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3.xml" ContentType="application/vnd.openxmlformats-officedocument.spreadsheetml.comments+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24226"/>
  <mc:AlternateContent xmlns:mc="http://schemas.openxmlformats.org/markup-compatibility/2006">
    <mc:Choice Requires="x15">
      <x15ac:absPath xmlns:x15ac="http://schemas.microsoft.com/office/spreadsheetml/2010/11/ac" url="C:\Users\toshimitsu\Desktop\5月8日提出ファイル\"/>
    </mc:Choice>
  </mc:AlternateContent>
  <xr:revisionPtr revIDLastSave="0" documentId="13_ncr:1_{F7D37762-B95E-422B-8777-B099307C6BBD}" xr6:coauthVersionLast="47" xr6:coauthVersionMax="47" xr10:uidLastSave="{00000000-0000-0000-0000-000000000000}"/>
  <bookViews>
    <workbookView xWindow="-120" yWindow="-120" windowWidth="29040" windowHeight="16440" tabRatio="918" activeTab="2" xr2:uid="{00000000-000D-0000-FFFF-FFFF00000000}"/>
  </bookViews>
  <sheets>
    <sheet name="必ずこのシートから始めてください" sheetId="45" r:id="rId1"/>
    <sheet name="様式第１１" sheetId="147" r:id="rId2"/>
    <sheet name="別紙1 " sheetId="146" r:id="rId3"/>
    <sheet name="別添１_要件確認" sheetId="116" r:id="rId4"/>
    <sheet name="別添２_代表事業者" sheetId="144" r:id="rId5"/>
    <sheet name="別添２_共同申請者１" sheetId="117" r:id="rId6"/>
    <sheet name="別添２_共同申請者２" sheetId="145" r:id="rId7"/>
    <sheet name="別添3" sheetId="51" state="hidden" r:id="rId8"/>
    <sheet name="別添4" sheetId="55" state="hidden" r:id="rId9"/>
    <sheet name="別添３_実施計画書まとめ" sheetId="72" r:id="rId10"/>
    <sheet name="別添6_個票1" sheetId="126" state="hidden" r:id="rId11"/>
    <sheet name="別添6_個票2" sheetId="135" state="hidden" r:id="rId12"/>
    <sheet name="別添6_個票3" sheetId="136" state="hidden" r:id="rId13"/>
    <sheet name="別添6_個票4" sheetId="137" state="hidden" r:id="rId14"/>
    <sheet name="別添6_個票5" sheetId="138" state="hidden" r:id="rId15"/>
    <sheet name="別添6_個票6" sheetId="139" state="hidden" r:id="rId16"/>
    <sheet name="別添6_個票7" sheetId="140" state="hidden" r:id="rId17"/>
    <sheet name="別添6_個票8" sheetId="141" state="hidden" r:id="rId18"/>
    <sheet name="別添6_個票9" sheetId="142" state="hidden" r:id="rId19"/>
    <sheet name="別添6_個票10" sheetId="143" state="hidden" r:id="rId20"/>
    <sheet name="別添7" sheetId="54" state="hidden" r:id="rId21"/>
    <sheet name="別添４_スケジュール" sheetId="118" r:id="rId22"/>
    <sheet name="別紙2" sheetId="71" r:id="rId23"/>
    <sheet name="様式第10　取得財産管理台帳 (提出)" sheetId="148" r:id="rId24"/>
    <sheet name="別添５_経費内訳表" sheetId="119" r:id="rId25"/>
    <sheet name="支払集計表" sheetId="149" r:id="rId26"/>
    <sheet name="別添６_資金計画表" sheetId="120" r:id="rId27"/>
    <sheet name="別添７_ファイナンスリース" sheetId="121" r:id="rId28"/>
    <sheet name="別添８_消費税仕入税額控除" sheetId="122" r:id="rId29"/>
    <sheet name="作業用_業種" sheetId="53" state="hidden" r:id="rId30"/>
    <sheet name="事業報告書用転記元シート" sheetId="125" state="hidden" r:id="rId31"/>
    <sheet name="作業用_係数" sheetId="52" state="hidden" r:id="rId32"/>
    <sheet name="作業用_区分等" sheetId="56" state="hidden" r:id="rId33"/>
    <sheet name="（参考1記入例用）換算係数" sheetId="50" state="hidden" r:id="rId34"/>
  </sheets>
  <externalReferences>
    <externalReference r:id="rId35"/>
    <externalReference r:id="rId36"/>
    <externalReference r:id="rId37"/>
    <externalReference r:id="rId38"/>
    <externalReference r:id="rId39"/>
    <externalReference r:id="rId40"/>
    <externalReference r:id="rId41"/>
  </externalReferences>
  <definedNames>
    <definedName name="_xlnm._FilterDatabase" localSheetId="24" hidden="1">別添５_経費内訳表!$P$2:$W$2</definedName>
    <definedName name="_xlnm.Print_Area" localSheetId="33">'（参考1記入例用）換算係数'!$A$1:$J$51</definedName>
    <definedName name="_xlnm.Print_Area" localSheetId="25">支払集計表!$B$1:$BY$34</definedName>
    <definedName name="_xlnm.Print_Area" localSheetId="30">事業報告書用転記元シート!$B$2:$P$115</definedName>
    <definedName name="_xlnm.Print_Area" localSheetId="0">必ずこのシートから始めてください!$B$2:$I$27</definedName>
    <definedName name="_xlnm.Print_Area" localSheetId="2">'別紙1 '!$B$2:$J$57</definedName>
    <definedName name="_xlnm.Print_Area" localSheetId="22">別紙2!$B$2:$L$52</definedName>
    <definedName name="_xlnm.Print_Area" localSheetId="3">別添１_要件確認!$A$1:$AC$35</definedName>
    <definedName name="_xlnm.Print_Area" localSheetId="5">別添２_共同申請者１!$A$1:$T$28</definedName>
    <definedName name="_xlnm.Print_Area" localSheetId="6">別添２_共同申請者２!$A$1:$T$28</definedName>
    <definedName name="_xlnm.Print_Area" localSheetId="4">別添２_代表事業者!$A$1:$T$28</definedName>
    <definedName name="_xlnm.Print_Area" localSheetId="7">別添3!$B$2:$Y$67</definedName>
    <definedName name="_xlnm.Print_Area" localSheetId="9">別添３_実施計画書まとめ!$B$2:$O$45</definedName>
    <definedName name="_xlnm.Print_Area" localSheetId="8">別添4!$B$2:$R$115</definedName>
    <definedName name="_xlnm.Print_Area" localSheetId="21">別添４_スケジュール!$A$1:$AP$35</definedName>
    <definedName name="_xlnm.Print_Area" localSheetId="24">別添５_経費内訳表!$B$1:$W$126</definedName>
    <definedName name="_xlnm.Print_Area" localSheetId="10">別添6_個票1!$B$2:$I$225</definedName>
    <definedName name="_xlnm.Print_Area" localSheetId="19">別添6_個票10!$B$2:$I$225</definedName>
    <definedName name="_xlnm.Print_Area" localSheetId="11">別添6_個票2!$B$2:$I$225</definedName>
    <definedName name="_xlnm.Print_Area" localSheetId="12">別添6_個票3!$B$2:$I$225</definedName>
    <definedName name="_xlnm.Print_Area" localSheetId="13">別添6_個票4!$B$2:$I$225</definedName>
    <definedName name="_xlnm.Print_Area" localSheetId="14">別添6_個票5!$B$2:$I$225</definedName>
    <definedName name="_xlnm.Print_Area" localSheetId="15">別添6_個票6!$B$2:$I$225</definedName>
    <definedName name="_xlnm.Print_Area" localSheetId="16">別添6_個票7!$B$2:$I$225</definedName>
    <definedName name="_xlnm.Print_Area" localSheetId="17">別添6_個票8!$B$2:$I$225</definedName>
    <definedName name="_xlnm.Print_Area" localSheetId="18">別添6_個票9!$B$2:$I$225</definedName>
    <definedName name="_xlnm.Print_Area" localSheetId="26">別添６_資金計画表!$A$1:$K$23</definedName>
    <definedName name="_xlnm.Print_Area" localSheetId="20">別添7!$B$2:$F$37</definedName>
    <definedName name="_xlnm.Print_Area" localSheetId="27">別添７_ファイナンスリース!$A$1:$N$35</definedName>
    <definedName name="_xlnm.Print_Area" localSheetId="28">別添８_消費税仕入税額控除!$A$1:$AA$43</definedName>
    <definedName name="_xlnm.Print_Area" localSheetId="23">'様式第10　取得財産管理台帳 (提出)'!$B$1:$K$34</definedName>
    <definedName name="_xlnm.Print_Area" localSheetId="1">様式第１１!$A$1:$Y$57</definedName>
    <definedName name="_xlnm.Print_Titles" localSheetId="24">別添５_経費内訳表!$4:$7</definedName>
    <definedName name="システム・設備区分" localSheetId="25">[1]作業用_区分等!$E$8:$E$23</definedName>
    <definedName name="システム・設備区分" localSheetId="30">[2]作業用_区分等!$E$8:$E$23</definedName>
    <definedName name="システム・設備区分" localSheetId="3">[3]作業用_区分等!$E$8:$E$25</definedName>
    <definedName name="システム・設備区分" localSheetId="5">[4]作業用_区分等!$E$8:$E$25</definedName>
    <definedName name="システム・設備区分" localSheetId="6">[4]作業用_区分等!$E$8:$E$25</definedName>
    <definedName name="システム・設備区分" localSheetId="4">[4]作業用_区分等!$E$8:$E$25</definedName>
    <definedName name="システム・設備区分" localSheetId="21">[3]作業用_区分等!$E$8:$E$25</definedName>
    <definedName name="システム・設備区分" localSheetId="24">[3]作業用_区分等!$E$8:$E$25</definedName>
    <definedName name="システム・設備区分" localSheetId="26">[3]作業用_区分等!$E$8:$E$25</definedName>
    <definedName name="システム・設備区分" localSheetId="27">[3]作業用_区分等!$E$8:$E$25</definedName>
    <definedName name="システム・設備区分" localSheetId="28">[3]作業用_区分等!$E$8:$E$25</definedName>
    <definedName name="システム・設備区分" localSheetId="23">[1]作業用_区分等!$E$8:$E$23</definedName>
    <definedName name="システム・設備区分" localSheetId="1">[1]作業用_区分等!$E$8:$E$23</definedName>
    <definedName name="システム・設備区分">作業用_区分等!$E$8:$E$23</definedName>
    <definedName name="活動種別" localSheetId="25">[1]作業用_係数!$D$10:$D$42</definedName>
    <definedName name="活動種別" localSheetId="30">[2]作業用_係数!$D$10:$D$42</definedName>
    <definedName name="活動種別" localSheetId="3">[3]作業用_係数!$D$10:$D$42</definedName>
    <definedName name="活動種別" localSheetId="5">[4]作業用_係数!$D$10:$D$42</definedName>
    <definedName name="活動種別" localSheetId="6">[4]作業用_係数!$D$10:$D$42</definedName>
    <definedName name="活動種別" localSheetId="4">[4]作業用_係数!$D$10:$D$42</definedName>
    <definedName name="活動種別" localSheetId="21">[3]作業用_係数!$D$10:$D$42</definedName>
    <definedName name="活動種別" localSheetId="24">[3]作業用_係数!$D$10:$D$42</definedName>
    <definedName name="活動種別" localSheetId="26">[3]作業用_係数!$D$10:$D$42</definedName>
    <definedName name="活動種別" localSheetId="27">[3]作業用_係数!$D$10:$D$42</definedName>
    <definedName name="活動種別" localSheetId="28">[5]作業用_係数!$D$10:$D$42</definedName>
    <definedName name="活動種別" localSheetId="23">[1]作業用_係数!$D$10:$D$42</definedName>
    <definedName name="活動種別" localSheetId="1">[1]作業用_係数!$D$10:$D$42</definedName>
    <definedName name="活動種別">作業用_係数!$D$10:$D$42</definedName>
    <definedName name="企業分類" localSheetId="25">[1]作業用_区分等!$V$8:$V$16</definedName>
    <definedName name="企業分類" localSheetId="30">[2]作業用_区分等!$V$8:$V$16</definedName>
    <definedName name="企業分類" localSheetId="2">[6]作業用_区分等!$V$8:$V$16</definedName>
    <definedName name="企業分類" localSheetId="23">[1]作業用_区分等!$V$8:$V$16</definedName>
    <definedName name="企業分類" localSheetId="1">[1]作業用_区分等!$V$8:$V$16</definedName>
    <definedName name="企業分類">作業用_区分等!$V$8:$V$16</definedName>
    <definedName name="個票番号" localSheetId="25">[1]作業用_区分等!$J$8:$J$17</definedName>
    <definedName name="個票番号" localSheetId="30">[2]作業用_区分等!$J$8:$J$17</definedName>
    <definedName name="個票番号" localSheetId="3">[3]作業用_区分等!$J$8:$J$17</definedName>
    <definedName name="個票番号" localSheetId="5">[4]作業用_区分等!$J$8:$J$17</definedName>
    <definedName name="個票番号" localSheetId="6">[4]作業用_区分等!$J$8:$J$17</definedName>
    <definedName name="個票番号" localSheetId="4">[4]作業用_区分等!$J$8:$J$17</definedName>
    <definedName name="個票番号" localSheetId="21">[3]作業用_区分等!$J$8:$J$17</definedName>
    <definedName name="個票番号" localSheetId="24">[3]作業用_区分等!$J$8:$J$17</definedName>
    <definedName name="個票番号" localSheetId="26">[3]作業用_区分等!$J$8:$J$17</definedName>
    <definedName name="個票番号" localSheetId="27">[3]作業用_区分等!$J$8:$J$17</definedName>
    <definedName name="個票番号" localSheetId="28">[3]作業用_区分等!$J$8:$J$17</definedName>
    <definedName name="個票番号" localSheetId="23">[1]作業用_区分等!$J$8:$J$17</definedName>
    <definedName name="個票番号" localSheetId="1">[1]作業用_区分等!$J$8:$J$17</definedName>
    <definedName name="個票番号">作業用_区分等!$J$8:$J$17</definedName>
    <definedName name="対策種類" localSheetId="25">[1]作業用_区分等!$H$8:$H$11</definedName>
    <definedName name="対策種類" localSheetId="30">[2]作業用_区分等!$H$8:$H$11</definedName>
    <definedName name="対策種類" localSheetId="3">[3]作業用_区分等!$H$8:$H$11</definedName>
    <definedName name="対策種類" localSheetId="5">[4]作業用_区分等!$H$8:$H$11</definedName>
    <definedName name="対策種類" localSheetId="6">[4]作業用_区分等!$H$8:$H$11</definedName>
    <definedName name="対策種類" localSheetId="4">[4]作業用_区分等!$H$8:$H$11</definedName>
    <definedName name="対策種類" localSheetId="21">[3]作業用_区分等!$H$8:$H$11</definedName>
    <definedName name="対策種類" localSheetId="24">[3]作業用_区分等!$H$8:$H$11</definedName>
    <definedName name="対策種類" localSheetId="26">[3]作業用_区分等!$H$8:$H$11</definedName>
    <definedName name="対策種類" localSheetId="27">[3]作業用_区分等!$H$8:$H$11</definedName>
    <definedName name="対策種類" localSheetId="28">[3]作業用_区分等!$H$8:$H$11</definedName>
    <definedName name="対策種類" localSheetId="23">[1]作業用_区分等!$H$8:$H$11</definedName>
    <definedName name="対策種類" localSheetId="1">[1]作業用_区分等!$H$8:$H$11</definedName>
    <definedName name="対策種類">作業用_区分等!$H$8:$H$11</definedName>
    <definedName name="単位と係数" localSheetId="25">[1]作業用_係数!$D$11:$L$42</definedName>
    <definedName name="単位と係数" localSheetId="30">[2]作業用_係数!$D$11:$L$42</definedName>
    <definedName name="単位と係数" localSheetId="3">[3]作業用_係数!$D$11:$L$42</definedName>
    <definedName name="単位と係数" localSheetId="5">[4]作業用_係数!$D$11:$L$42</definedName>
    <definedName name="単位と係数" localSheetId="6">[4]作業用_係数!$D$11:$L$42</definedName>
    <definedName name="単位と係数" localSheetId="4">[4]作業用_係数!$D$11:$L$42</definedName>
    <definedName name="単位と係数" localSheetId="21">[3]作業用_係数!$D$11:$L$42</definedName>
    <definedName name="単位と係数" localSheetId="24">[3]作業用_係数!$D$11:$L$42</definedName>
    <definedName name="単位と係数" localSheetId="26">[3]作業用_係数!$D$11:$L$42</definedName>
    <definedName name="単位と係数" localSheetId="27">[3]作業用_係数!$D$11:$L$42</definedName>
    <definedName name="単位と係数" localSheetId="28">[5]作業用_係数!$D$11:$L$42</definedName>
    <definedName name="単位と係数" localSheetId="23">[1]作業用_係数!$D$11:$L$42</definedName>
    <definedName name="単位と係数" localSheetId="1">[1]作業用_係数!$D$11:$L$42</definedName>
    <definedName name="単位と係数">作業用_係数!$D$11:$L$42</definedName>
    <definedName name="単価" localSheetId="25">[1]別添7!$B$10:$E$29</definedName>
    <definedName name="単価" localSheetId="30">[2]別添7!$B$10:$E$29</definedName>
    <definedName name="単価" localSheetId="2">#REF!</definedName>
    <definedName name="単価" localSheetId="3">[3]別添７_単価!$B$10:$E$25</definedName>
    <definedName name="単価" localSheetId="5">[4]別添9_単価!$B$10:$E$25</definedName>
    <definedName name="単価" localSheetId="6">[4]別添9_単価!$B$10:$E$25</definedName>
    <definedName name="単価" localSheetId="4">[4]別添9_単価!$B$10:$E$25</definedName>
    <definedName name="単価" localSheetId="21">[3]別添７_単価!$B$10:$E$25</definedName>
    <definedName name="単価" localSheetId="24">[3]別添７_単価!$B$10:$E$25</definedName>
    <definedName name="単価" localSheetId="26">[3]別添７_単価!$B$10:$E$25</definedName>
    <definedName name="単価" localSheetId="27">[3]別添７_単価!$B$10:$E$25</definedName>
    <definedName name="単価" localSheetId="28">[3]別添７_単価!$B$10:$E$25</definedName>
    <definedName name="単価" localSheetId="23">[1]別添7!$B$10:$E$29</definedName>
    <definedName name="単価" localSheetId="1">[1]別添7!$B$10:$E$29</definedName>
    <definedName name="単価">別添7!$B$10:$E$29</definedName>
    <definedName name="中分類" localSheetId="25">[1]作業用_業種!$C$8:$C$106</definedName>
    <definedName name="中分類" localSheetId="30">[2]作業用_業種!$C$8:$C$106</definedName>
    <definedName name="中分類" localSheetId="2">[6]作業用_業種!$C$8:$C$106</definedName>
    <definedName name="中分類" localSheetId="3">[3]作業用_業種!$C$8:$C$106</definedName>
    <definedName name="中分類" localSheetId="5">[4]作業用_業種!$C$8:$C$106</definedName>
    <definedName name="中分類" localSheetId="6">[4]作業用_業種!$C$8:$C$106</definedName>
    <definedName name="中分類" localSheetId="4">[4]作業用_業種!$C$8:$C$106</definedName>
    <definedName name="中分類" localSheetId="21">[3]作業用_業種!$C$8:$C$106</definedName>
    <definedName name="中分類" localSheetId="24">[3]作業用_業種!$C$8:$C$106</definedName>
    <definedName name="中分類" localSheetId="26">[3]作業用_業種!$C$8:$C$106</definedName>
    <definedName name="中分類" localSheetId="27">[3]作業用_業種!$C$8:$C$106</definedName>
    <definedName name="中分類" localSheetId="28">[3]作業用_業種!$C$8:$C$106</definedName>
    <definedName name="中分類" localSheetId="23">[1]作業用_業種!$C$8:$C$106</definedName>
    <definedName name="中分類" localSheetId="1">[1]作業用_業種!$C$8:$C$106</definedName>
    <definedName name="中分類">作業用_業種!$C$8:$C$106</definedName>
    <definedName name="中分類1">作業用_業種!$G$8:$G$12</definedName>
    <definedName name="中分類10">作業用_業種!$G$65:$G$71</definedName>
    <definedName name="中分類11">作業用_業種!$G$72:$G$81</definedName>
    <definedName name="中分類12">作業用_業種!$G$82:$G$86</definedName>
    <definedName name="中分類13">作業用_業種!$G$87:$G$91</definedName>
    <definedName name="中分類14">作業用_業種!$G$92:$G$98</definedName>
    <definedName name="中分類15">作業用_業種!$G$99:$G$103</definedName>
    <definedName name="中分類16">作業用_業種!$G$104:$G$111</definedName>
    <definedName name="中分類17">作業用_業種!$G$112:$G$117</definedName>
    <definedName name="中分類18">作業用_業種!$G$118:$G$124</definedName>
    <definedName name="中分類19">作業用_業種!$G$125:$G$129</definedName>
    <definedName name="中分類2">作業用_業種!$G$13:$G$18</definedName>
    <definedName name="中分類20">作業用_業種!$G$130:$G$139</definedName>
    <definedName name="中分類21">作業用_業種!$G$140:$G$149</definedName>
    <definedName name="中分類22">作業用_業種!$G$150:$G$156</definedName>
    <definedName name="中分類23">作業用_業種!$G$157:$G$163</definedName>
    <definedName name="中分類24">作業用_業種!$G$164:$G$173</definedName>
    <definedName name="中分類25">作業用_業種!$G$174:$G$178</definedName>
    <definedName name="中分類26">作業用_業種!$G$179:$G$187</definedName>
    <definedName name="中分類27">作業用_業種!$G$188:$G$194</definedName>
    <definedName name="中分類28">作業用_業種!$G$195:$G$201</definedName>
    <definedName name="中分類29">作業用_業種!$G$202:$G$210</definedName>
    <definedName name="中分類3">作業用_業種!$G$19:$G$21</definedName>
    <definedName name="中分類30">作業用_業種!$G$211:$G$214</definedName>
    <definedName name="中分類31">作業用_業種!$G$215:$G$221</definedName>
    <definedName name="中分類32">作業用_業種!$G$222:$G$231</definedName>
    <definedName name="中分類33">作業用_業種!$G$232:$G$233</definedName>
    <definedName name="中分類34">作業用_業種!$G$234:$G$235</definedName>
    <definedName name="中分類35">作業用_業種!$G$236:$G$237</definedName>
    <definedName name="中分類36">作業用_業種!$G$238:$G$241</definedName>
    <definedName name="中分類37">作業用_業種!$G$242:$G$245</definedName>
    <definedName name="中分類38">作業用_業種!$G$246:$G$249</definedName>
    <definedName name="中分類39">作業用_業種!$G$250:$G$252</definedName>
    <definedName name="中分類4">作業用_業種!$G$22:$G$24</definedName>
    <definedName name="中分類40">作業用_業種!$G$253:$G$254</definedName>
    <definedName name="中分類41">作業用_業種!$G$255:$G$261</definedName>
    <definedName name="中分類42">作業用_業種!$G$262:$G$263</definedName>
    <definedName name="中分類43">作業用_業種!$G$264:$G$268</definedName>
    <definedName name="中分類44">作業用_業種!$G$269:$G$274</definedName>
    <definedName name="中分類45">作業用_業種!$G$275:$G$279</definedName>
    <definedName name="中分類46">作業用_業種!$G$280:$G$282</definedName>
    <definedName name="中分類47">作業用_業種!$G$283:$G$285</definedName>
    <definedName name="中分類48">作業用_業種!$G$286:$G$292</definedName>
    <definedName name="中分類49">作業用_業種!$G$293:$G$294</definedName>
    <definedName name="中分類5">作業用_業種!$G$25:$G$31</definedName>
    <definedName name="中分類50">作業用_業種!$G$295:$G$296</definedName>
    <definedName name="中分類51">作業用_業種!$G$297:$G$300</definedName>
    <definedName name="中分類52">作業用_業種!$G$301:$G$303</definedName>
    <definedName name="中分類53">作業用_業種!$G$304:$G$310</definedName>
    <definedName name="中分類54">作業用_業種!$G$311:$G$315</definedName>
    <definedName name="中分類55">作業用_業種!$G$316:$G$320</definedName>
    <definedName name="中分類56">作業用_業種!$G$321:$G$323</definedName>
    <definedName name="中分類57">作業用_業種!$G$324:$G$329</definedName>
    <definedName name="中分類58">作業用_業種!$G$330:$G$337</definedName>
    <definedName name="中分類59">作業用_業種!$G$338:$G$341</definedName>
    <definedName name="中分類6">作業用_業種!$G$32:$G$38</definedName>
    <definedName name="中分類60">作業用_業種!$G$342:$G$351</definedName>
    <definedName name="中分類61">作業用_業種!$G$352:$G$355</definedName>
    <definedName name="中分類62">作業用_業種!$G$356:$G$358</definedName>
    <definedName name="中分類63">作業用_業種!$G$359:$G$361</definedName>
    <definedName name="中分類64">作業用_業種!$G$362:$G$366</definedName>
    <definedName name="中分類65">作業用_業種!$G$367:$G$369</definedName>
    <definedName name="中分類66">作業用_業種!$G$370:$G$373</definedName>
    <definedName name="中分類67">作業用_業種!$G$374:$G$379</definedName>
    <definedName name="中分類68">作業用_業種!$G$380:$G$382</definedName>
    <definedName name="中分類69">作業用_業種!$G$383:$G$387</definedName>
    <definedName name="中分類7">作業用_業種!$G$39:$G$48</definedName>
    <definedName name="中分類70">作業用_業種!$G$388:$G$394</definedName>
    <definedName name="中分類71">作業用_業種!$G$395:$G$397</definedName>
    <definedName name="中分類72">作業用_業種!$G$398:$G$407</definedName>
    <definedName name="中分類73">作業用_業種!$G$408:$G$409</definedName>
    <definedName name="中分類74">作業用_業種!$G$410:$G$417</definedName>
    <definedName name="中分類75">作業用_業種!$G$418:$G$422</definedName>
    <definedName name="中分類76">作業用_業種!$G$423:$G$431</definedName>
    <definedName name="中分類77">作業用_業種!$G$432:$G$434</definedName>
    <definedName name="中分類78">作業用_業種!$G$435:$G$441</definedName>
    <definedName name="中分類79">作業用_業種!$G$442:$G$449</definedName>
    <definedName name="中分類8">作業用_業種!$G$49:$G$54</definedName>
    <definedName name="中分類80">作業用_業種!$G$450:$G$457</definedName>
    <definedName name="中分類81">作業用_業種!$G$458:$G$467</definedName>
    <definedName name="中分類82">作業用_業種!$G$468:$G$473</definedName>
    <definedName name="中分類83">作業用_業種!$G$474:$G$480</definedName>
    <definedName name="中分類84">作業用_業種!$G$481:$G$484</definedName>
    <definedName name="中分類85">作業用_業種!$G$485:$G$491</definedName>
    <definedName name="中分類86">作業用_業種!$G$492:$G$494</definedName>
    <definedName name="中分類87">作業用_業種!$G$495:$G$497</definedName>
    <definedName name="中分類88">作業用_業種!$G$498:$G$501</definedName>
    <definedName name="中分類89">作業用_業種!$G$502:$G$503</definedName>
    <definedName name="中分類9">作業用_業種!$G$55:$G$64</definedName>
    <definedName name="中分類90">作業用_業種!$G$504:$G$508</definedName>
    <definedName name="中分類91">作業用_業種!$G$509:$G$511</definedName>
    <definedName name="中分類92">作業用_業種!$G$512:$G$516</definedName>
    <definedName name="中分類93">作業用_業種!$G$517:$G$521</definedName>
    <definedName name="中分類94">作業用_業種!$G$522:$G$525</definedName>
    <definedName name="中分類95">作業用_業種!$G$526:$G$529</definedName>
    <definedName name="中分類96">作業用_業種!$G$530:$G$531</definedName>
    <definedName name="中分類97">作業用_業種!$G$532:$G$534</definedName>
    <definedName name="中分類98">作業用_業種!$G$535:$G$536</definedName>
    <definedName name="中分類99">作業用_業種!$G$537</definedName>
    <definedName name="中分類振り分け" localSheetId="25">[1]作業用_業種!$C$8:$D$106</definedName>
    <definedName name="中分類振り分け" localSheetId="30">[2]作業用_業種!$C$8:$D$106</definedName>
    <definedName name="中分類振り分け" localSheetId="2">[6]作業用_業種!$C$8:$D$106</definedName>
    <definedName name="中分類振り分け" localSheetId="3">[3]作業用_業種!$C$8:$D$106</definedName>
    <definedName name="中分類振り分け" localSheetId="5">[4]作業用_業種!$C$8:$D$106</definedName>
    <definedName name="中分類振り分け" localSheetId="6">[4]作業用_業種!$C$8:$D$106</definedName>
    <definedName name="中分類振り分け" localSheetId="4">[4]作業用_業種!$C$8:$D$106</definedName>
    <definedName name="中分類振り分け" localSheetId="21">[3]作業用_業種!$C$8:$D$106</definedName>
    <definedName name="中分類振り分け" localSheetId="24">[3]作業用_業種!$C$8:$D$106</definedName>
    <definedName name="中分類振り分け" localSheetId="26">[3]作業用_業種!$C$8:$D$106</definedName>
    <definedName name="中分類振り分け" localSheetId="27">[3]作業用_業種!$C$8:$D$106</definedName>
    <definedName name="中分類振り分け" localSheetId="28">[3]作業用_業種!$C$8:$D$106</definedName>
    <definedName name="中分類振り分け" localSheetId="23">[1]作業用_業種!$C$8:$D$106</definedName>
    <definedName name="中分類振り分け" localSheetId="1">[1]作業用_業種!$C$8:$D$106</definedName>
    <definedName name="中分類振り分け">作業用_業種!$C$8:$D$106</definedName>
    <definedName name="電力等のGJ換算係数" localSheetId="25">[1]作業用_係数!$Q$11:$S$15</definedName>
    <definedName name="電力等のGJ換算係数" localSheetId="30">[2]作業用_係数!$Q$11:$S$15</definedName>
    <definedName name="電力等のGJ換算係数" localSheetId="23">[1]作業用_係数!$Q$11:$S$15</definedName>
    <definedName name="電力等のGJ換算係数" localSheetId="1">[1]作業用_係数!$Q$11:$S$15</definedName>
    <definedName name="電力等のGJ換算係数">作業用_係数!$Q$11:$S$15</definedName>
    <definedName name="電力等のGJ係数" localSheetId="25">[7]作業用_係数!$Q$11:$S$15</definedName>
    <definedName name="電力等のGJ係数" localSheetId="5">[4]作業用_係数!$Q$11:$S$15</definedName>
    <definedName name="電力等のGJ係数" localSheetId="6">[4]作業用_係数!$Q$11:$S$15</definedName>
    <definedName name="電力等のGJ係数" localSheetId="4">[4]作業用_係数!$Q$11:$S$15</definedName>
    <definedName name="電力等のGJ係数" localSheetId="28">[5]作業用_係数!$Q$11:$S$15</definedName>
    <definedName name="電力等のGJ係数" localSheetId="23">[7]作業用_係数!$Q$11:$S$15</definedName>
    <definedName name="電力等のGJ係数" localSheetId="1">[7]作業用_係数!$Q$11:$S$15</definedName>
    <definedName name="電力等のGJ係数">[3]作業用_係数!$Q$11:$S$15</definedName>
    <definedName name="都道府県名" localSheetId="25">[1]作業用_区分等!$N$8:$N$55</definedName>
    <definedName name="都道府県名" localSheetId="30">[2]作業用_区分等!$N$8:$N$55</definedName>
    <definedName name="都道府県名" localSheetId="2">[6]作業用_区分等!$N$8:$N$55</definedName>
    <definedName name="都道府県名" localSheetId="3">[3]作業用_区分等!$N$8:$N$55</definedName>
    <definedName name="都道府県名" localSheetId="5">[4]作業用_区分等!$N$8:$N$55</definedName>
    <definedName name="都道府県名" localSheetId="6">[4]作業用_区分等!$N$8:$N$55</definedName>
    <definedName name="都道府県名" localSheetId="4">[4]作業用_区分等!$N$8:$N$55</definedName>
    <definedName name="都道府県名" localSheetId="21">[3]作業用_区分等!$N$8:$N$55</definedName>
    <definedName name="都道府県名" localSheetId="24">[3]作業用_区分等!$N$8:$N$55</definedName>
    <definedName name="都道府県名" localSheetId="26">[3]作業用_区分等!$N$8:$N$55</definedName>
    <definedName name="都道府県名" localSheetId="27">[3]作業用_区分等!$N$8:$N$55</definedName>
    <definedName name="都道府県名" localSheetId="28">[3]作業用_区分等!$N$8:$N$55</definedName>
    <definedName name="都道府県名" localSheetId="23">[1]作業用_区分等!$N$8:$N$55</definedName>
    <definedName name="都道府県名" localSheetId="1">[1]作業用_区分等!$N$8:$N$55</definedName>
    <definedName name="都道府県名">作業用_区分等!$N$8:$N$55</definedName>
    <definedName name="燃料等" localSheetId="33">'（参考1記入例用）換算係数'!$B$6:$B$37</definedName>
    <definedName name="範囲区分" localSheetId="3">[3]作業用_区分等!$C$8:$C$10</definedName>
    <definedName name="範囲区分" localSheetId="5">[4]作業用_区分等!$C$8:$C$10</definedName>
    <definedName name="範囲区分" localSheetId="6">[4]作業用_区分等!$C$8:$C$10</definedName>
    <definedName name="範囲区分" localSheetId="4">[4]作業用_区分等!$C$8:$C$10</definedName>
    <definedName name="範囲区分" localSheetId="21">[3]作業用_区分等!$C$8:$C$10</definedName>
    <definedName name="範囲区分" localSheetId="24">[3]作業用_区分等!$C$8:$C$10</definedName>
    <definedName name="範囲区分" localSheetId="26">[3]作業用_区分等!$C$8:$C$10</definedName>
    <definedName name="範囲区分" localSheetId="27">[3]作業用_区分等!$C$8:$C$10</definedName>
    <definedName name="範囲区分" localSheetId="28">[3]作業用_区分等!$C$8:$C$10</definedName>
    <definedName name="範囲区分">作業用_区分等!$C$8:$C$10</definedName>
    <definedName name="付随対策番号">作業用_区分等!$J$18:$J$27</definedName>
    <definedName name="補助対象の種類" localSheetId="25">[1]作業用_区分等!$P$8:$P$9</definedName>
    <definedName name="補助対象の種類" localSheetId="30">[2]作業用_区分等!$P$8:$P$9</definedName>
    <definedName name="補助対象の種類" localSheetId="23">[1]作業用_区分等!$P$8:$P$9</definedName>
    <definedName name="補助対象の種類" localSheetId="1">[1]作業用_区分等!$P$8:$P$9</definedName>
    <definedName name="補助対象の種類">作業用_区分等!$P$8:$P$9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T10" i="149" l="1"/>
  <c r="W8" i="149"/>
  <c r="BT7" i="149"/>
  <c r="AH8" i="149"/>
  <c r="BT8" i="149" s="1"/>
  <c r="BT32" i="149" s="1"/>
  <c r="AS8" i="149"/>
  <c r="BD8" i="149"/>
  <c r="BO8" i="149"/>
  <c r="BT26" i="149"/>
  <c r="BO26" i="149"/>
  <c r="BD26" i="149"/>
  <c r="AS26" i="149"/>
  <c r="AH26" i="149"/>
  <c r="W26" i="149"/>
  <c r="BT25" i="149"/>
  <c r="BT24" i="149"/>
  <c r="BO24" i="149"/>
  <c r="BD24" i="149"/>
  <c r="AS24" i="149"/>
  <c r="AH24" i="149"/>
  <c r="W24" i="149"/>
  <c r="BT23" i="149"/>
  <c r="BT22" i="149"/>
  <c r="BO22" i="149"/>
  <c r="BD22" i="149"/>
  <c r="AS22" i="149"/>
  <c r="AH22" i="149"/>
  <c r="W22" i="149"/>
  <c r="BT21" i="149"/>
  <c r="BT20" i="149"/>
  <c r="BO20" i="149"/>
  <c r="BD20" i="149"/>
  <c r="AS20" i="149"/>
  <c r="AH20" i="149"/>
  <c r="W20" i="149"/>
  <c r="BT19" i="149"/>
  <c r="BT18" i="149"/>
  <c r="BO18" i="149"/>
  <c r="BD18" i="149"/>
  <c r="AS18" i="149"/>
  <c r="AH18" i="149"/>
  <c r="W18" i="149"/>
  <c r="BT17" i="149"/>
  <c r="BT16" i="149"/>
  <c r="BO16" i="149"/>
  <c r="BD16" i="149"/>
  <c r="AS16" i="149"/>
  <c r="AH16" i="149"/>
  <c r="W16" i="149"/>
  <c r="BT15" i="149"/>
  <c r="BT14" i="149"/>
  <c r="BO14" i="149"/>
  <c r="BD14" i="149"/>
  <c r="AS14" i="149"/>
  <c r="AH14" i="149"/>
  <c r="W14" i="149"/>
  <c r="BT13" i="149"/>
  <c r="BT12" i="149"/>
  <c r="BO12" i="149"/>
  <c r="BD12" i="149"/>
  <c r="AS12" i="149"/>
  <c r="AH12" i="149"/>
  <c r="W12" i="149"/>
  <c r="BT11" i="149"/>
  <c r="BO10" i="149"/>
  <c r="BD10" i="149"/>
  <c r="AS10" i="149"/>
  <c r="AH10" i="149"/>
  <c r="W10" i="149"/>
  <c r="BT9" i="149"/>
  <c r="F4" i="149"/>
  <c r="G29" i="148"/>
  <c r="G28" i="148"/>
  <c r="F28" i="148"/>
  <c r="G27" i="148"/>
  <c r="G26" i="148"/>
  <c r="F26" i="148"/>
  <c r="G25" i="148"/>
  <c r="G24" i="148"/>
  <c r="F24" i="148"/>
  <c r="G23" i="148"/>
  <c r="G22" i="148"/>
  <c r="F22" i="148"/>
  <c r="G21" i="148"/>
  <c r="G20" i="148"/>
  <c r="F20" i="148"/>
  <c r="G19" i="148"/>
  <c r="G18" i="148"/>
  <c r="F18" i="148"/>
  <c r="G17" i="148"/>
  <c r="G16" i="148"/>
  <c r="F16" i="148"/>
  <c r="G15" i="148"/>
  <c r="G14" i="148"/>
  <c r="F14" i="148"/>
  <c r="M35" i="147"/>
  <c r="O35" i="147"/>
  <c r="Q35" i="147"/>
  <c r="U35" i="147"/>
  <c r="BT31" i="149" l="1"/>
  <c r="G20" i="71" l="1"/>
  <c r="E20" i="71"/>
  <c r="C20" i="71"/>
  <c r="I16" i="71"/>
  <c r="G16" i="71"/>
  <c r="G24" i="71" l="1"/>
  <c r="E24" i="71"/>
  <c r="N16" i="72" l="1"/>
  <c r="N15" i="72"/>
  <c r="F25" i="72"/>
  <c r="E25" i="72"/>
  <c r="C6" i="146" l="1"/>
  <c r="L26" i="72" l="1"/>
  <c r="K26" i="72"/>
  <c r="L25" i="72"/>
  <c r="K25" i="72"/>
  <c r="E26" i="72"/>
  <c r="F26" i="72"/>
  <c r="B3" i="146" l="1"/>
  <c r="D4" i="121" l="1"/>
  <c r="D58" i="125"/>
  <c r="C76" i="125"/>
  <c r="AG10" i="72"/>
  <c r="P43" i="143" l="1"/>
  <c r="O43" i="143"/>
  <c r="Q43" i="143" s="1"/>
  <c r="R43" i="143" s="1"/>
  <c r="H43" i="143"/>
  <c r="I43" i="143" s="1"/>
  <c r="F43" i="143"/>
  <c r="E43" i="143"/>
  <c r="G43" i="143" s="1"/>
  <c r="D43" i="143"/>
  <c r="A43" i="143"/>
  <c r="N43" i="143" s="1"/>
  <c r="P42" i="143"/>
  <c r="O42" i="143"/>
  <c r="Q42" i="143" s="1"/>
  <c r="R42" i="143" s="1"/>
  <c r="H42" i="143"/>
  <c r="I42" i="143" s="1"/>
  <c r="F42" i="143"/>
  <c r="E42" i="143"/>
  <c r="G42" i="143" s="1"/>
  <c r="D42" i="143"/>
  <c r="A42" i="143"/>
  <c r="N42" i="143" s="1"/>
  <c r="P41" i="143"/>
  <c r="O41" i="143"/>
  <c r="Q41" i="143" s="1"/>
  <c r="R41" i="143" s="1"/>
  <c r="H41" i="143"/>
  <c r="I41" i="143" s="1"/>
  <c r="F41" i="143"/>
  <c r="E41" i="143"/>
  <c r="G41" i="143" s="1"/>
  <c r="D41" i="143"/>
  <c r="A41" i="143"/>
  <c r="N41" i="143" s="1"/>
  <c r="P40" i="143"/>
  <c r="O40" i="143"/>
  <c r="Q40" i="143" s="1"/>
  <c r="R40" i="143" s="1"/>
  <c r="H40" i="143"/>
  <c r="I40" i="143" s="1"/>
  <c r="I44" i="143" s="1"/>
  <c r="F40" i="143"/>
  <c r="E40" i="143"/>
  <c r="G40" i="143" s="1"/>
  <c r="G44" i="143" s="1"/>
  <c r="D40" i="143"/>
  <c r="A40" i="143"/>
  <c r="N40" i="143" s="1"/>
  <c r="Q36" i="143"/>
  <c r="R36" i="143" s="1"/>
  <c r="P36" i="143"/>
  <c r="O36" i="143"/>
  <c r="H36" i="143"/>
  <c r="I36" i="143" s="1"/>
  <c r="F36" i="143"/>
  <c r="E36" i="143"/>
  <c r="G36" i="143" s="1"/>
  <c r="D36" i="143"/>
  <c r="A36" i="143"/>
  <c r="N36" i="143" s="1"/>
  <c r="Q35" i="143"/>
  <c r="R35" i="143" s="1"/>
  <c r="P35" i="143"/>
  <c r="O35" i="143"/>
  <c r="H35" i="143"/>
  <c r="I35" i="143" s="1"/>
  <c r="F35" i="143"/>
  <c r="E35" i="143"/>
  <c r="G35" i="143" s="1"/>
  <c r="D35" i="143"/>
  <c r="A35" i="143"/>
  <c r="N35" i="143" s="1"/>
  <c r="Q34" i="143"/>
  <c r="R34" i="143" s="1"/>
  <c r="P34" i="143"/>
  <c r="O34" i="143"/>
  <c r="H34" i="143"/>
  <c r="I34" i="143" s="1"/>
  <c r="F34" i="143"/>
  <c r="E34" i="143"/>
  <c r="G34" i="143" s="1"/>
  <c r="D34" i="143"/>
  <c r="A34" i="143"/>
  <c r="N34" i="143" s="1"/>
  <c r="Q33" i="143"/>
  <c r="R33" i="143" s="1"/>
  <c r="P33" i="143"/>
  <c r="O33" i="143"/>
  <c r="N33" i="143"/>
  <c r="H33" i="143"/>
  <c r="I33" i="143" s="1"/>
  <c r="I37" i="143" s="1"/>
  <c r="C29" i="143" s="1"/>
  <c r="F33" i="143"/>
  <c r="E33" i="143"/>
  <c r="G33" i="143" s="1"/>
  <c r="G37" i="143" s="1"/>
  <c r="D33" i="143"/>
  <c r="A33" i="143"/>
  <c r="C19" i="143"/>
  <c r="C8" i="143"/>
  <c r="B3" i="143"/>
  <c r="P43" i="142"/>
  <c r="O43" i="142"/>
  <c r="Q43" i="142" s="1"/>
  <c r="R43" i="142" s="1"/>
  <c r="H43" i="142"/>
  <c r="I43" i="142" s="1"/>
  <c r="F43" i="142"/>
  <c r="E43" i="142"/>
  <c r="G43" i="142" s="1"/>
  <c r="D43" i="142"/>
  <c r="A43" i="142"/>
  <c r="N43" i="142" s="1"/>
  <c r="P42" i="142"/>
  <c r="O42" i="142"/>
  <c r="Q42" i="142" s="1"/>
  <c r="R42" i="142" s="1"/>
  <c r="H42" i="142"/>
  <c r="I42" i="142" s="1"/>
  <c r="F42" i="142"/>
  <c r="E42" i="142"/>
  <c r="G42" i="142" s="1"/>
  <c r="D42" i="142"/>
  <c r="A42" i="142"/>
  <c r="N42" i="142" s="1"/>
  <c r="P41" i="142"/>
  <c r="O41" i="142"/>
  <c r="Q41" i="142" s="1"/>
  <c r="R41" i="142" s="1"/>
  <c r="H41" i="142"/>
  <c r="I41" i="142" s="1"/>
  <c r="F41" i="142"/>
  <c r="E41" i="142"/>
  <c r="G41" i="142" s="1"/>
  <c r="D41" i="142"/>
  <c r="A41" i="142"/>
  <c r="N41" i="142" s="1"/>
  <c r="P40" i="142"/>
  <c r="O40" i="142"/>
  <c r="Q40" i="142" s="1"/>
  <c r="R40" i="142" s="1"/>
  <c r="H40" i="142"/>
  <c r="I40" i="142" s="1"/>
  <c r="I44" i="142" s="1"/>
  <c r="F40" i="142"/>
  <c r="E40" i="142"/>
  <c r="G40" i="142" s="1"/>
  <c r="G44" i="142" s="1"/>
  <c r="D40" i="142"/>
  <c r="A40" i="142"/>
  <c r="N40" i="142" s="1"/>
  <c r="Q36" i="142"/>
  <c r="R36" i="142" s="1"/>
  <c r="P36" i="142"/>
  <c r="O36" i="142"/>
  <c r="H36" i="142"/>
  <c r="I36" i="142" s="1"/>
  <c r="F36" i="142"/>
  <c r="E36" i="142"/>
  <c r="G36" i="142" s="1"/>
  <c r="D36" i="142"/>
  <c r="A36" i="142"/>
  <c r="N36" i="142" s="1"/>
  <c r="Q35" i="142"/>
  <c r="R35" i="142" s="1"/>
  <c r="P35" i="142"/>
  <c r="O35" i="142"/>
  <c r="H35" i="142"/>
  <c r="I35" i="142" s="1"/>
  <c r="F35" i="142"/>
  <c r="E35" i="142"/>
  <c r="G35" i="142" s="1"/>
  <c r="D35" i="142"/>
  <c r="A35" i="142"/>
  <c r="N35" i="142" s="1"/>
  <c r="Q34" i="142"/>
  <c r="R34" i="142" s="1"/>
  <c r="P34" i="142"/>
  <c r="O34" i="142"/>
  <c r="H34" i="142"/>
  <c r="I34" i="142" s="1"/>
  <c r="F34" i="142"/>
  <c r="E34" i="142"/>
  <c r="G34" i="142" s="1"/>
  <c r="D34" i="142"/>
  <c r="A34" i="142"/>
  <c r="N34" i="142" s="1"/>
  <c r="Q33" i="142"/>
  <c r="R33" i="142" s="1"/>
  <c r="P33" i="142"/>
  <c r="O33" i="142"/>
  <c r="H33" i="142"/>
  <c r="I33" i="142" s="1"/>
  <c r="I37" i="142" s="1"/>
  <c r="F33" i="142"/>
  <c r="E33" i="142"/>
  <c r="G33" i="142" s="1"/>
  <c r="G37" i="142" s="1"/>
  <c r="D33" i="142"/>
  <c r="A33" i="142"/>
  <c r="N33" i="142" s="1"/>
  <c r="C19" i="142"/>
  <c r="C8" i="142"/>
  <c r="B3" i="142"/>
  <c r="P43" i="141"/>
  <c r="O43" i="141"/>
  <c r="Q43" i="141" s="1"/>
  <c r="R43" i="141" s="1"/>
  <c r="H43" i="141"/>
  <c r="I43" i="141" s="1"/>
  <c r="F43" i="141"/>
  <c r="E43" i="141"/>
  <c r="G43" i="141" s="1"/>
  <c r="D43" i="141"/>
  <c r="A43" i="141"/>
  <c r="N43" i="141" s="1"/>
  <c r="P42" i="141"/>
  <c r="O42" i="141"/>
  <c r="Q42" i="141" s="1"/>
  <c r="R42" i="141" s="1"/>
  <c r="H42" i="141"/>
  <c r="I42" i="141" s="1"/>
  <c r="F42" i="141"/>
  <c r="E42" i="141"/>
  <c r="G42" i="141" s="1"/>
  <c r="D42" i="141"/>
  <c r="A42" i="141"/>
  <c r="N42" i="141" s="1"/>
  <c r="P41" i="141"/>
  <c r="O41" i="141"/>
  <c r="Q41" i="141" s="1"/>
  <c r="R41" i="141" s="1"/>
  <c r="H41" i="141"/>
  <c r="I41" i="141" s="1"/>
  <c r="F41" i="141"/>
  <c r="E41" i="141"/>
  <c r="G41" i="141" s="1"/>
  <c r="D41" i="141"/>
  <c r="A41" i="141"/>
  <c r="N41" i="141" s="1"/>
  <c r="P40" i="141"/>
  <c r="O40" i="141"/>
  <c r="Q40" i="141" s="1"/>
  <c r="R40" i="141" s="1"/>
  <c r="H40" i="141"/>
  <c r="I40" i="141" s="1"/>
  <c r="I44" i="141" s="1"/>
  <c r="F40" i="141"/>
  <c r="E40" i="141"/>
  <c r="G40" i="141" s="1"/>
  <c r="G44" i="141" s="1"/>
  <c r="D40" i="141"/>
  <c r="A40" i="141"/>
  <c r="N40" i="141" s="1"/>
  <c r="Q36" i="141"/>
  <c r="R36" i="141" s="1"/>
  <c r="P36" i="141"/>
  <c r="O36" i="141"/>
  <c r="H36" i="141"/>
  <c r="I36" i="141" s="1"/>
  <c r="F36" i="141"/>
  <c r="E36" i="141"/>
  <c r="G36" i="141" s="1"/>
  <c r="D36" i="141"/>
  <c r="A36" i="141"/>
  <c r="N36" i="141" s="1"/>
  <c r="Q35" i="141"/>
  <c r="R35" i="141" s="1"/>
  <c r="P35" i="141"/>
  <c r="O35" i="141"/>
  <c r="H35" i="141"/>
  <c r="I35" i="141" s="1"/>
  <c r="F35" i="141"/>
  <c r="E35" i="141"/>
  <c r="G35" i="141" s="1"/>
  <c r="D35" i="141"/>
  <c r="A35" i="141"/>
  <c r="N35" i="141" s="1"/>
  <c r="Q34" i="141"/>
  <c r="R34" i="141" s="1"/>
  <c r="P34" i="141"/>
  <c r="O34" i="141"/>
  <c r="H34" i="141"/>
  <c r="I34" i="141" s="1"/>
  <c r="F34" i="141"/>
  <c r="E34" i="141"/>
  <c r="G34" i="141" s="1"/>
  <c r="D34" i="141"/>
  <c r="A34" i="141"/>
  <c r="N34" i="141" s="1"/>
  <c r="Q33" i="141"/>
  <c r="R33" i="141" s="1"/>
  <c r="P33" i="141"/>
  <c r="O33" i="141"/>
  <c r="H33" i="141"/>
  <c r="I33" i="141" s="1"/>
  <c r="I37" i="141" s="1"/>
  <c r="F33" i="141"/>
  <c r="E33" i="141"/>
  <c r="G33" i="141" s="1"/>
  <c r="G37" i="141" s="1"/>
  <c r="D33" i="141"/>
  <c r="A33" i="141"/>
  <c r="N33" i="141" s="1"/>
  <c r="C19" i="141"/>
  <c r="C8" i="141"/>
  <c r="B3" i="141"/>
  <c r="P43" i="140"/>
  <c r="O43" i="140"/>
  <c r="Q43" i="140" s="1"/>
  <c r="R43" i="140" s="1"/>
  <c r="H43" i="140"/>
  <c r="I43" i="140" s="1"/>
  <c r="F43" i="140"/>
  <c r="E43" i="140"/>
  <c r="G43" i="140" s="1"/>
  <c r="D43" i="140"/>
  <c r="A43" i="140"/>
  <c r="N43" i="140" s="1"/>
  <c r="P42" i="140"/>
  <c r="O42" i="140"/>
  <c r="Q42" i="140" s="1"/>
  <c r="R42" i="140" s="1"/>
  <c r="H42" i="140"/>
  <c r="I42" i="140" s="1"/>
  <c r="F42" i="140"/>
  <c r="E42" i="140"/>
  <c r="G42" i="140" s="1"/>
  <c r="D42" i="140"/>
  <c r="A42" i="140"/>
  <c r="N42" i="140" s="1"/>
  <c r="P41" i="140"/>
  <c r="O41" i="140"/>
  <c r="Q41" i="140" s="1"/>
  <c r="R41" i="140" s="1"/>
  <c r="H41" i="140"/>
  <c r="I41" i="140" s="1"/>
  <c r="F41" i="140"/>
  <c r="E41" i="140"/>
  <c r="G41" i="140" s="1"/>
  <c r="D41" i="140"/>
  <c r="A41" i="140"/>
  <c r="N41" i="140" s="1"/>
  <c r="P40" i="140"/>
  <c r="O40" i="140"/>
  <c r="Q40" i="140" s="1"/>
  <c r="R40" i="140" s="1"/>
  <c r="H40" i="140"/>
  <c r="I40" i="140" s="1"/>
  <c r="I44" i="140" s="1"/>
  <c r="F40" i="140"/>
  <c r="E40" i="140"/>
  <c r="G40" i="140" s="1"/>
  <c r="G44" i="140" s="1"/>
  <c r="D40" i="140"/>
  <c r="A40" i="140"/>
  <c r="N40" i="140" s="1"/>
  <c r="Q36" i="140"/>
  <c r="R36" i="140" s="1"/>
  <c r="P36" i="140"/>
  <c r="O36" i="140"/>
  <c r="H36" i="140"/>
  <c r="I36" i="140" s="1"/>
  <c r="F36" i="140"/>
  <c r="E36" i="140"/>
  <c r="G36" i="140" s="1"/>
  <c r="D36" i="140"/>
  <c r="A36" i="140"/>
  <c r="N36" i="140" s="1"/>
  <c r="Q35" i="140"/>
  <c r="R35" i="140" s="1"/>
  <c r="P35" i="140"/>
  <c r="O35" i="140"/>
  <c r="H35" i="140"/>
  <c r="I35" i="140" s="1"/>
  <c r="F35" i="140"/>
  <c r="E35" i="140"/>
  <c r="G35" i="140" s="1"/>
  <c r="D35" i="140"/>
  <c r="A35" i="140"/>
  <c r="N35" i="140" s="1"/>
  <c r="Q34" i="140"/>
  <c r="R34" i="140" s="1"/>
  <c r="P34" i="140"/>
  <c r="O34" i="140"/>
  <c r="H34" i="140"/>
  <c r="I34" i="140" s="1"/>
  <c r="F34" i="140"/>
  <c r="E34" i="140"/>
  <c r="G34" i="140" s="1"/>
  <c r="D34" i="140"/>
  <c r="A34" i="140"/>
  <c r="N34" i="140" s="1"/>
  <c r="Q33" i="140"/>
  <c r="R33" i="140" s="1"/>
  <c r="P33" i="140"/>
  <c r="O33" i="140"/>
  <c r="H33" i="140"/>
  <c r="I33" i="140" s="1"/>
  <c r="I37" i="140" s="1"/>
  <c r="F33" i="140"/>
  <c r="E33" i="140"/>
  <c r="G33" i="140" s="1"/>
  <c r="G37" i="140" s="1"/>
  <c r="D33" i="140"/>
  <c r="A33" i="140"/>
  <c r="N33" i="140" s="1"/>
  <c r="C19" i="140"/>
  <c r="C8" i="140"/>
  <c r="B3" i="140"/>
  <c r="P43" i="139"/>
  <c r="O43" i="139"/>
  <c r="Q43" i="139" s="1"/>
  <c r="R43" i="139" s="1"/>
  <c r="H43" i="139"/>
  <c r="I43" i="139" s="1"/>
  <c r="F43" i="139"/>
  <c r="E43" i="139"/>
  <c r="G43" i="139" s="1"/>
  <c r="D43" i="139"/>
  <c r="A43" i="139"/>
  <c r="N43" i="139" s="1"/>
  <c r="P42" i="139"/>
  <c r="O42" i="139"/>
  <c r="Q42" i="139" s="1"/>
  <c r="R42" i="139" s="1"/>
  <c r="H42" i="139"/>
  <c r="I42" i="139" s="1"/>
  <c r="F42" i="139"/>
  <c r="E42" i="139"/>
  <c r="G42" i="139" s="1"/>
  <c r="D42" i="139"/>
  <c r="A42" i="139"/>
  <c r="N42" i="139" s="1"/>
  <c r="P41" i="139"/>
  <c r="O41" i="139"/>
  <c r="Q41" i="139" s="1"/>
  <c r="R41" i="139" s="1"/>
  <c r="H41" i="139"/>
  <c r="I41" i="139" s="1"/>
  <c r="F41" i="139"/>
  <c r="E41" i="139"/>
  <c r="G41" i="139" s="1"/>
  <c r="D41" i="139"/>
  <c r="A41" i="139"/>
  <c r="N41" i="139" s="1"/>
  <c r="P40" i="139"/>
  <c r="O40" i="139"/>
  <c r="Q40" i="139" s="1"/>
  <c r="R40" i="139" s="1"/>
  <c r="H40" i="139"/>
  <c r="I40" i="139" s="1"/>
  <c r="I44" i="139" s="1"/>
  <c r="F40" i="139"/>
  <c r="E40" i="139"/>
  <c r="G40" i="139" s="1"/>
  <c r="G44" i="139" s="1"/>
  <c r="D40" i="139"/>
  <c r="A40" i="139"/>
  <c r="N40" i="139" s="1"/>
  <c r="Q36" i="139"/>
  <c r="R36" i="139" s="1"/>
  <c r="P36" i="139"/>
  <c r="O36" i="139"/>
  <c r="H36" i="139"/>
  <c r="I36" i="139" s="1"/>
  <c r="F36" i="139"/>
  <c r="E36" i="139"/>
  <c r="G36" i="139" s="1"/>
  <c r="D36" i="139"/>
  <c r="A36" i="139"/>
  <c r="N36" i="139" s="1"/>
  <c r="Q35" i="139"/>
  <c r="R35" i="139" s="1"/>
  <c r="P35" i="139"/>
  <c r="O35" i="139"/>
  <c r="H35" i="139"/>
  <c r="I35" i="139" s="1"/>
  <c r="F35" i="139"/>
  <c r="E35" i="139"/>
  <c r="G35" i="139" s="1"/>
  <c r="D35" i="139"/>
  <c r="A35" i="139"/>
  <c r="N35" i="139" s="1"/>
  <c r="Q34" i="139"/>
  <c r="R34" i="139" s="1"/>
  <c r="P34" i="139"/>
  <c r="O34" i="139"/>
  <c r="H34" i="139"/>
  <c r="I34" i="139" s="1"/>
  <c r="F34" i="139"/>
  <c r="E34" i="139"/>
  <c r="G34" i="139" s="1"/>
  <c r="D34" i="139"/>
  <c r="A34" i="139"/>
  <c r="N34" i="139" s="1"/>
  <c r="Q33" i="139"/>
  <c r="R33" i="139" s="1"/>
  <c r="P33" i="139"/>
  <c r="O33" i="139"/>
  <c r="H33" i="139"/>
  <c r="I33" i="139" s="1"/>
  <c r="I37" i="139" s="1"/>
  <c r="F33" i="139"/>
  <c r="E33" i="139"/>
  <c r="G33" i="139" s="1"/>
  <c r="G37" i="139" s="1"/>
  <c r="D33" i="139"/>
  <c r="A33" i="139"/>
  <c r="N33" i="139" s="1"/>
  <c r="C19" i="139"/>
  <c r="C8" i="139"/>
  <c r="B3" i="139"/>
  <c r="P43" i="138"/>
  <c r="O43" i="138"/>
  <c r="Q43" i="138" s="1"/>
  <c r="R43" i="138" s="1"/>
  <c r="H43" i="138"/>
  <c r="I43" i="138" s="1"/>
  <c r="F43" i="138"/>
  <c r="E43" i="138"/>
  <c r="G43" i="138" s="1"/>
  <c r="D43" i="138"/>
  <c r="A43" i="138"/>
  <c r="N43" i="138" s="1"/>
  <c r="P42" i="138"/>
  <c r="O42" i="138"/>
  <c r="Q42" i="138" s="1"/>
  <c r="R42" i="138" s="1"/>
  <c r="H42" i="138"/>
  <c r="I42" i="138" s="1"/>
  <c r="F42" i="138"/>
  <c r="E42" i="138"/>
  <c r="G42" i="138" s="1"/>
  <c r="D42" i="138"/>
  <c r="A42" i="138"/>
  <c r="N42" i="138" s="1"/>
  <c r="P41" i="138"/>
  <c r="O41" i="138"/>
  <c r="Q41" i="138" s="1"/>
  <c r="R41" i="138" s="1"/>
  <c r="H41" i="138"/>
  <c r="I41" i="138" s="1"/>
  <c r="F41" i="138"/>
  <c r="E41" i="138"/>
  <c r="G41" i="138" s="1"/>
  <c r="D41" i="138"/>
  <c r="A41" i="138"/>
  <c r="N41" i="138" s="1"/>
  <c r="P40" i="138"/>
  <c r="O40" i="138"/>
  <c r="Q40" i="138" s="1"/>
  <c r="R40" i="138" s="1"/>
  <c r="H40" i="138"/>
  <c r="I40" i="138" s="1"/>
  <c r="I44" i="138" s="1"/>
  <c r="F40" i="138"/>
  <c r="E40" i="138"/>
  <c r="G40" i="138" s="1"/>
  <c r="G44" i="138" s="1"/>
  <c r="D40" i="138"/>
  <c r="A40" i="138"/>
  <c r="N40" i="138" s="1"/>
  <c r="Q36" i="138"/>
  <c r="R36" i="138" s="1"/>
  <c r="P36" i="138"/>
  <c r="O36" i="138"/>
  <c r="H36" i="138"/>
  <c r="I36" i="138" s="1"/>
  <c r="F36" i="138"/>
  <c r="E36" i="138"/>
  <c r="G36" i="138" s="1"/>
  <c r="D36" i="138"/>
  <c r="A36" i="138"/>
  <c r="N36" i="138" s="1"/>
  <c r="Q35" i="138"/>
  <c r="R35" i="138" s="1"/>
  <c r="P35" i="138"/>
  <c r="O35" i="138"/>
  <c r="H35" i="138"/>
  <c r="I35" i="138" s="1"/>
  <c r="F35" i="138"/>
  <c r="E35" i="138"/>
  <c r="G35" i="138" s="1"/>
  <c r="D35" i="138"/>
  <c r="A35" i="138"/>
  <c r="N35" i="138" s="1"/>
  <c r="Q34" i="138"/>
  <c r="R34" i="138" s="1"/>
  <c r="P34" i="138"/>
  <c r="O34" i="138"/>
  <c r="H34" i="138"/>
  <c r="I34" i="138" s="1"/>
  <c r="F34" i="138"/>
  <c r="E34" i="138"/>
  <c r="G34" i="138" s="1"/>
  <c r="D34" i="138"/>
  <c r="A34" i="138"/>
  <c r="N34" i="138" s="1"/>
  <c r="Q33" i="138"/>
  <c r="R33" i="138" s="1"/>
  <c r="P33" i="138"/>
  <c r="O33" i="138"/>
  <c r="H33" i="138"/>
  <c r="I33" i="138" s="1"/>
  <c r="I37" i="138" s="1"/>
  <c r="F33" i="138"/>
  <c r="E33" i="138"/>
  <c r="G33" i="138" s="1"/>
  <c r="G37" i="138" s="1"/>
  <c r="D33" i="138"/>
  <c r="A33" i="138"/>
  <c r="N33" i="138" s="1"/>
  <c r="C19" i="138"/>
  <c r="C8" i="138"/>
  <c r="B3" i="138"/>
  <c r="P43" i="137"/>
  <c r="O43" i="137"/>
  <c r="Q43" i="137" s="1"/>
  <c r="R43" i="137" s="1"/>
  <c r="H43" i="137"/>
  <c r="I43" i="137" s="1"/>
  <c r="F43" i="137"/>
  <c r="E43" i="137"/>
  <c r="G43" i="137" s="1"/>
  <c r="D43" i="137"/>
  <c r="A43" i="137"/>
  <c r="N43" i="137" s="1"/>
  <c r="P42" i="137"/>
  <c r="O42" i="137"/>
  <c r="Q42" i="137" s="1"/>
  <c r="R42" i="137" s="1"/>
  <c r="H42" i="137"/>
  <c r="I42" i="137" s="1"/>
  <c r="F42" i="137"/>
  <c r="E42" i="137"/>
  <c r="G42" i="137" s="1"/>
  <c r="D42" i="137"/>
  <c r="A42" i="137"/>
  <c r="N42" i="137" s="1"/>
  <c r="P41" i="137"/>
  <c r="O41" i="137"/>
  <c r="Q41" i="137" s="1"/>
  <c r="R41" i="137" s="1"/>
  <c r="H41" i="137"/>
  <c r="I41" i="137" s="1"/>
  <c r="F41" i="137"/>
  <c r="E41" i="137"/>
  <c r="G41" i="137" s="1"/>
  <c r="D41" i="137"/>
  <c r="A41" i="137"/>
  <c r="N41" i="137" s="1"/>
  <c r="P40" i="137"/>
  <c r="O40" i="137"/>
  <c r="Q40" i="137" s="1"/>
  <c r="R40" i="137" s="1"/>
  <c r="H40" i="137"/>
  <c r="I40" i="137" s="1"/>
  <c r="I44" i="137" s="1"/>
  <c r="F40" i="137"/>
  <c r="E40" i="137"/>
  <c r="G40" i="137" s="1"/>
  <c r="G44" i="137" s="1"/>
  <c r="D40" i="137"/>
  <c r="A40" i="137"/>
  <c r="N40" i="137" s="1"/>
  <c r="Q36" i="137"/>
  <c r="R36" i="137" s="1"/>
  <c r="P36" i="137"/>
  <c r="O36" i="137"/>
  <c r="H36" i="137"/>
  <c r="I36" i="137" s="1"/>
  <c r="F36" i="137"/>
  <c r="E36" i="137"/>
  <c r="G36" i="137" s="1"/>
  <c r="D36" i="137"/>
  <c r="A36" i="137"/>
  <c r="N36" i="137" s="1"/>
  <c r="Q35" i="137"/>
  <c r="R35" i="137" s="1"/>
  <c r="P35" i="137"/>
  <c r="O35" i="137"/>
  <c r="H35" i="137"/>
  <c r="I35" i="137" s="1"/>
  <c r="F35" i="137"/>
  <c r="E35" i="137"/>
  <c r="G35" i="137" s="1"/>
  <c r="D35" i="137"/>
  <c r="A35" i="137"/>
  <c r="N35" i="137" s="1"/>
  <c r="Q34" i="137"/>
  <c r="R34" i="137" s="1"/>
  <c r="P34" i="137"/>
  <c r="O34" i="137"/>
  <c r="H34" i="137"/>
  <c r="I34" i="137" s="1"/>
  <c r="F34" i="137"/>
  <c r="E34" i="137"/>
  <c r="G34" i="137" s="1"/>
  <c r="D34" i="137"/>
  <c r="A34" i="137"/>
  <c r="N34" i="137" s="1"/>
  <c r="Q33" i="137"/>
  <c r="R33" i="137" s="1"/>
  <c r="P33" i="137"/>
  <c r="O33" i="137"/>
  <c r="H33" i="137"/>
  <c r="I33" i="137" s="1"/>
  <c r="I37" i="137" s="1"/>
  <c r="F33" i="137"/>
  <c r="E33" i="137"/>
  <c r="G33" i="137" s="1"/>
  <c r="G37" i="137" s="1"/>
  <c r="D33" i="137"/>
  <c r="A33" i="137"/>
  <c r="N33" i="137" s="1"/>
  <c r="C19" i="137"/>
  <c r="C8" i="137"/>
  <c r="B3" i="137"/>
  <c r="P43" i="136"/>
  <c r="O43" i="136"/>
  <c r="Q43" i="136" s="1"/>
  <c r="R43" i="136" s="1"/>
  <c r="H43" i="136"/>
  <c r="I43" i="136" s="1"/>
  <c r="F43" i="136"/>
  <c r="E43" i="136"/>
  <c r="G43" i="136" s="1"/>
  <c r="D43" i="136"/>
  <c r="A43" i="136"/>
  <c r="N43" i="136" s="1"/>
  <c r="P42" i="136"/>
  <c r="O42" i="136"/>
  <c r="Q42" i="136" s="1"/>
  <c r="R42" i="136" s="1"/>
  <c r="H42" i="136"/>
  <c r="I42" i="136" s="1"/>
  <c r="F42" i="136"/>
  <c r="E42" i="136"/>
  <c r="G42" i="136" s="1"/>
  <c r="D42" i="136"/>
  <c r="A42" i="136"/>
  <c r="N42" i="136" s="1"/>
  <c r="P41" i="136"/>
  <c r="O41" i="136"/>
  <c r="Q41" i="136" s="1"/>
  <c r="R41" i="136" s="1"/>
  <c r="H41" i="136"/>
  <c r="I41" i="136" s="1"/>
  <c r="F41" i="136"/>
  <c r="E41" i="136"/>
  <c r="G41" i="136" s="1"/>
  <c r="D41" i="136"/>
  <c r="A41" i="136"/>
  <c r="N41" i="136" s="1"/>
  <c r="P40" i="136"/>
  <c r="O40" i="136"/>
  <c r="Q40" i="136" s="1"/>
  <c r="R40" i="136" s="1"/>
  <c r="H40" i="136"/>
  <c r="I40" i="136" s="1"/>
  <c r="I44" i="136" s="1"/>
  <c r="F40" i="136"/>
  <c r="E40" i="136"/>
  <c r="G40" i="136" s="1"/>
  <c r="G44" i="136" s="1"/>
  <c r="D40" i="136"/>
  <c r="A40" i="136"/>
  <c r="N40" i="136" s="1"/>
  <c r="Q36" i="136"/>
  <c r="R36" i="136" s="1"/>
  <c r="P36" i="136"/>
  <c r="O36" i="136"/>
  <c r="H36" i="136"/>
  <c r="I36" i="136" s="1"/>
  <c r="F36" i="136"/>
  <c r="E36" i="136"/>
  <c r="G36" i="136" s="1"/>
  <c r="D36" i="136"/>
  <c r="A36" i="136"/>
  <c r="N36" i="136" s="1"/>
  <c r="Q35" i="136"/>
  <c r="R35" i="136" s="1"/>
  <c r="P35" i="136"/>
  <c r="O35" i="136"/>
  <c r="H35" i="136"/>
  <c r="I35" i="136" s="1"/>
  <c r="F35" i="136"/>
  <c r="E35" i="136"/>
  <c r="G35" i="136" s="1"/>
  <c r="D35" i="136"/>
  <c r="A35" i="136"/>
  <c r="N35" i="136" s="1"/>
  <c r="Q34" i="136"/>
  <c r="R34" i="136" s="1"/>
  <c r="P34" i="136"/>
  <c r="O34" i="136"/>
  <c r="H34" i="136"/>
  <c r="I34" i="136" s="1"/>
  <c r="F34" i="136"/>
  <c r="E34" i="136"/>
  <c r="G34" i="136" s="1"/>
  <c r="D34" i="136"/>
  <c r="A34" i="136"/>
  <c r="N34" i="136" s="1"/>
  <c r="Q33" i="136"/>
  <c r="R33" i="136" s="1"/>
  <c r="P33" i="136"/>
  <c r="O33" i="136"/>
  <c r="H33" i="136"/>
  <c r="I33" i="136" s="1"/>
  <c r="I37" i="136" s="1"/>
  <c r="F33" i="136"/>
  <c r="E33" i="136"/>
  <c r="G33" i="136" s="1"/>
  <c r="G37" i="136" s="1"/>
  <c r="D33" i="136"/>
  <c r="A33" i="136"/>
  <c r="N33" i="136" s="1"/>
  <c r="C19" i="136"/>
  <c r="C8" i="136"/>
  <c r="B3" i="136"/>
  <c r="P43" i="135"/>
  <c r="O43" i="135"/>
  <c r="Q43" i="135" s="1"/>
  <c r="R43" i="135" s="1"/>
  <c r="H43" i="135"/>
  <c r="I43" i="135" s="1"/>
  <c r="F43" i="135"/>
  <c r="E43" i="135"/>
  <c r="G43" i="135" s="1"/>
  <c r="D43" i="135"/>
  <c r="A43" i="135"/>
  <c r="N43" i="135" s="1"/>
  <c r="P42" i="135"/>
  <c r="O42" i="135"/>
  <c r="Q42" i="135" s="1"/>
  <c r="R42" i="135" s="1"/>
  <c r="H42" i="135"/>
  <c r="I42" i="135" s="1"/>
  <c r="F42" i="135"/>
  <c r="E42" i="135"/>
  <c r="G42" i="135" s="1"/>
  <c r="D42" i="135"/>
  <c r="A42" i="135"/>
  <c r="N42" i="135" s="1"/>
  <c r="P41" i="135"/>
  <c r="O41" i="135"/>
  <c r="Q41" i="135" s="1"/>
  <c r="R41" i="135" s="1"/>
  <c r="H41" i="135"/>
  <c r="I41" i="135" s="1"/>
  <c r="F41" i="135"/>
  <c r="E41" i="135"/>
  <c r="G41" i="135" s="1"/>
  <c r="D41" i="135"/>
  <c r="A41" i="135"/>
  <c r="N41" i="135" s="1"/>
  <c r="P40" i="135"/>
  <c r="O40" i="135"/>
  <c r="Q40" i="135" s="1"/>
  <c r="R40" i="135" s="1"/>
  <c r="H40" i="135"/>
  <c r="I40" i="135" s="1"/>
  <c r="I44" i="135" s="1"/>
  <c r="F40" i="135"/>
  <c r="E40" i="135"/>
  <c r="G40" i="135" s="1"/>
  <c r="G44" i="135" s="1"/>
  <c r="D40" i="135"/>
  <c r="A40" i="135"/>
  <c r="N40" i="135" s="1"/>
  <c r="Q36" i="135"/>
  <c r="R36" i="135" s="1"/>
  <c r="P36" i="135"/>
  <c r="O36" i="135"/>
  <c r="H36" i="135"/>
  <c r="I36" i="135" s="1"/>
  <c r="F36" i="135"/>
  <c r="E36" i="135"/>
  <c r="G36" i="135" s="1"/>
  <c r="D36" i="135"/>
  <c r="A36" i="135"/>
  <c r="N36" i="135" s="1"/>
  <c r="Q35" i="135"/>
  <c r="R35" i="135" s="1"/>
  <c r="P35" i="135"/>
  <c r="O35" i="135"/>
  <c r="H35" i="135"/>
  <c r="I35" i="135" s="1"/>
  <c r="F35" i="135"/>
  <c r="E35" i="135"/>
  <c r="G35" i="135" s="1"/>
  <c r="D35" i="135"/>
  <c r="A35" i="135"/>
  <c r="N35" i="135" s="1"/>
  <c r="Q34" i="135"/>
  <c r="R34" i="135" s="1"/>
  <c r="P34" i="135"/>
  <c r="O34" i="135"/>
  <c r="H34" i="135"/>
  <c r="I34" i="135" s="1"/>
  <c r="F34" i="135"/>
  <c r="E34" i="135"/>
  <c r="G34" i="135" s="1"/>
  <c r="D34" i="135"/>
  <c r="A34" i="135"/>
  <c r="N34" i="135" s="1"/>
  <c r="Q33" i="135"/>
  <c r="R33" i="135" s="1"/>
  <c r="P33" i="135"/>
  <c r="O33" i="135"/>
  <c r="H33" i="135"/>
  <c r="I33" i="135" s="1"/>
  <c r="I37" i="135" s="1"/>
  <c r="F33" i="135"/>
  <c r="E33" i="135"/>
  <c r="G33" i="135" s="1"/>
  <c r="G37" i="135" s="1"/>
  <c r="D33" i="135"/>
  <c r="A33" i="135"/>
  <c r="N33" i="135" s="1"/>
  <c r="C19" i="135"/>
  <c r="C8" i="135"/>
  <c r="B3" i="135"/>
  <c r="C31" i="51"/>
  <c r="C30" i="51"/>
  <c r="C29" i="51"/>
  <c r="C28" i="51"/>
  <c r="C27" i="51"/>
  <c r="C26" i="51"/>
  <c r="C25" i="51"/>
  <c r="C24" i="51"/>
  <c r="C23" i="51"/>
  <c r="C22" i="51"/>
  <c r="C21" i="51"/>
  <c r="C20" i="51"/>
  <c r="C19" i="51"/>
  <c r="C18" i="51"/>
  <c r="C17" i="51"/>
  <c r="C16" i="51"/>
  <c r="C15" i="51"/>
  <c r="C14" i="51"/>
  <c r="C13" i="51"/>
  <c r="C12" i="51"/>
  <c r="P43" i="126"/>
  <c r="O43" i="126"/>
  <c r="Q43" i="126" s="1"/>
  <c r="R43" i="126" s="1"/>
  <c r="H43" i="126"/>
  <c r="I43" i="126" s="1"/>
  <c r="F43" i="126"/>
  <c r="E43" i="126"/>
  <c r="G43" i="126" s="1"/>
  <c r="D43" i="126"/>
  <c r="A43" i="126"/>
  <c r="N43" i="126" s="1"/>
  <c r="P42" i="126"/>
  <c r="O42" i="126"/>
  <c r="Q42" i="126" s="1"/>
  <c r="R42" i="126" s="1"/>
  <c r="H42" i="126"/>
  <c r="I42" i="126" s="1"/>
  <c r="F42" i="126"/>
  <c r="E42" i="126"/>
  <c r="G42" i="126" s="1"/>
  <c r="D42" i="126"/>
  <c r="A42" i="126"/>
  <c r="N42" i="126" s="1"/>
  <c r="P41" i="126"/>
  <c r="O41" i="126"/>
  <c r="Q41" i="126" s="1"/>
  <c r="R41" i="126" s="1"/>
  <c r="H41" i="126"/>
  <c r="I41" i="126" s="1"/>
  <c r="F41" i="126"/>
  <c r="E41" i="126"/>
  <c r="G41" i="126" s="1"/>
  <c r="D41" i="126"/>
  <c r="A41" i="126"/>
  <c r="N41" i="126" s="1"/>
  <c r="P40" i="126"/>
  <c r="O40" i="126"/>
  <c r="Q40" i="126" s="1"/>
  <c r="H40" i="126"/>
  <c r="I40" i="126" s="1"/>
  <c r="D40" i="126"/>
  <c r="F40" i="126" s="1"/>
  <c r="A40" i="126"/>
  <c r="N40" i="126" s="1"/>
  <c r="Q36" i="126"/>
  <c r="R36" i="126" s="1"/>
  <c r="P36" i="126"/>
  <c r="O36" i="126"/>
  <c r="H36" i="126"/>
  <c r="I36" i="126" s="1"/>
  <c r="F36" i="126"/>
  <c r="E36" i="126"/>
  <c r="G36" i="126" s="1"/>
  <c r="D36" i="126"/>
  <c r="A36" i="126"/>
  <c r="N36" i="126" s="1"/>
  <c r="Q35" i="126"/>
  <c r="R35" i="126" s="1"/>
  <c r="P35" i="126"/>
  <c r="O35" i="126"/>
  <c r="H35" i="126"/>
  <c r="I35" i="126" s="1"/>
  <c r="F35" i="126"/>
  <c r="E35" i="126"/>
  <c r="G35" i="126" s="1"/>
  <c r="D35" i="126"/>
  <c r="A35" i="126"/>
  <c r="N35" i="126" s="1"/>
  <c r="Q34" i="126"/>
  <c r="R34" i="126" s="1"/>
  <c r="P34" i="126"/>
  <c r="O34" i="126"/>
  <c r="H34" i="126"/>
  <c r="I34" i="126" s="1"/>
  <c r="F34" i="126"/>
  <c r="E34" i="126"/>
  <c r="G34" i="126" s="1"/>
  <c r="D34" i="126"/>
  <c r="A34" i="126"/>
  <c r="N34" i="126" s="1"/>
  <c r="P33" i="126"/>
  <c r="O33" i="126"/>
  <c r="Q33" i="126" s="1"/>
  <c r="H33" i="126"/>
  <c r="I33" i="126" s="1"/>
  <c r="D33" i="126"/>
  <c r="F33" i="126" s="1"/>
  <c r="A33" i="126"/>
  <c r="N33" i="126" s="1"/>
  <c r="C19" i="126"/>
  <c r="C8" i="126"/>
  <c r="B3" i="126"/>
  <c r="J58" i="125" a="1"/>
  <c r="J58" i="125" s="1"/>
  <c r="C28" i="125" a="1"/>
  <c r="C28" i="125" s="1"/>
  <c r="C25" i="125" a="1"/>
  <c r="C25" i="125" s="1"/>
  <c r="C16" i="125" a="1"/>
  <c r="C16" i="125" s="1"/>
  <c r="AT64" i="72" a="1"/>
  <c r="AJ64" i="72" a="1"/>
  <c r="CB23" i="72" a="1"/>
  <c r="AS64" i="72" a="1"/>
  <c r="AX64" i="72" a="1"/>
  <c r="AM64" i="72" a="1"/>
  <c r="AI64" i="72" a="1"/>
  <c r="AK64" i="72" a="1"/>
  <c r="AV64" i="72" a="1"/>
  <c r="AR64" i="72" a="1"/>
  <c r="AN64" i="72" a="1"/>
  <c r="AP64" i="72" a="1"/>
  <c r="AW64" i="72" a="1"/>
  <c r="AL64" i="72" a="1"/>
  <c r="AU64" i="72" a="1"/>
  <c r="AQ64" i="72" a="1"/>
  <c r="AO64" i="72" a="1"/>
  <c r="F25" i="125" a="1"/>
  <c r="C29" i="136" l="1"/>
  <c r="C29" i="140"/>
  <c r="C29" i="138"/>
  <c r="C29" i="135"/>
  <c r="C29" i="137"/>
  <c r="C29" i="139"/>
  <c r="R44" i="143"/>
  <c r="C28" i="143"/>
  <c r="R33" i="126"/>
  <c r="R37" i="126" s="1"/>
  <c r="C29" i="141"/>
  <c r="C29" i="142"/>
  <c r="I37" i="126"/>
  <c r="I44" i="126"/>
  <c r="R40" i="126"/>
  <c r="R44" i="126" s="1"/>
  <c r="E40" i="126"/>
  <c r="G40" i="126" s="1"/>
  <c r="G44" i="126" s="1"/>
  <c r="CB23" i="72"/>
  <c r="I180" i="143"/>
  <c r="I47" i="143"/>
  <c r="R37" i="143"/>
  <c r="I92" i="143"/>
  <c r="R44" i="140"/>
  <c r="R37" i="142"/>
  <c r="I138" i="143"/>
  <c r="C28" i="142"/>
  <c r="I180" i="142"/>
  <c r="I47" i="142"/>
  <c r="R44" i="142"/>
  <c r="R44" i="137"/>
  <c r="I92" i="142"/>
  <c r="R37" i="141"/>
  <c r="I138" i="142"/>
  <c r="C28" i="141"/>
  <c r="I180" i="141"/>
  <c r="I47" i="141"/>
  <c r="R44" i="141"/>
  <c r="I92" i="141"/>
  <c r="I138" i="141"/>
  <c r="I180" i="140"/>
  <c r="I47" i="140"/>
  <c r="R37" i="140"/>
  <c r="C28" i="140"/>
  <c r="I92" i="140"/>
  <c r="R37" i="139"/>
  <c r="I138" i="140"/>
  <c r="C28" i="139"/>
  <c r="I180" i="139"/>
  <c r="I180" i="138"/>
  <c r="I47" i="139"/>
  <c r="R44" i="139"/>
  <c r="R37" i="138"/>
  <c r="I138" i="139"/>
  <c r="I92" i="139"/>
  <c r="C28" i="138"/>
  <c r="I47" i="138"/>
  <c r="R44" i="138"/>
  <c r="I92" i="138"/>
  <c r="I138" i="138"/>
  <c r="I180" i="137"/>
  <c r="I47" i="137"/>
  <c r="R37" i="137"/>
  <c r="C28" i="137"/>
  <c r="I92" i="137"/>
  <c r="R37" i="136"/>
  <c r="I138" i="137"/>
  <c r="C28" i="136"/>
  <c r="I180" i="136"/>
  <c r="I47" i="136"/>
  <c r="R44" i="136"/>
  <c r="I92" i="136"/>
  <c r="I138" i="136"/>
  <c r="R37" i="135"/>
  <c r="C28" i="135"/>
  <c r="I180" i="135"/>
  <c r="I47" i="135"/>
  <c r="R44" i="135"/>
  <c r="I92" i="135"/>
  <c r="I138" i="135"/>
  <c r="E33" i="126"/>
  <c r="G33" i="126" s="1"/>
  <c r="G37" i="126" s="1"/>
  <c r="I180" i="126"/>
  <c r="I92" i="126"/>
  <c r="I47" i="126"/>
  <c r="I138" i="126"/>
  <c r="F25" i="125"/>
  <c r="AX64" i="72"/>
  <c r="AW64" i="72"/>
  <c r="AV64" i="72"/>
  <c r="AU64" i="72"/>
  <c r="AT64" i="72"/>
  <c r="AS64" i="72"/>
  <c r="AR64" i="72"/>
  <c r="AQ64" i="72"/>
  <c r="AP64" i="72"/>
  <c r="AO64" i="72"/>
  <c r="AN64" i="72"/>
  <c r="AM64" i="72"/>
  <c r="AL64" i="72"/>
  <c r="AK64" i="72"/>
  <c r="AJ64" i="72"/>
  <c r="AI64" i="72"/>
  <c r="F46" i="125" a="1"/>
  <c r="G43" i="125" a="1"/>
  <c r="F48" i="125" a="1"/>
  <c r="G35" i="125" a="1"/>
  <c r="F20" i="125" a="1"/>
  <c r="G49" i="125" a="1"/>
  <c r="F26" i="125" a="1"/>
  <c r="F39" i="125" a="1"/>
  <c r="G46" i="125" a="1"/>
  <c r="H53" i="125" a="1"/>
  <c r="G36" i="125" a="1"/>
  <c r="F45" i="125" a="1"/>
  <c r="G41" i="125" a="1"/>
  <c r="F33" i="125" a="1"/>
  <c r="F50" i="125" a="1"/>
  <c r="F38" i="125" a="1"/>
  <c r="F34" i="125" a="1"/>
  <c r="H51" i="125" a="1"/>
  <c r="F22" i="125" a="1"/>
  <c r="G48" i="125" a="1"/>
  <c r="F44" i="125" a="1"/>
  <c r="F47" i="125" a="1"/>
  <c r="F37" i="125" a="1"/>
  <c r="F41" i="125" a="1"/>
  <c r="F32" i="125" a="1"/>
  <c r="G53" i="125" a="1"/>
  <c r="F36" i="125" a="1"/>
  <c r="G52" i="125" a="1"/>
  <c r="F31" i="125" a="1"/>
  <c r="F49" i="125" a="1"/>
  <c r="F43" i="125" a="1"/>
  <c r="G51" i="125" a="1"/>
  <c r="F18" i="125" a="1"/>
  <c r="F40" i="125" a="1"/>
  <c r="G37" i="125" a="1"/>
  <c r="G50" i="125" a="1"/>
  <c r="F21" i="125" a="1"/>
  <c r="F16" i="125" a="1"/>
  <c r="G39" i="125" a="1"/>
  <c r="G42" i="125" a="1"/>
  <c r="F53" i="125" a="1"/>
  <c r="F27" i="125" a="1"/>
  <c r="G45" i="125" a="1"/>
  <c r="G44" i="125" a="1"/>
  <c r="G47" i="125" a="1"/>
  <c r="F28" i="125" a="1"/>
  <c r="H52" i="125" a="1"/>
  <c r="F24" i="125" a="1"/>
  <c r="G34" i="125" a="1"/>
  <c r="F17" i="125" a="1"/>
  <c r="F51" i="125" a="1"/>
  <c r="G33" i="125" a="1"/>
  <c r="F19" i="125" a="1"/>
  <c r="G38" i="125" a="1"/>
  <c r="F52" i="125" a="1"/>
  <c r="F23" i="125" a="1"/>
  <c r="G32" i="125" a="1"/>
  <c r="F42" i="125" a="1"/>
  <c r="G40" i="125" a="1"/>
  <c r="F35" i="125" a="1"/>
  <c r="C28" i="126" l="1"/>
  <c r="C29" i="126"/>
  <c r="F27" i="125"/>
  <c r="F26" i="125"/>
  <c r="G32" i="125"/>
  <c r="F35" i="125"/>
  <c r="G40" i="125"/>
  <c r="F43" i="125"/>
  <c r="G48" i="125"/>
  <c r="F51" i="125"/>
  <c r="H53" i="125"/>
  <c r="F32" i="125"/>
  <c r="G37" i="125"/>
  <c r="F40" i="125"/>
  <c r="G45" i="125"/>
  <c r="F48" i="125"/>
  <c r="G53" i="125"/>
  <c r="F17" i="125"/>
  <c r="F21" i="125"/>
  <c r="F24" i="125"/>
  <c r="F33" i="125"/>
  <c r="G38" i="125"/>
  <c r="F41" i="125"/>
  <c r="G46" i="125"/>
  <c r="F49" i="125"/>
  <c r="H51" i="125"/>
  <c r="F28" i="125"/>
  <c r="G35" i="125"/>
  <c r="F38" i="125"/>
  <c r="G43" i="125"/>
  <c r="F46" i="125"/>
  <c r="G51" i="125"/>
  <c r="F19" i="125"/>
  <c r="F18" i="125"/>
  <c r="F31" i="125"/>
  <c r="G36" i="125"/>
  <c r="F39" i="125"/>
  <c r="G44" i="125"/>
  <c r="F47" i="125"/>
  <c r="G52" i="125"/>
  <c r="G33" i="125"/>
  <c r="F36" i="125"/>
  <c r="G41" i="125"/>
  <c r="F44" i="125"/>
  <c r="G49" i="125"/>
  <c r="F52" i="125"/>
  <c r="F23" i="125"/>
  <c r="F20" i="125"/>
  <c r="G34" i="125"/>
  <c r="F37" i="125"/>
  <c r="G42" i="125"/>
  <c r="F45" i="125"/>
  <c r="G50" i="125"/>
  <c r="F53" i="125"/>
  <c r="F34" i="125"/>
  <c r="G39" i="125"/>
  <c r="F42" i="125"/>
  <c r="G47" i="125"/>
  <c r="F50" i="125"/>
  <c r="H52" i="125"/>
  <c r="F16" i="125"/>
  <c r="F22" i="125"/>
  <c r="AI10" i="72" l="1" a="1"/>
  <c r="AI10" i="72" s="1"/>
  <c r="AM7" i="72" a="1"/>
  <c r="AZ7" i="72" a="1"/>
  <c r="BC7" i="72" a="1"/>
  <c r="AJ7" i="72" a="1"/>
  <c r="AP7" i="72" a="1"/>
  <c r="AN7" i="72" a="1"/>
  <c r="AV7" i="72" a="1"/>
  <c r="AX7" i="72" a="1"/>
  <c r="AU7" i="72" a="1"/>
  <c r="AS7" i="72" a="1"/>
  <c r="BB7" i="72" a="1"/>
  <c r="AW7" i="72" a="1"/>
  <c r="AO7" i="72" a="1"/>
  <c r="AQ7" i="72" a="1"/>
  <c r="AY7" i="72" a="1"/>
  <c r="AT7" i="72" a="1"/>
  <c r="BA7" i="72" a="1"/>
  <c r="AI7" i="72" a="1"/>
  <c r="AL7" i="72" a="1"/>
  <c r="AK7" i="72" a="1"/>
  <c r="AR7" i="72" a="1"/>
  <c r="BC7" i="72" l="1"/>
  <c r="BB7" i="72"/>
  <c r="BA7" i="72"/>
  <c r="AZ7" i="72"/>
  <c r="AY7" i="72"/>
  <c r="AX7" i="72"/>
  <c r="AW7" i="72"/>
  <c r="AV7" i="72"/>
  <c r="AU7" i="72"/>
  <c r="AT7" i="72"/>
  <c r="AS7" i="72"/>
  <c r="AR7" i="72"/>
  <c r="AQ7" i="72"/>
  <c r="AP7" i="72"/>
  <c r="AO7" i="72"/>
  <c r="AN7" i="72"/>
  <c r="AM7" i="72"/>
  <c r="AL7" i="72"/>
  <c r="AK7" i="72"/>
  <c r="AJ7" i="72"/>
  <c r="AI7" i="72"/>
  <c r="AM69" i="72" a="1"/>
  <c r="AP69" i="72" a="1"/>
  <c r="AM69" i="72" l="1"/>
  <c r="AP69" i="72"/>
  <c r="S12" i="55" l="1"/>
  <c r="O12" i="55" s="1"/>
  <c r="Q12" i="55" s="1"/>
  <c r="K12" i="55" l="1"/>
  <c r="E17" i="51"/>
  <c r="H4" i="122"/>
  <c r="Q2" i="119"/>
  <c r="K13" i="55" l="1"/>
  <c r="K14" i="55"/>
  <c r="K15" i="55"/>
  <c r="K16" i="55"/>
  <c r="K17" i="55"/>
  <c r="K18" i="55"/>
  <c r="K19" i="55"/>
  <c r="K20" i="55"/>
  <c r="K21" i="55"/>
  <c r="K22" i="55"/>
  <c r="K23" i="55"/>
  <c r="K24" i="55"/>
  <c r="K25" i="55"/>
  <c r="K26" i="55"/>
  <c r="K27" i="55"/>
  <c r="S3" i="118"/>
  <c r="G37" i="71"/>
  <c r="G39" i="71" s="1"/>
  <c r="AC40" i="122" l="1"/>
  <c r="AC35" i="122"/>
  <c r="AC28" i="122"/>
  <c r="AC21" i="122"/>
  <c r="V6" i="122"/>
  <c r="K21" i="121"/>
  <c r="K15" i="121"/>
  <c r="T117" i="119"/>
  <c r="S117" i="119"/>
  <c r="T116" i="119"/>
  <c r="S116" i="119"/>
  <c r="R116" i="119"/>
  <c r="P116" i="119"/>
  <c r="O116" i="119"/>
  <c r="K116" i="119"/>
  <c r="J116" i="119"/>
  <c r="I116" i="119"/>
  <c r="G116" i="119"/>
  <c r="Q115" i="119"/>
  <c r="Q114" i="119"/>
  <c r="V110" i="119"/>
  <c r="T110" i="119"/>
  <c r="S110" i="119"/>
  <c r="R110" i="119"/>
  <c r="R117" i="119" s="1"/>
  <c r="Q110" i="119"/>
  <c r="P110" i="119"/>
  <c r="P117" i="119" s="1"/>
  <c r="O110" i="119"/>
  <c r="O117" i="119" s="1"/>
  <c r="K110" i="119"/>
  <c r="K117" i="119" s="1"/>
  <c r="J110" i="119"/>
  <c r="J117" i="119" s="1"/>
  <c r="I110" i="119"/>
  <c r="I117" i="119" s="1"/>
  <c r="U107" i="119"/>
  <c r="W107" i="119" s="1"/>
  <c r="G107" i="119"/>
  <c r="X107" i="119" s="1"/>
  <c r="U106" i="119"/>
  <c r="W106" i="119" s="1"/>
  <c r="X106" i="119" s="1"/>
  <c r="G106" i="119"/>
  <c r="U105" i="119"/>
  <c r="W105" i="119" s="1"/>
  <c r="X105" i="119" s="1"/>
  <c r="G105" i="119"/>
  <c r="W104" i="119"/>
  <c r="U104" i="119"/>
  <c r="G104" i="119"/>
  <c r="X104" i="119" s="1"/>
  <c r="X103" i="119"/>
  <c r="W103" i="119"/>
  <c r="U103" i="119"/>
  <c r="G103" i="119"/>
  <c r="U102" i="119"/>
  <c r="W102" i="119" s="1"/>
  <c r="X102" i="119" s="1"/>
  <c r="G102" i="119"/>
  <c r="W101" i="119"/>
  <c r="U101" i="119"/>
  <c r="G101" i="119"/>
  <c r="X101" i="119" s="1"/>
  <c r="X100" i="119"/>
  <c r="W100" i="119"/>
  <c r="U100" i="119"/>
  <c r="G100" i="119"/>
  <c r="U99" i="119"/>
  <c r="W99" i="119" s="1"/>
  <c r="X99" i="119" s="1"/>
  <c r="G99" i="119"/>
  <c r="W98" i="119"/>
  <c r="U98" i="119"/>
  <c r="G98" i="119"/>
  <c r="X98" i="119" s="1"/>
  <c r="X97" i="119"/>
  <c r="W97" i="119"/>
  <c r="U97" i="119"/>
  <c r="G97" i="119"/>
  <c r="U96" i="119"/>
  <c r="W96" i="119" s="1"/>
  <c r="X96" i="119" s="1"/>
  <c r="G96" i="119"/>
  <c r="W95" i="119"/>
  <c r="U95" i="119"/>
  <c r="G95" i="119"/>
  <c r="X95" i="119" s="1"/>
  <c r="X94" i="119"/>
  <c r="W94" i="119"/>
  <c r="U94" i="119"/>
  <c r="G94" i="119"/>
  <c r="U93" i="119"/>
  <c r="W93" i="119" s="1"/>
  <c r="X93" i="119" s="1"/>
  <c r="G93" i="119"/>
  <c r="W92" i="119"/>
  <c r="U92" i="119"/>
  <c r="G92" i="119"/>
  <c r="X92" i="119" s="1"/>
  <c r="X91" i="119"/>
  <c r="W91" i="119"/>
  <c r="U91" i="119"/>
  <c r="G91" i="119"/>
  <c r="U90" i="119"/>
  <c r="W90" i="119" s="1"/>
  <c r="X90" i="119" s="1"/>
  <c r="G90" i="119"/>
  <c r="W89" i="119"/>
  <c r="U89" i="119"/>
  <c r="G89" i="119"/>
  <c r="X89" i="119" s="1"/>
  <c r="X88" i="119"/>
  <c r="W88" i="119"/>
  <c r="U88" i="119"/>
  <c r="G88" i="119"/>
  <c r="U87" i="119"/>
  <c r="W87" i="119" s="1"/>
  <c r="X87" i="119" s="1"/>
  <c r="G87" i="119"/>
  <c r="W86" i="119"/>
  <c r="U86" i="119"/>
  <c r="G86" i="119"/>
  <c r="X86" i="119" s="1"/>
  <c r="X85" i="119"/>
  <c r="W85" i="119"/>
  <c r="U85" i="119"/>
  <c r="G85" i="119"/>
  <c r="U84" i="119"/>
  <c r="W84" i="119" s="1"/>
  <c r="X84" i="119" s="1"/>
  <c r="G84" i="119"/>
  <c r="W83" i="119"/>
  <c r="U83" i="119"/>
  <c r="G83" i="119"/>
  <c r="X83" i="119" s="1"/>
  <c r="X82" i="119"/>
  <c r="W82" i="119"/>
  <c r="U82" i="119"/>
  <c r="G82" i="119"/>
  <c r="U81" i="119"/>
  <c r="W81" i="119" s="1"/>
  <c r="X81" i="119" s="1"/>
  <c r="G81" i="119"/>
  <c r="W80" i="119"/>
  <c r="U80" i="119"/>
  <c r="G80" i="119"/>
  <c r="X80" i="119" s="1"/>
  <c r="X79" i="119"/>
  <c r="W79" i="119"/>
  <c r="U79" i="119"/>
  <c r="G79" i="119"/>
  <c r="U78" i="119"/>
  <c r="W78" i="119" s="1"/>
  <c r="X78" i="119" s="1"/>
  <c r="G78" i="119"/>
  <c r="W77" i="119"/>
  <c r="U77" i="119"/>
  <c r="G77" i="119"/>
  <c r="X77" i="119" s="1"/>
  <c r="X76" i="119"/>
  <c r="W76" i="119"/>
  <c r="U76" i="119"/>
  <c r="G76" i="119"/>
  <c r="U75" i="119"/>
  <c r="W75" i="119" s="1"/>
  <c r="X75" i="119" s="1"/>
  <c r="G75" i="119"/>
  <c r="W74" i="119"/>
  <c r="U74" i="119"/>
  <c r="G74" i="119"/>
  <c r="X74" i="119" s="1"/>
  <c r="X73" i="119"/>
  <c r="W73" i="119"/>
  <c r="U73" i="119"/>
  <c r="G73" i="119"/>
  <c r="U72" i="119"/>
  <c r="W72" i="119" s="1"/>
  <c r="X72" i="119" s="1"/>
  <c r="G72" i="119"/>
  <c r="W71" i="119"/>
  <c r="U71" i="119"/>
  <c r="G71" i="119"/>
  <c r="X71" i="119" s="1"/>
  <c r="X70" i="119"/>
  <c r="W70" i="119"/>
  <c r="U70" i="119"/>
  <c r="G70" i="119"/>
  <c r="U69" i="119"/>
  <c r="W69" i="119" s="1"/>
  <c r="X69" i="119" s="1"/>
  <c r="G69" i="119"/>
  <c r="W68" i="119"/>
  <c r="U68" i="119"/>
  <c r="G68" i="119"/>
  <c r="X68" i="119" s="1"/>
  <c r="X67" i="119"/>
  <c r="W67" i="119"/>
  <c r="U67" i="119"/>
  <c r="G67" i="119"/>
  <c r="U66" i="119"/>
  <c r="W66" i="119" s="1"/>
  <c r="X66" i="119" s="1"/>
  <c r="G66" i="119"/>
  <c r="W65" i="119"/>
  <c r="U65" i="119"/>
  <c r="G65" i="119"/>
  <c r="X65" i="119" s="1"/>
  <c r="X64" i="119"/>
  <c r="W64" i="119"/>
  <c r="U64" i="119"/>
  <c r="G64" i="119"/>
  <c r="U63" i="119"/>
  <c r="W63" i="119" s="1"/>
  <c r="X63" i="119" s="1"/>
  <c r="G63" i="119"/>
  <c r="W62" i="119"/>
  <c r="U62" i="119"/>
  <c r="G62" i="119"/>
  <c r="X62" i="119" s="1"/>
  <c r="X61" i="119"/>
  <c r="W61" i="119"/>
  <c r="U61" i="119"/>
  <c r="G61" i="119"/>
  <c r="U60" i="119"/>
  <c r="W60" i="119" s="1"/>
  <c r="X60" i="119" s="1"/>
  <c r="G60" i="119"/>
  <c r="W59" i="119"/>
  <c r="U59" i="119"/>
  <c r="G59" i="119"/>
  <c r="X59" i="119" s="1"/>
  <c r="X58" i="119"/>
  <c r="W58" i="119"/>
  <c r="U58" i="119"/>
  <c r="G58" i="119"/>
  <c r="U57" i="119"/>
  <c r="W57" i="119" s="1"/>
  <c r="X57" i="119" s="1"/>
  <c r="G57" i="119"/>
  <c r="W56" i="119"/>
  <c r="U56" i="119"/>
  <c r="G56" i="119"/>
  <c r="X56" i="119" s="1"/>
  <c r="X55" i="119"/>
  <c r="W55" i="119"/>
  <c r="U55" i="119"/>
  <c r="G55" i="119"/>
  <c r="U54" i="119"/>
  <c r="W54" i="119" s="1"/>
  <c r="X54" i="119" s="1"/>
  <c r="G54" i="119"/>
  <c r="W53" i="119"/>
  <c r="U53" i="119"/>
  <c r="G53" i="119"/>
  <c r="X53" i="119" s="1"/>
  <c r="X52" i="119"/>
  <c r="W52" i="119"/>
  <c r="U52" i="119"/>
  <c r="G52" i="119"/>
  <c r="U51" i="119"/>
  <c r="W51" i="119" s="1"/>
  <c r="X51" i="119" s="1"/>
  <c r="G51" i="119"/>
  <c r="W50" i="119"/>
  <c r="U50" i="119"/>
  <c r="G50" i="119"/>
  <c r="X50" i="119" s="1"/>
  <c r="X49" i="119"/>
  <c r="W49" i="119"/>
  <c r="U49" i="119"/>
  <c r="G49" i="119"/>
  <c r="U48" i="119"/>
  <c r="W48" i="119" s="1"/>
  <c r="X48" i="119" s="1"/>
  <c r="G48" i="119"/>
  <c r="W47" i="119"/>
  <c r="U47" i="119"/>
  <c r="G47" i="119"/>
  <c r="X47" i="119" s="1"/>
  <c r="X46" i="119"/>
  <c r="W46" i="119"/>
  <c r="U46" i="119"/>
  <c r="G46" i="119"/>
  <c r="U45" i="119"/>
  <c r="W45" i="119" s="1"/>
  <c r="X45" i="119" s="1"/>
  <c r="G45" i="119"/>
  <c r="W44" i="119"/>
  <c r="U44" i="119"/>
  <c r="G44" i="119"/>
  <c r="X44" i="119" s="1"/>
  <c r="X43" i="119"/>
  <c r="W43" i="119"/>
  <c r="U43" i="119"/>
  <c r="G43" i="119"/>
  <c r="U42" i="119"/>
  <c r="W42" i="119" s="1"/>
  <c r="X42" i="119" s="1"/>
  <c r="G42" i="119"/>
  <c r="W41" i="119"/>
  <c r="U41" i="119"/>
  <c r="G41" i="119"/>
  <c r="X41" i="119" s="1"/>
  <c r="X40" i="119"/>
  <c r="W40" i="119"/>
  <c r="U40" i="119"/>
  <c r="G40" i="119"/>
  <c r="U39" i="119"/>
  <c r="W39" i="119" s="1"/>
  <c r="X39" i="119" s="1"/>
  <c r="G39" i="119"/>
  <c r="W38" i="119"/>
  <c r="U38" i="119"/>
  <c r="G38" i="119"/>
  <c r="X38" i="119" s="1"/>
  <c r="X37" i="119"/>
  <c r="W37" i="119"/>
  <c r="U37" i="119"/>
  <c r="G37" i="119"/>
  <c r="U36" i="119"/>
  <c r="W36" i="119" s="1"/>
  <c r="X36" i="119" s="1"/>
  <c r="G36" i="119"/>
  <c r="W35" i="119"/>
  <c r="U35" i="119"/>
  <c r="G35" i="119"/>
  <c r="X35" i="119" s="1"/>
  <c r="X34" i="119"/>
  <c r="W34" i="119"/>
  <c r="U34" i="119"/>
  <c r="G34" i="119"/>
  <c r="U33" i="119"/>
  <c r="W33" i="119" s="1"/>
  <c r="X33" i="119" s="1"/>
  <c r="G33" i="119"/>
  <c r="W32" i="119"/>
  <c r="U32" i="119"/>
  <c r="G32" i="119"/>
  <c r="X32" i="119" s="1"/>
  <c r="X31" i="119"/>
  <c r="W31" i="119"/>
  <c r="U31" i="119"/>
  <c r="G31" i="119"/>
  <c r="U30" i="119"/>
  <c r="W30" i="119" s="1"/>
  <c r="X30" i="119" s="1"/>
  <c r="G30" i="119"/>
  <c r="W29" i="119"/>
  <c r="U29" i="119"/>
  <c r="G29" i="119"/>
  <c r="X29" i="119" s="1"/>
  <c r="X28" i="119"/>
  <c r="W28" i="119"/>
  <c r="U28" i="119"/>
  <c r="G28" i="119"/>
  <c r="U27" i="119"/>
  <c r="W27" i="119" s="1"/>
  <c r="G27" i="119"/>
  <c r="W26" i="119"/>
  <c r="U26" i="119"/>
  <c r="G26" i="119"/>
  <c r="U25" i="119"/>
  <c r="W25" i="119" s="1"/>
  <c r="G25" i="119"/>
  <c r="U24" i="119"/>
  <c r="W24" i="119" s="1"/>
  <c r="G24" i="119"/>
  <c r="U23" i="119"/>
  <c r="W23" i="119" s="1"/>
  <c r="G23" i="119"/>
  <c r="U22" i="119"/>
  <c r="W22" i="119" s="1"/>
  <c r="G22" i="119"/>
  <c r="U21" i="119"/>
  <c r="W21" i="119" s="1"/>
  <c r="G21" i="119"/>
  <c r="U20" i="119"/>
  <c r="W20" i="119" s="1"/>
  <c r="G20" i="119"/>
  <c r="W19" i="119"/>
  <c r="U19" i="119"/>
  <c r="G19" i="119"/>
  <c r="X19" i="119" s="1"/>
  <c r="U18" i="119"/>
  <c r="W18" i="119" s="1"/>
  <c r="G18" i="119"/>
  <c r="U17" i="119"/>
  <c r="W17" i="119" s="1"/>
  <c r="G17" i="119"/>
  <c r="U16" i="119"/>
  <c r="W16" i="119" s="1"/>
  <c r="G16" i="119"/>
  <c r="U15" i="119"/>
  <c r="W15" i="119" s="1"/>
  <c r="G15" i="119"/>
  <c r="U14" i="119"/>
  <c r="W14" i="119" s="1"/>
  <c r="G14" i="119"/>
  <c r="W13" i="119"/>
  <c r="U13" i="119"/>
  <c r="G13" i="119"/>
  <c r="U12" i="119"/>
  <c r="W12" i="119" s="1"/>
  <c r="G12" i="119"/>
  <c r="U11" i="119"/>
  <c r="W11" i="119" s="1"/>
  <c r="G11" i="119"/>
  <c r="U10" i="119"/>
  <c r="W10" i="119" s="1"/>
  <c r="G10" i="119"/>
  <c r="U9" i="119"/>
  <c r="W9" i="119" s="1"/>
  <c r="U8" i="119"/>
  <c r="W8" i="119" s="1"/>
  <c r="X8" i="119" s="1"/>
  <c r="AH10" i="72" a="1"/>
  <c r="AH10" i="72" s="1"/>
  <c r="E24" i="54"/>
  <c r="C24" i="54"/>
  <c r="E23" i="54"/>
  <c r="C23" i="54"/>
  <c r="E22" i="54"/>
  <c r="C22" i="54"/>
  <c r="E21" i="54"/>
  <c r="C21" i="54"/>
  <c r="B3" i="55"/>
  <c r="AK69" i="72" a="1"/>
  <c r="AK69" i="72" l="1"/>
  <c r="X17" i="119"/>
  <c r="X20" i="119"/>
  <c r="X16" i="119"/>
  <c r="X25" i="119"/>
  <c r="X26" i="119"/>
  <c r="X23" i="119"/>
  <c r="X22" i="119"/>
  <c r="X14" i="119"/>
  <c r="X13" i="119"/>
  <c r="X11" i="119"/>
  <c r="X10" i="119"/>
  <c r="U110" i="119"/>
  <c r="Q116" i="119"/>
  <c r="Q117" i="119" s="1"/>
  <c r="X27" i="119"/>
  <c r="X12" i="119"/>
  <c r="X15" i="119"/>
  <c r="X9" i="119"/>
  <c r="X24" i="119"/>
  <c r="X21" i="119"/>
  <c r="X18" i="119"/>
  <c r="G110" i="119"/>
  <c r="I32" i="51"/>
  <c r="AU14" i="72" a="1"/>
  <c r="AL14" i="72" a="1"/>
  <c r="AP14" i="72" a="1"/>
  <c r="AY14" i="72" a="1"/>
  <c r="AT14" i="72" a="1"/>
  <c r="BC14" i="72" a="1"/>
  <c r="AV14" i="72" a="1"/>
  <c r="AI14" i="72" a="1"/>
  <c r="AZ14" i="72" a="1"/>
  <c r="AX14" i="72" a="1"/>
  <c r="BA14" i="72" a="1"/>
  <c r="AM14" i="72" a="1"/>
  <c r="AK14" i="72" a="1"/>
  <c r="AO14" i="72" a="1"/>
  <c r="AW14" i="72" a="1"/>
  <c r="AS14" i="72" a="1"/>
  <c r="AJ14" i="72" a="1"/>
  <c r="AR14" i="72" a="1"/>
  <c r="AQ14" i="72" a="1"/>
  <c r="AN14" i="72" a="1"/>
  <c r="G31" i="125" a="1"/>
  <c r="BB14" i="72" a="1"/>
  <c r="G31" i="125" l="1"/>
  <c r="AP14" i="72"/>
  <c r="AO14" i="72"/>
  <c r="AW14" i="72"/>
  <c r="AJ14" i="72"/>
  <c r="AT14" i="72"/>
  <c r="BB14" i="72"/>
  <c r="AI14" i="72"/>
  <c r="AQ14" i="72"/>
  <c r="AY14" i="72"/>
  <c r="AL14" i="72"/>
  <c r="AV14" i="72"/>
  <c r="AK14" i="72"/>
  <c r="AS14" i="72"/>
  <c r="BA14" i="72"/>
  <c r="AN14" i="72"/>
  <c r="AX14" i="72"/>
  <c r="AM14" i="72"/>
  <c r="AU14" i="72"/>
  <c r="BC14" i="72"/>
  <c r="AR14" i="72"/>
  <c r="AZ14" i="72"/>
  <c r="W110" i="119"/>
  <c r="U113" i="119" s="1"/>
  <c r="U114" i="119"/>
  <c r="V114" i="119" s="1"/>
  <c r="W114" i="119" s="1"/>
  <c r="X114" i="119" s="1"/>
  <c r="U115" i="119"/>
  <c r="V115" i="119" s="1"/>
  <c r="W115" i="119" s="1"/>
  <c r="X115" i="119" s="1"/>
  <c r="G117" i="119"/>
  <c r="D36" i="50"/>
  <c r="D30" i="50"/>
  <c r="K52" i="71"/>
  <c r="I52" i="71"/>
  <c r="K50" i="71"/>
  <c r="I50" i="71"/>
  <c r="K48" i="71"/>
  <c r="I48" i="71"/>
  <c r="K46" i="71"/>
  <c r="I46" i="71"/>
  <c r="K44" i="71"/>
  <c r="I44" i="71"/>
  <c r="B3" i="71"/>
  <c r="E26" i="54"/>
  <c r="C26" i="54"/>
  <c r="E25" i="54"/>
  <c r="C25" i="54"/>
  <c r="E20" i="54"/>
  <c r="C20" i="54"/>
  <c r="E19" i="54"/>
  <c r="C19" i="54"/>
  <c r="E18" i="54"/>
  <c r="C18" i="54"/>
  <c r="C17" i="54"/>
  <c r="E17" i="54" s="1"/>
  <c r="C16" i="54"/>
  <c r="E16" i="54" s="1"/>
  <c r="C15" i="54"/>
  <c r="E15" i="54" s="1"/>
  <c r="C14" i="54"/>
  <c r="E14" i="54" s="1"/>
  <c r="C13" i="54"/>
  <c r="E13" i="54" s="1"/>
  <c r="C12" i="54"/>
  <c r="E12" i="54" s="1"/>
  <c r="C11" i="54"/>
  <c r="E11" i="54" s="1"/>
  <c r="C10" i="54"/>
  <c r="E10" i="54" s="1"/>
  <c r="B3" i="54"/>
  <c r="S27" i="55"/>
  <c r="P27" i="55"/>
  <c r="N27" i="55"/>
  <c r="S26" i="55"/>
  <c r="O26" i="55" s="1"/>
  <c r="Q26" i="55" s="1"/>
  <c r="P26" i="55"/>
  <c r="N26" i="55"/>
  <c r="S25" i="55"/>
  <c r="O25" i="55" s="1"/>
  <c r="Q25" i="55" s="1"/>
  <c r="P25" i="55"/>
  <c r="N25" i="55"/>
  <c r="S24" i="55"/>
  <c r="O24" i="55" s="1"/>
  <c r="Q24" i="55" s="1"/>
  <c r="P24" i="55"/>
  <c r="N24" i="55"/>
  <c r="S23" i="55"/>
  <c r="O23" i="55" s="1"/>
  <c r="Q23" i="55" s="1"/>
  <c r="P23" i="55"/>
  <c r="N23" i="55"/>
  <c r="S22" i="55"/>
  <c r="P22" i="55"/>
  <c r="O22" i="55"/>
  <c r="Q22" i="55" s="1"/>
  <c r="N22" i="55"/>
  <c r="S21" i="55"/>
  <c r="O21" i="55" s="1"/>
  <c r="Q21" i="55" s="1"/>
  <c r="P21" i="55"/>
  <c r="N21" i="55"/>
  <c r="S20" i="55"/>
  <c r="O20" i="55" s="1"/>
  <c r="Q20" i="55" s="1"/>
  <c r="P20" i="55"/>
  <c r="N20" i="55"/>
  <c r="S19" i="55"/>
  <c r="O19" i="55" s="1"/>
  <c r="Q19" i="55" s="1"/>
  <c r="P19" i="55"/>
  <c r="N19" i="55"/>
  <c r="S18" i="55"/>
  <c r="O18" i="55" s="1"/>
  <c r="Q18" i="55" s="1"/>
  <c r="P18" i="55"/>
  <c r="N18" i="55"/>
  <c r="S17" i="55"/>
  <c r="O17" i="55" s="1"/>
  <c r="Q17" i="55" s="1"/>
  <c r="P17" i="55"/>
  <c r="N17" i="55"/>
  <c r="S16" i="55"/>
  <c r="O16" i="55" s="1"/>
  <c r="Q16" i="55" s="1"/>
  <c r="P16" i="55"/>
  <c r="N16" i="55"/>
  <c r="S15" i="55"/>
  <c r="O15" i="55" s="1"/>
  <c r="Q15" i="55" s="1"/>
  <c r="P15" i="55"/>
  <c r="N15" i="55"/>
  <c r="S14" i="55"/>
  <c r="O14" i="55" s="1"/>
  <c r="Q14" i="55" s="1"/>
  <c r="P14" i="55"/>
  <c r="N14" i="55"/>
  <c r="S13" i="55"/>
  <c r="O13" i="55" s="1"/>
  <c r="Q13" i="55" s="1"/>
  <c r="P13" i="55"/>
  <c r="N13" i="55"/>
  <c r="P12" i="55"/>
  <c r="N12" i="55"/>
  <c r="AG34" i="51"/>
  <c r="AF34" i="51"/>
  <c r="AE34" i="51"/>
  <c r="AD34" i="51"/>
  <c r="I34" i="51"/>
  <c r="A34" i="51"/>
  <c r="AG33" i="51"/>
  <c r="AF33" i="51"/>
  <c r="AE33" i="51"/>
  <c r="AD33" i="51"/>
  <c r="I33" i="51"/>
  <c r="A33" i="51"/>
  <c r="AG32" i="51"/>
  <c r="AF32" i="51"/>
  <c r="AE32" i="51"/>
  <c r="AD32" i="51"/>
  <c r="A32" i="51"/>
  <c r="AE31" i="51"/>
  <c r="AD31" i="51"/>
  <c r="AF31" i="51" s="1"/>
  <c r="J31" i="51"/>
  <c r="H31" i="51"/>
  <c r="G31" i="51"/>
  <c r="F31" i="51"/>
  <c r="E31" i="51"/>
  <c r="D31" i="51"/>
  <c r="A31" i="51"/>
  <c r="I31" i="51" s="1"/>
  <c r="AE30" i="51"/>
  <c r="AD30" i="51"/>
  <c r="AF30" i="51" s="1"/>
  <c r="AG30" i="51" s="1"/>
  <c r="J30" i="51"/>
  <c r="H30" i="51"/>
  <c r="G30" i="51"/>
  <c r="F30" i="51"/>
  <c r="E30" i="51"/>
  <c r="D30" i="51"/>
  <c r="A30" i="51"/>
  <c r="I30" i="51" s="1"/>
  <c r="AE29" i="51"/>
  <c r="AD29" i="51"/>
  <c r="AF29" i="51" s="1"/>
  <c r="J29" i="51"/>
  <c r="H29" i="51"/>
  <c r="G29" i="51"/>
  <c r="F29" i="51"/>
  <c r="E29" i="51"/>
  <c r="D29" i="51"/>
  <c r="A29" i="51"/>
  <c r="I29" i="51" s="1"/>
  <c r="AE28" i="51"/>
  <c r="AD28" i="51"/>
  <c r="AF28" i="51" s="1"/>
  <c r="AG28" i="51" s="1"/>
  <c r="J28" i="51"/>
  <c r="H28" i="51"/>
  <c r="G28" i="51"/>
  <c r="F28" i="51"/>
  <c r="E28" i="51"/>
  <c r="D28" i="51"/>
  <c r="A28" i="51"/>
  <c r="I28" i="51" s="1"/>
  <c r="AE27" i="51"/>
  <c r="AD27" i="51"/>
  <c r="AF27" i="51" s="1"/>
  <c r="J27" i="51"/>
  <c r="H27" i="51"/>
  <c r="G27" i="51"/>
  <c r="F27" i="51"/>
  <c r="E27" i="51"/>
  <c r="D27" i="51"/>
  <c r="A27" i="51"/>
  <c r="AE26" i="51"/>
  <c r="AD26" i="51"/>
  <c r="AF26" i="51" s="1"/>
  <c r="AG26" i="51" s="1"/>
  <c r="J26" i="51"/>
  <c r="H26" i="51"/>
  <c r="G26" i="51"/>
  <c r="F26" i="51"/>
  <c r="E26" i="51"/>
  <c r="D26" i="51"/>
  <c r="A26" i="51"/>
  <c r="I26" i="51" s="1"/>
  <c r="AE25" i="51"/>
  <c r="AD25" i="51"/>
  <c r="AF25" i="51" s="1"/>
  <c r="J25" i="51"/>
  <c r="H25" i="51"/>
  <c r="G25" i="51"/>
  <c r="F25" i="51"/>
  <c r="E25" i="51"/>
  <c r="D25" i="51"/>
  <c r="A25" i="51"/>
  <c r="I25" i="51" s="1"/>
  <c r="AE24" i="51"/>
  <c r="AD24" i="51"/>
  <c r="AF24" i="51" s="1"/>
  <c r="AG24" i="51" s="1"/>
  <c r="J24" i="51"/>
  <c r="H24" i="51"/>
  <c r="G24" i="51"/>
  <c r="F24" i="51"/>
  <c r="E24" i="51"/>
  <c r="D24" i="51"/>
  <c r="A24" i="51"/>
  <c r="I24" i="51" s="1"/>
  <c r="AE23" i="51"/>
  <c r="AD23" i="51"/>
  <c r="AF23" i="51" s="1"/>
  <c r="J23" i="51"/>
  <c r="H23" i="51"/>
  <c r="G23" i="51"/>
  <c r="F23" i="51"/>
  <c r="E23" i="51"/>
  <c r="D23" i="51"/>
  <c r="A23" i="51"/>
  <c r="AE22" i="51"/>
  <c r="AD22" i="51"/>
  <c r="AF22" i="51" s="1"/>
  <c r="AG22" i="51" s="1"/>
  <c r="J22" i="51"/>
  <c r="H22" i="51"/>
  <c r="G22" i="51"/>
  <c r="F22" i="51"/>
  <c r="E22" i="51"/>
  <c r="D22" i="51"/>
  <c r="A22" i="51"/>
  <c r="AE21" i="51"/>
  <c r="AD21" i="51"/>
  <c r="AF21" i="51" s="1"/>
  <c r="J21" i="51"/>
  <c r="H21" i="51"/>
  <c r="G21" i="51"/>
  <c r="F21" i="51"/>
  <c r="E21" i="51"/>
  <c r="D21" i="51"/>
  <c r="A21" i="51"/>
  <c r="AE20" i="51"/>
  <c r="AD20" i="51"/>
  <c r="AF20" i="51" s="1"/>
  <c r="AG20" i="51" s="1"/>
  <c r="J20" i="51"/>
  <c r="H20" i="51"/>
  <c r="G20" i="51"/>
  <c r="F20" i="51"/>
  <c r="E20" i="51"/>
  <c r="D20" i="51"/>
  <c r="A20" i="51"/>
  <c r="AE19" i="51"/>
  <c r="AD19" i="51"/>
  <c r="AF19" i="51" s="1"/>
  <c r="J19" i="51"/>
  <c r="H19" i="51"/>
  <c r="G19" i="51"/>
  <c r="F19" i="51"/>
  <c r="E19" i="51"/>
  <c r="D19" i="51"/>
  <c r="A19" i="51"/>
  <c r="AE18" i="51"/>
  <c r="AD18" i="51"/>
  <c r="AF18" i="51" s="1"/>
  <c r="AG18" i="51" s="1"/>
  <c r="J18" i="51"/>
  <c r="H18" i="51"/>
  <c r="G18" i="51"/>
  <c r="F18" i="51"/>
  <c r="E18" i="51"/>
  <c r="D18" i="51"/>
  <c r="A18" i="51"/>
  <c r="AE17" i="51"/>
  <c r="AD17" i="51"/>
  <c r="AF17" i="51" s="1"/>
  <c r="J17" i="51"/>
  <c r="H17" i="51"/>
  <c r="G17" i="51"/>
  <c r="F17" i="51"/>
  <c r="D17" i="51"/>
  <c r="A17" i="51"/>
  <c r="I17" i="51" s="1"/>
  <c r="AE16" i="51"/>
  <c r="AD16" i="51"/>
  <c r="AF16" i="51" s="1"/>
  <c r="J16" i="51"/>
  <c r="H16" i="51"/>
  <c r="G16" i="51"/>
  <c r="F16" i="51"/>
  <c r="E16" i="51"/>
  <c r="D16" i="51"/>
  <c r="A16" i="51"/>
  <c r="AE15" i="51"/>
  <c r="AD15" i="51"/>
  <c r="AF15" i="51" s="1"/>
  <c r="AG15" i="51" s="1"/>
  <c r="J15" i="51"/>
  <c r="H15" i="51"/>
  <c r="G15" i="51"/>
  <c r="F15" i="51"/>
  <c r="E15" i="51"/>
  <c r="D15" i="51"/>
  <c r="A15" i="51"/>
  <c r="AE14" i="51"/>
  <c r="AD14" i="51"/>
  <c r="AF14" i="51" s="1"/>
  <c r="J14" i="51"/>
  <c r="H14" i="51"/>
  <c r="G14" i="51"/>
  <c r="F14" i="51"/>
  <c r="E14" i="51"/>
  <c r="D14" i="51"/>
  <c r="A14" i="51"/>
  <c r="AD13" i="51"/>
  <c r="AF13" i="51" s="1"/>
  <c r="J13" i="51"/>
  <c r="H13" i="51"/>
  <c r="G13" i="51"/>
  <c r="F13" i="51"/>
  <c r="E13" i="51"/>
  <c r="D13" i="51"/>
  <c r="AE13" i="51"/>
  <c r="A13" i="51"/>
  <c r="AD12" i="51"/>
  <c r="AF12" i="51" s="1"/>
  <c r="J12" i="51"/>
  <c r="H12" i="51"/>
  <c r="G12" i="51"/>
  <c r="F12" i="51"/>
  <c r="E12" i="51"/>
  <c r="D12" i="51"/>
  <c r="AE12" i="51"/>
  <c r="A12" i="51"/>
  <c r="B3" i="51"/>
  <c r="H38" i="125" a="1"/>
  <c r="H46" i="125" a="1"/>
  <c r="H41" i="125" a="1"/>
  <c r="H48" i="125" a="1"/>
  <c r="H50" i="125" a="1"/>
  <c r="H49" i="125" a="1"/>
  <c r="H44" i="125" a="1"/>
  <c r="H42" i="125" a="1"/>
  <c r="H47" i="125" a="1"/>
  <c r="H31" i="125" a="1"/>
  <c r="H32" i="125" a="1"/>
  <c r="H45" i="125" a="1"/>
  <c r="H33" i="125" a="1"/>
  <c r="H43" i="125" a="1"/>
  <c r="H34" i="125" a="1"/>
  <c r="H39" i="125" a="1"/>
  <c r="AO69" i="72" a="1"/>
  <c r="H37" i="125" a="1"/>
  <c r="H40" i="125" a="1"/>
  <c r="H36" i="125" a="1"/>
  <c r="H35" i="125" a="1"/>
  <c r="AO69" i="72" l="1"/>
  <c r="O27" i="55"/>
  <c r="Q27" i="55" s="1"/>
  <c r="Q7" i="55" s="1"/>
  <c r="AG16" i="51"/>
  <c r="AG17" i="51"/>
  <c r="AG21" i="51"/>
  <c r="AG25" i="51"/>
  <c r="AG29" i="51"/>
  <c r="AG14" i="51"/>
  <c r="AG19" i="51"/>
  <c r="AG23" i="51"/>
  <c r="AG27" i="51"/>
  <c r="AG31" i="51"/>
  <c r="H32" i="125"/>
  <c r="H33" i="125"/>
  <c r="H35" i="125"/>
  <c r="H38" i="125"/>
  <c r="H40" i="125"/>
  <c r="H42" i="125"/>
  <c r="H44" i="125"/>
  <c r="H46" i="125"/>
  <c r="H48" i="125"/>
  <c r="H50" i="125"/>
  <c r="H31" i="125"/>
  <c r="H34" i="125"/>
  <c r="H36" i="125"/>
  <c r="H37" i="125"/>
  <c r="H39" i="125"/>
  <c r="H41" i="125"/>
  <c r="H43" i="125"/>
  <c r="H45" i="125"/>
  <c r="H47" i="125"/>
  <c r="H49" i="125"/>
  <c r="I22" i="51"/>
  <c r="I16" i="51"/>
  <c r="I18" i="51"/>
  <c r="I20" i="51"/>
  <c r="I15" i="51"/>
  <c r="I19" i="51"/>
  <c r="I21" i="51"/>
  <c r="I27" i="51"/>
  <c r="I23" i="51"/>
  <c r="I14" i="51"/>
  <c r="X110" i="119"/>
  <c r="N113" i="119"/>
  <c r="N116" i="119" s="1"/>
  <c r="N117" i="119" s="1"/>
  <c r="V113" i="119"/>
  <c r="W113" i="119" s="1"/>
  <c r="X113" i="119" s="1"/>
  <c r="U112" i="119"/>
  <c r="V112" i="119" s="1"/>
  <c r="W112" i="119" s="1"/>
  <c r="X112" i="119" s="1"/>
  <c r="U111" i="119"/>
  <c r="I12" i="51"/>
  <c r="I13" i="51"/>
  <c r="AG13" i="51"/>
  <c r="AG12" i="51"/>
  <c r="AG35" i="51" l="1"/>
  <c r="I8" i="51" s="1"/>
  <c r="U116" i="119"/>
  <c r="U117" i="119" s="1"/>
  <c r="V111" i="119"/>
  <c r="W111" i="119" s="1"/>
  <c r="W116" i="119" s="1"/>
  <c r="X116" i="119" s="1"/>
  <c r="L111" i="119"/>
  <c r="L116" i="119" s="1"/>
  <c r="L117" i="119" s="1"/>
  <c r="M112" i="119"/>
  <c r="M116" i="119" s="1"/>
  <c r="M117" i="119" s="1"/>
  <c r="C8" i="51"/>
  <c r="Q6" i="55" l="1"/>
  <c r="Q8" i="55" s="1"/>
  <c r="X111" i="119"/>
  <c r="V116" i="119"/>
  <c r="V117" i="119" s="1"/>
  <c r="W117" i="119" s="1"/>
  <c r="X117" i="119" s="1"/>
  <c r="Q118" i="119"/>
  <c r="U118" i="119" s="1"/>
  <c r="N118" i="119"/>
  <c r="W118" i="119" l="1"/>
  <c r="W119" i="119" s="1"/>
  <c r="K27" i="72" l="1"/>
  <c r="C44" i="72" s="1"/>
  <c r="C16" i="71" l="1"/>
  <c r="F27" i="72" l="1"/>
  <c r="N25" i="72"/>
  <c r="G26" i="72"/>
  <c r="N24" i="72"/>
  <c r="E27" i="72"/>
  <c r="G25" i="72"/>
  <c r="L27" i="72"/>
  <c r="E36" i="72"/>
  <c r="N20" i="72"/>
  <c r="N26" i="72"/>
  <c r="N17" i="72"/>
  <c r="N21" i="72"/>
  <c r="E38" i="72"/>
  <c r="N23" i="72"/>
  <c r="N22" i="72"/>
  <c r="N19" i="72"/>
  <c r="N18" i="72"/>
  <c r="D38" i="72" l="1"/>
  <c r="N27" i="72"/>
  <c r="O26" i="72"/>
  <c r="O25" i="72"/>
  <c r="D36" i="72"/>
  <c r="F36" i="72" s="1"/>
  <c r="O18" i="72"/>
  <c r="O17" i="72"/>
  <c r="G36" i="72"/>
  <c r="E39" i="72"/>
  <c r="H26" i="72"/>
  <c r="I26" i="72"/>
  <c r="O24" i="72"/>
  <c r="O22" i="72"/>
  <c r="O21" i="72"/>
  <c r="O20" i="72"/>
  <c r="H25" i="72"/>
  <c r="I25" i="72"/>
  <c r="G27" i="72"/>
  <c r="O19" i="72"/>
  <c r="O23" i="72"/>
  <c r="F38" i="72"/>
  <c r="G38" i="72" s="1"/>
  <c r="G39" i="72" s="1"/>
  <c r="E10" i="71" s="1"/>
  <c r="O27" i="72" l="1"/>
  <c r="D39" i="72"/>
  <c r="J26" i="72"/>
  <c r="J25" i="72"/>
  <c r="F39" i="72"/>
  <c r="E9" i="71" s="1"/>
  <c r="H27" i="72"/>
  <c r="I27" i="72"/>
  <c r="J27" i="72" l="1"/>
  <c r="D44" i="72" s="1"/>
  <c r="E44" i="72" s="1"/>
  <c r="I20" i="71" l="1"/>
  <c r="K20" i="71" s="1"/>
  <c r="BM52" i="72" a="1"/>
  <c r="BC52" i="72" a="1"/>
  <c r="BX62" i="72" a="1"/>
  <c r="BX59" i="72" a="1"/>
  <c r="M62" i="125" a="1"/>
  <c r="AJ23" i="72" a="1"/>
  <c r="I86" i="125" a="1"/>
  <c r="BE56" i="72" a="1"/>
  <c r="CA59" i="72" a="1"/>
  <c r="BI39" i="72" a="1"/>
  <c r="AJ39" i="72" a="1"/>
  <c r="F63" i="125" a="1"/>
  <c r="BQ25" i="72" a="1"/>
  <c r="BX52" i="72" a="1"/>
  <c r="BG58" i="72" a="1"/>
  <c r="BO61" i="72" a="1"/>
  <c r="BN27" i="72" a="1"/>
  <c r="BJ47" i="72" a="1"/>
  <c r="AS35" i="72" a="1"/>
  <c r="BG29" i="72" a="1"/>
  <c r="BK25" i="72" a="1"/>
  <c r="BR56" i="72" a="1"/>
  <c r="BH40" i="72" a="1"/>
  <c r="AZ26" i="72" a="1"/>
  <c r="E90" i="125" a="1"/>
  <c r="BB43" i="72" a="1"/>
  <c r="CA23" i="72" a="1"/>
  <c r="BU36" i="72" a="1"/>
  <c r="AX23" i="72" a="1"/>
  <c r="BB56" i="72" a="1"/>
  <c r="AK51" i="72" a="1"/>
  <c r="BP34" i="72" a="1"/>
  <c r="AS55" i="72" a="1"/>
  <c r="BJ48" i="72" a="1"/>
  <c r="E87" i="125" a="1"/>
  <c r="H115" i="125" a="1"/>
  <c r="E78" i="125" a="1"/>
  <c r="BM53" i="72" a="1"/>
  <c r="I109" i="125" a="1"/>
  <c r="BD39" i="72" a="1"/>
  <c r="BA39" i="72" a="1"/>
  <c r="BG26" i="72" a="1"/>
  <c r="G99" i="125" a="1"/>
  <c r="AO51" i="72" a="1"/>
  <c r="CA51" i="72" a="1"/>
  <c r="AR47" i="72" a="1"/>
  <c r="CB59" i="72" a="1"/>
  <c r="BE60" i="72" a="1"/>
  <c r="I110" i="125" a="1"/>
  <c r="BD54" i="72" a="1"/>
  <c r="L70" i="125" a="1"/>
  <c r="BU54" i="72" a="1"/>
  <c r="AW35" i="72" a="1"/>
  <c r="AV39" i="72" a="1"/>
  <c r="BG39" i="72" a="1"/>
  <c r="F108" i="125" a="1"/>
  <c r="BO31" i="72" a="1"/>
  <c r="BP46" i="72" a="1"/>
  <c r="H77" i="125" a="1"/>
  <c r="BD43" i="72" a="1"/>
  <c r="BH35" i="72" a="1"/>
  <c r="AO39" i="72" a="1"/>
  <c r="BR31" i="72" a="1"/>
  <c r="BL55" i="72" a="1"/>
  <c r="AO59" i="72" a="1"/>
  <c r="AU23" i="72" a="1"/>
  <c r="AT27" i="72" a="1"/>
  <c r="AY59" i="72" a="1"/>
  <c r="AN39" i="72" a="1"/>
  <c r="AL27" i="72" a="1"/>
  <c r="BT43" i="72" a="1"/>
  <c r="F86" i="125" a="1"/>
  <c r="BU24" i="72" a="1"/>
  <c r="I95" i="125" a="1"/>
  <c r="BT36" i="72" a="1"/>
  <c r="F29" i="125" a="1"/>
  <c r="BU62" i="72" a="1"/>
  <c r="AJ43" i="72" a="1"/>
  <c r="BM51" i="72" a="1"/>
  <c r="BE23" i="72" a="1"/>
  <c r="AW69" i="72" a="1"/>
  <c r="BP31" i="72" a="1"/>
  <c r="BV31" i="72" a="1"/>
  <c r="AZ27" i="72" a="1"/>
  <c r="BT54" i="72" a="1"/>
  <c r="BH33" i="72" a="1"/>
  <c r="BB28" i="72" a="1"/>
  <c r="M65" i="125" a="1"/>
  <c r="AR23" i="72" a="1"/>
  <c r="BH36" i="72" a="1"/>
  <c r="BX37" i="72" a="1"/>
  <c r="H92" i="125" a="1"/>
  <c r="BE25" i="72" a="1"/>
  <c r="BU52" i="72" a="1"/>
  <c r="BP38" i="72" a="1"/>
  <c r="BH49" i="72" a="1"/>
  <c r="F85" i="125" a="1"/>
  <c r="BR32" i="72" a="1"/>
  <c r="BU40" i="72" a="1"/>
  <c r="G88" i="125" a="1"/>
  <c r="BE42" i="72" a="1"/>
  <c r="I68" i="125" a="1"/>
  <c r="BB30" i="72" a="1"/>
  <c r="I98" i="125" a="1"/>
  <c r="AZ39" i="72" a="1"/>
  <c r="BR47" i="72" a="1"/>
  <c r="BD46" i="72" a="1"/>
  <c r="BF47" i="72" a="1"/>
  <c r="F90" i="125" a="1"/>
  <c r="N65" i="125" a="1"/>
  <c r="AZ29" i="72" a="1"/>
  <c r="N61" i="125" a="1"/>
  <c r="J110" i="125" a="1"/>
  <c r="BG42" i="72" a="1"/>
  <c r="BE59" i="72" a="1"/>
  <c r="G96" i="125" a="1"/>
  <c r="G94" i="125" a="1"/>
  <c r="BT61" i="72" a="1"/>
  <c r="BK60" i="72" a="1"/>
  <c r="BN26" i="72" a="1"/>
  <c r="BQ45" i="72" a="1"/>
  <c r="BR60" i="72" a="1"/>
  <c r="BO62" i="72" a="1"/>
  <c r="G60" i="125" a="1"/>
  <c r="I77" i="125" a="1"/>
  <c r="BT48" i="72" a="1"/>
  <c r="BO58" i="72" a="1"/>
  <c r="BH43" i="72" a="1"/>
  <c r="BU39" i="72" a="1"/>
  <c r="F68" i="125" a="1"/>
  <c r="AK27" i="72" a="1"/>
  <c r="H100" i="125" a="1"/>
  <c r="BG59" i="72" a="1"/>
  <c r="BE57" i="72" a="1"/>
  <c r="BQ29" i="72" a="1"/>
  <c r="BU25" i="72" a="1"/>
  <c r="BC37" i="72" a="1"/>
  <c r="O62" i="125" a="1"/>
  <c r="BX58" i="72" a="1"/>
  <c r="BE32" i="72" a="1"/>
  <c r="E93" i="125" a="1"/>
  <c r="BI55" i="72" a="1"/>
  <c r="BV23" i="72" a="1"/>
  <c r="J66" i="125" a="1"/>
  <c r="AZ37" i="72" a="1"/>
  <c r="G108" i="125" a="1"/>
  <c r="BB55" i="72" a="1"/>
  <c r="BN51" i="72" a="1"/>
  <c r="BN39" i="72" a="1"/>
  <c r="BZ59" i="72" a="1"/>
  <c r="BM30" i="72" a="1"/>
  <c r="G101" i="125" a="1"/>
  <c r="AY27" i="72" a="1"/>
  <c r="BA35" i="72" a="1"/>
  <c r="BU45" i="72" a="1"/>
  <c r="BN61" i="72" a="1"/>
  <c r="BQ27" i="72" a="1"/>
  <c r="AT39" i="72" a="1"/>
  <c r="H88" i="125" a="1"/>
  <c r="G93" i="125" a="1"/>
  <c r="BU50" i="72" a="1"/>
  <c r="G112" i="125" a="1"/>
  <c r="BR40" i="72" a="1"/>
  <c r="BF23" i="72" a="1"/>
  <c r="E107" i="125" a="1"/>
  <c r="BD25" i="72" a="1"/>
  <c r="E60" i="125" a="1"/>
  <c r="E96" i="125" a="1"/>
  <c r="E115" i="125" a="1"/>
  <c r="BY31" i="72" a="1"/>
  <c r="AO27" i="72" a="1"/>
  <c r="BM44" i="72" a="1"/>
  <c r="BX25" i="72" a="1"/>
  <c r="BH27" i="72" a="1"/>
  <c r="BD40" i="72" a="1"/>
  <c r="AN55" i="72" a="1"/>
  <c r="BH58" i="72" a="1"/>
  <c r="BR26" i="72" a="1"/>
  <c r="BD62" i="72" a="1"/>
  <c r="BH48" i="72" a="1"/>
  <c r="BK24" i="72" a="1"/>
  <c r="J86" i="125" a="1"/>
  <c r="F112" i="125" a="1"/>
  <c r="J113" i="125" a="1"/>
  <c r="BH50" i="72" a="1"/>
  <c r="CB43" i="72" a="1"/>
  <c r="BU49" i="72" a="1"/>
  <c r="BM37" i="72" a="1"/>
  <c r="AR39" i="72" a="1"/>
  <c r="BC48" i="72" a="1"/>
  <c r="BG44" i="72" a="1"/>
  <c r="O70" i="125" a="1"/>
  <c r="BO27" i="72" a="1"/>
  <c r="BG49" i="72" a="1"/>
  <c r="AV47" i="72" a="1"/>
  <c r="BX55" i="72" a="1"/>
  <c r="BW23" i="72" a="1"/>
  <c r="BB39" i="72" a="1"/>
  <c r="H62" i="125" a="1"/>
  <c r="BA55" i="72" a="1"/>
  <c r="BC30" i="72" a="1"/>
  <c r="BA53" i="72" a="1"/>
  <c r="G66" i="125" a="1"/>
  <c r="BN42" i="72" a="1"/>
  <c r="BK42" i="72" a="1"/>
  <c r="BD48" i="72" a="1"/>
  <c r="BZ23" i="72" a="1"/>
  <c r="BW61" i="72" a="1"/>
  <c r="N64" i="125" a="1"/>
  <c r="BG28" i="72" a="1"/>
  <c r="BB59" i="72" a="1"/>
  <c r="BP36" i="72" a="1"/>
  <c r="BM41" i="72" a="1"/>
  <c r="F114" i="125" a="1"/>
  <c r="BP59" i="72" a="1"/>
  <c r="BO54" i="72" a="1"/>
  <c r="E85" i="125" a="1"/>
  <c r="BO42" i="72" a="1"/>
  <c r="BS59" i="72" a="1"/>
  <c r="E101" i="125" a="1"/>
  <c r="F92" i="125" a="1"/>
  <c r="AV43" i="72" a="1"/>
  <c r="BX38" i="72" a="1"/>
  <c r="BK31" i="72" a="1"/>
  <c r="H89" i="125" a="1"/>
  <c r="BC61" i="72" a="1"/>
  <c r="H105" i="125" a="1"/>
  <c r="BF51" i="72" a="1"/>
  <c r="AZ58" i="72" a="1"/>
  <c r="E91" i="125" a="1"/>
  <c r="BD61" i="72" a="1"/>
  <c r="BR61" i="72" a="1"/>
  <c r="J100" i="125" a="1"/>
  <c r="BT42" i="72" a="1"/>
  <c r="BX53" i="72" a="1"/>
  <c r="BO28" i="72" a="1"/>
  <c r="I104" i="125" a="1"/>
  <c r="BN43" i="72" a="1"/>
  <c r="AM35" i="72" a="1"/>
  <c r="BI35" i="72" a="1"/>
  <c r="H109" i="125" a="1"/>
  <c r="AK59" i="72" a="1"/>
  <c r="BU57" i="72" a="1"/>
  <c r="AX35" i="72" a="1"/>
  <c r="BA45" i="72" a="1"/>
  <c r="BH31" i="72" a="1"/>
  <c r="BO40" i="72" a="1"/>
  <c r="BQ44" i="72" a="1"/>
  <c r="BB24" i="72" a="1"/>
  <c r="I65" i="125" a="1"/>
  <c r="AW27" i="72" a="1"/>
  <c r="BP43" i="72" a="1"/>
  <c r="BO49" i="72" a="1"/>
  <c r="BB44" i="72" a="1"/>
  <c r="AQ47" i="72" a="1"/>
  <c r="BP45" i="72" a="1"/>
  <c r="AQ23" i="72" a="1"/>
  <c r="BX24" i="72" a="1"/>
  <c r="BQ43" i="72" a="1"/>
  <c r="F69" i="125" a="1"/>
  <c r="BJ54" i="72" a="1"/>
  <c r="BK52" i="72" a="1"/>
  <c r="BB42" i="72" a="1"/>
  <c r="BM43" i="72" a="1"/>
  <c r="BR29" i="72" a="1"/>
  <c r="H81" i="125" a="1"/>
  <c r="BN60" i="72" a="1"/>
  <c r="BJ29" i="72" a="1"/>
  <c r="O60" i="125" a="1"/>
  <c r="AQ55" i="72" a="1"/>
  <c r="BV47" i="72" a="1"/>
  <c r="BE34" i="72" a="1"/>
  <c r="BC42" i="72" a="1"/>
  <c r="BD31" i="72" a="1"/>
  <c r="BU46" i="72" a="1"/>
  <c r="BC34" i="72" a="1"/>
  <c r="J85" i="125" a="1"/>
  <c r="J106" i="125" a="1"/>
  <c r="BW29" i="72" a="1"/>
  <c r="BH32" i="72" a="1"/>
  <c r="BJ31" i="72" a="1"/>
  <c r="I92" i="125" a="1"/>
  <c r="F113" i="125" a="1"/>
  <c r="E81" i="125" a="1"/>
  <c r="BT51" i="72" a="1"/>
  <c r="BB60" i="72" a="1"/>
  <c r="BX34" i="72" a="1"/>
  <c r="BJ56" i="72" a="1"/>
  <c r="BB31" i="72" a="1"/>
  <c r="BT60" i="72" a="1"/>
  <c r="AS31" i="72" a="1"/>
  <c r="BE27" i="72" a="1"/>
  <c r="BN59" i="72" a="1"/>
  <c r="BB27" i="72" a="1"/>
  <c r="AZ44" i="72" a="1"/>
  <c r="BO24" i="72" a="1"/>
  <c r="G106" i="125" a="1"/>
  <c r="BJ24" i="72" a="1"/>
  <c r="BX41" i="72" a="1"/>
  <c r="H61" i="125" a="1"/>
  <c r="H65" i="125" a="1"/>
  <c r="BN37" i="72" a="1"/>
  <c r="AP31" i="72" a="1"/>
  <c r="BB53" i="72" a="1"/>
  <c r="BC50" i="72" a="1"/>
  <c r="BT26" i="72" a="1"/>
  <c r="BA23" i="72" a="1"/>
  <c r="BQ56" i="72" a="1"/>
  <c r="D68" i="125" a="1"/>
  <c r="BN28" i="72" a="1"/>
  <c r="F91" i="125" a="1"/>
  <c r="I78" i="125" a="1"/>
  <c r="AT31" i="72" a="1"/>
  <c r="E95" i="125" a="1"/>
  <c r="BD26" i="72" a="1"/>
  <c r="AJ69" i="72" a="1"/>
  <c r="BW44" i="72" a="1"/>
  <c r="BS27" i="72" a="1"/>
  <c r="AM55" i="72" a="1"/>
  <c r="BZ31" i="72" a="1"/>
  <c r="AZ62" i="72" a="1"/>
  <c r="BS23" i="72" a="1"/>
  <c r="BE53" i="72" a="1"/>
  <c r="I115" i="125" a="1"/>
  <c r="BD32" i="72" a="1"/>
  <c r="CA47" i="72" a="1"/>
  <c r="J69" i="125" a="1"/>
  <c r="BU55" i="72" a="1"/>
  <c r="BJ34" i="72" a="1"/>
  <c r="H69" i="125" a="1"/>
  <c r="AZ35" i="72" a="1"/>
  <c r="BM31" i="72" a="1"/>
  <c r="BH60" i="72" a="1"/>
  <c r="I103" i="125" a="1"/>
  <c r="AW59" i="72" a="1"/>
  <c r="AN27" i="72" a="1"/>
  <c r="CA39" i="72" a="1"/>
  <c r="BZ39" i="72" a="1"/>
  <c r="G79" i="125" a="1"/>
  <c r="BT58" i="72" a="1"/>
  <c r="BW27" i="72" a="1"/>
  <c r="BC62" i="72" a="1"/>
  <c r="H112" i="125" a="1"/>
  <c r="BW39" i="72" a="1"/>
  <c r="K66" i="125" a="1"/>
  <c r="BC39" i="72" a="1"/>
  <c r="BA40" i="72" a="1"/>
  <c r="BZ55" i="72" a="1"/>
  <c r="BO60" i="72" a="1"/>
  <c r="BH38" i="72" a="1"/>
  <c r="BK38" i="72" a="1"/>
  <c r="BB37" i="72" a="1"/>
  <c r="BR37" i="72" a="1"/>
  <c r="H94" i="125" a="1"/>
  <c r="BJ32" i="72" a="1"/>
  <c r="BW25" i="72" a="1"/>
  <c r="BB33" i="72" a="1"/>
  <c r="BP51" i="72" a="1"/>
  <c r="D61" i="125" a="1"/>
  <c r="F67" i="125" a="1"/>
  <c r="F110" i="125" a="1"/>
  <c r="BR62" i="72" a="1"/>
  <c r="BC53" i="72" a="1"/>
  <c r="BX32" i="72" a="1"/>
  <c r="G82" i="125" a="1"/>
  <c r="BW60" i="72" a="1"/>
  <c r="BA25" i="72" a="1"/>
  <c r="BM34" i="72" a="1"/>
  <c r="BG37" i="72" a="1"/>
  <c r="J65" i="125" a="1"/>
  <c r="BF31" i="72" a="1"/>
  <c r="BR59" i="72" a="1"/>
  <c r="CB55" i="72" a="1"/>
  <c r="BN57" i="72" a="1"/>
  <c r="BA36" i="72" a="1"/>
  <c r="BL39" i="72" a="1"/>
  <c r="BD28" i="72" a="1"/>
  <c r="BU37" i="72" a="1"/>
  <c r="AU31" i="72" a="1"/>
  <c r="F94" i="125" a="1"/>
  <c r="J102" i="125" a="1"/>
  <c r="BW40" i="72" a="1"/>
  <c r="AR51" i="72" a="1"/>
  <c r="J77" i="125" a="1"/>
  <c r="BX40" i="72" a="1"/>
  <c r="J101" i="125" a="1"/>
  <c r="BX46" i="72" a="1"/>
  <c r="I69" i="125" a="1"/>
  <c r="AO23" i="72" a="1"/>
  <c r="F115" i="125" a="1"/>
  <c r="E112" i="125" a="1"/>
  <c r="BW62" i="72" a="1"/>
  <c r="I93" i="125" a="1"/>
  <c r="BN29" i="72" a="1"/>
  <c r="F62" i="125" a="1"/>
  <c r="BW56" i="72" a="1"/>
  <c r="BU59" i="72" a="1"/>
  <c r="BQ24" i="72" a="1"/>
  <c r="AY23" i="72" a="1"/>
  <c r="M63" i="125" a="1"/>
  <c r="BQ30" i="72" a="1"/>
  <c r="BW30" i="72" a="1"/>
  <c r="BP49" i="72" a="1"/>
  <c r="BM50" i="72" a="1"/>
  <c r="G84" i="125" a="1"/>
  <c r="BW48" i="72" a="1"/>
  <c r="BA59" i="72" a="1"/>
  <c r="BU61" i="72" a="1"/>
  <c r="BK46" i="72" a="1"/>
  <c r="BG54" i="72" a="1"/>
  <c r="AT43" i="72" a="1"/>
  <c r="BQ23" i="72" a="1"/>
  <c r="J78" i="125" a="1"/>
  <c r="BR53" i="72" a="1"/>
  <c r="AU59" i="72" a="1"/>
  <c r="AL55" i="72" a="1"/>
  <c r="BJ46" i="72" a="1"/>
  <c r="G87" i="125" a="1"/>
  <c r="BR58" i="72" a="1"/>
  <c r="BT50" i="72" a="1"/>
  <c r="AZ38" i="72" a="1"/>
  <c r="F79" i="125" a="1"/>
  <c r="BB32" i="72" a="1"/>
  <c r="E104" i="125" a="1"/>
  <c r="K63" i="125" a="1"/>
  <c r="F66" i="125" a="1"/>
  <c r="AS27" i="72" a="1"/>
  <c r="E67" i="125" a="1"/>
  <c r="BN44" i="72" a="1"/>
  <c r="BJ26" i="72" a="1"/>
  <c r="BQ37" i="72" a="1"/>
  <c r="BQ48" i="72" a="1"/>
  <c r="E76" i="125" a="1"/>
  <c r="AP51" i="72" a="1"/>
  <c r="BU48" i="72" a="1"/>
  <c r="H107" i="125" a="1"/>
  <c r="BQ57" i="72" a="1"/>
  <c r="BE43" i="72" a="1"/>
  <c r="BC43" i="72" a="1"/>
  <c r="BY35" i="72" a="1"/>
  <c r="BK33" i="72" a="1"/>
  <c r="J98" i="125" a="1"/>
  <c r="AU55" i="72" a="1"/>
  <c r="BJ38" i="72" a="1"/>
  <c r="J103" i="125" a="1"/>
  <c r="BR25" i="72" a="1"/>
  <c r="AY55" i="72" a="1"/>
  <c r="BF59" i="72" a="1"/>
  <c r="AM27" i="72" a="1"/>
  <c r="BK61" i="72" a="1"/>
  <c r="AJ27" i="72" a="1"/>
  <c r="BW47" i="72" a="1"/>
  <c r="M68" i="125" a="1"/>
  <c r="BA31" i="72" a="1"/>
  <c r="E109" i="125" a="1"/>
  <c r="BE41" i="72" a="1"/>
  <c r="G81" i="125" a="1"/>
  <c r="BQ35" i="72" a="1"/>
  <c r="AM23" i="72" a="1"/>
  <c r="BW55" i="72" a="1"/>
  <c r="AQ59" i="72" a="1"/>
  <c r="G105" i="125" a="1"/>
  <c r="BJ28" i="72" a="1"/>
  <c r="BK39" i="72" a="1"/>
  <c r="N70" i="125" a="1"/>
  <c r="AY43" i="72" a="1"/>
  <c r="G83" i="125" a="1"/>
  <c r="BE50" i="72" a="1"/>
  <c r="BB49" i="72" a="1"/>
  <c r="BN50" i="72" a="1"/>
  <c r="BD60" i="72" a="1"/>
  <c r="BD27" i="72" a="1"/>
  <c r="H96" i="125" a="1"/>
  <c r="BT56" i="72" a="1"/>
  <c r="F104" i="125" a="1"/>
  <c r="F87" i="125" a="1"/>
  <c r="BG45" i="72" a="1"/>
  <c r="BQ52" i="72" a="1"/>
  <c r="AZ25" i="72" a="1"/>
  <c r="BK34" i="72" a="1"/>
  <c r="AJ51" i="72" a="1"/>
  <c r="BU33" i="72" a="1"/>
  <c r="BM61" i="72" a="1"/>
  <c r="K60" i="125" a="1"/>
  <c r="F100" i="125" a="1"/>
  <c r="BU29" i="72" a="1"/>
  <c r="AZ31" i="72" a="1"/>
  <c r="BT24" i="72" a="1"/>
  <c r="AU35" i="72" a="1"/>
  <c r="G91" i="125" a="1"/>
  <c r="BY23" i="72" a="1"/>
  <c r="F77" i="125" a="1"/>
  <c r="BN25" i="72" a="1"/>
  <c r="BT47" i="72" a="1"/>
  <c r="L63" i="125" a="1"/>
  <c r="J91" i="125" a="1"/>
  <c r="D64" i="125" a="1"/>
  <c r="BM39" i="72" a="1"/>
  <c r="BO36" i="72" a="1"/>
  <c r="BW42" i="72" a="1"/>
  <c r="BT35" i="72" a="1"/>
  <c r="J99" i="125" a="1"/>
  <c r="BR35" i="72" a="1"/>
  <c r="I76" i="125" a="1"/>
  <c r="J81" i="125" a="1"/>
  <c r="H95" i="125" a="1"/>
  <c r="CA55" i="72" a="1"/>
  <c r="BH57" i="72" a="1"/>
  <c r="AL43" i="72" a="1"/>
  <c r="G64" i="125" a="1"/>
  <c r="BP33" i="72" a="1"/>
  <c r="BJ45" i="72" a="1"/>
  <c r="AR59" i="72" a="1"/>
  <c r="BG52" i="72" a="1"/>
  <c r="BG43" i="72" a="1"/>
  <c r="J64" i="125" a="1"/>
  <c r="AT51" i="72" a="1"/>
  <c r="BQ36" i="72" a="1"/>
  <c r="BJ53" i="72" a="1"/>
  <c r="F30" i="125" a="1"/>
  <c r="BS51" i="72" a="1"/>
  <c r="AV51" i="72" a="1"/>
  <c r="AM43" i="72" a="1"/>
  <c r="BW53" i="72" a="1"/>
  <c r="BZ47" i="72" a="1"/>
  <c r="BQ39" i="72" a="1"/>
  <c r="BW32" i="72" a="1"/>
  <c r="H67" i="125" a="1"/>
  <c r="BB51" i="72" a="1"/>
  <c r="G69" i="125" a="1"/>
  <c r="AV69" i="72" a="1"/>
  <c r="BL47" i="72" a="1"/>
  <c r="J108" i="125" a="1"/>
  <c r="BK41" i="72" a="1"/>
  <c r="G113" i="125" a="1"/>
  <c r="AV23" i="72" a="1"/>
  <c r="AZ33" i="72" a="1"/>
  <c r="H66" i="125" a="1"/>
  <c r="BV27" i="72" a="1"/>
  <c r="BS35" i="72" a="1"/>
  <c r="H106" i="125" a="1"/>
  <c r="BU23" i="72" a="1"/>
  <c r="AZ51" i="72" a="1"/>
  <c r="BH30" i="72" a="1"/>
  <c r="BM46" i="72" a="1"/>
  <c r="AN69" i="72" a="1"/>
  <c r="BA48" i="72" a="1"/>
  <c r="BR55" i="72" a="1"/>
  <c r="J111" i="125" a="1"/>
  <c r="BN33" i="72" a="1"/>
  <c r="BN53" i="72" a="1"/>
  <c r="E102" i="125" a="1"/>
  <c r="BO37" i="72" a="1"/>
  <c r="BA42" i="72" a="1"/>
  <c r="BR28" i="72" a="1"/>
  <c r="K64" i="125" a="1"/>
  <c r="AZ56" i="72" a="1"/>
  <c r="BH61" i="72" a="1"/>
  <c r="BV59" i="72" a="1"/>
  <c r="BT33" i="72" a="1"/>
  <c r="BM28" i="72" a="1"/>
  <c r="BW37" i="72" a="1"/>
  <c r="BL31" i="72" a="1"/>
  <c r="BK56" i="72" a="1"/>
  <c r="AP43" i="72" a="1"/>
  <c r="BB34" i="72" a="1"/>
  <c r="BX44" i="72" a="1"/>
  <c r="F103" i="125" a="1"/>
  <c r="BP29" i="72" a="1"/>
  <c r="BX54" i="72" a="1"/>
  <c r="BN32" i="72" a="1"/>
  <c r="BW59" i="72" a="1"/>
  <c r="BT40" i="72" a="1"/>
  <c r="AJ31" i="72" a="1"/>
  <c r="BJ59" i="72" a="1"/>
  <c r="BD24" i="72" a="1"/>
  <c r="D66" i="125" a="1"/>
  <c r="L61" i="125" a="1"/>
  <c r="BU35" i="72" a="1"/>
  <c r="BR50" i="72" a="1"/>
  <c r="CB47" i="72" a="1"/>
  <c r="H84" i="125" a="1"/>
  <c r="BP60" i="72" a="1"/>
  <c r="I100" i="125" a="1"/>
  <c r="BR30" i="72" a="1"/>
  <c r="BF35" i="72" a="1"/>
  <c r="J80" i="125" a="1"/>
  <c r="H102" i="125" a="1"/>
  <c r="BD29" i="72" a="1"/>
  <c r="BA33" i="72" a="1"/>
  <c r="AR69" i="72" a="1"/>
  <c r="BK45" i="72" a="1"/>
  <c r="G80" i="125" a="1"/>
  <c r="AW55" i="72" a="1"/>
  <c r="BH59" i="72" a="1"/>
  <c r="I113" i="125" a="1"/>
  <c r="BA47" i="72" a="1"/>
  <c r="BN40" i="72" a="1"/>
  <c r="BD23" i="72" a="1"/>
  <c r="BT45" i="72" a="1"/>
  <c r="G63" i="125" a="1"/>
  <c r="G61" i="125" a="1"/>
  <c r="BB40" i="72" a="1"/>
  <c r="BM62" i="72" a="1"/>
  <c r="I84" i="125" a="1"/>
  <c r="AU51" i="72" a="1"/>
  <c r="AL39" i="72" a="1"/>
  <c r="BV43" i="72" a="1"/>
  <c r="H79" i="125" a="1"/>
  <c r="BQ54" i="72" a="1"/>
  <c r="AT59" i="72" a="1"/>
  <c r="BV51" i="72" a="1"/>
  <c r="BA52" i="72" a="1"/>
  <c r="BK62" i="72" a="1"/>
  <c r="BU34" i="72" a="1"/>
  <c r="BP24" i="72" a="1"/>
  <c r="I114" i="125" a="1"/>
  <c r="M60" i="125" a="1"/>
  <c r="BA56" i="72" a="1"/>
  <c r="BE33" i="72" a="1"/>
  <c r="AW39" i="72" a="1"/>
  <c r="BP25" i="72" a="1"/>
  <c r="E65" i="125" a="1"/>
  <c r="E77" i="125" a="1"/>
  <c r="BO41" i="72" a="1"/>
  <c r="AJ47" i="72" a="1"/>
  <c r="BR57" i="72" a="1"/>
  <c r="J82" i="125" a="1"/>
  <c r="I85" i="125" a="1"/>
  <c r="E62" i="125" a="1"/>
  <c r="AY47" i="72" a="1"/>
  <c r="F78" i="125" a="1"/>
  <c r="BN49" i="72" a="1"/>
  <c r="BH41" i="72" a="1"/>
  <c r="K62" i="125" a="1"/>
  <c r="G95" i="125" a="1"/>
  <c r="BT31" i="72" a="1"/>
  <c r="BR27" i="72" a="1"/>
  <c r="BN24" i="72" a="1"/>
  <c r="BP32" i="72" a="1"/>
  <c r="BC33" i="72" a="1"/>
  <c r="BO56" i="72" a="1"/>
  <c r="BE37" i="72" a="1"/>
  <c r="BR33" i="72" a="1"/>
  <c r="AQ31" i="72" a="1"/>
  <c r="F109" i="125" a="1"/>
  <c r="BH52" i="72" a="1"/>
  <c r="AU39" i="72" a="1"/>
  <c r="BN46" i="72" a="1"/>
  <c r="O67" i="125" a="1"/>
  <c r="BV55" i="72" a="1"/>
  <c r="BT37" i="72" a="1"/>
  <c r="BT52" i="72" a="1"/>
  <c r="BJ44" i="72" a="1"/>
  <c r="F83" i="125" a="1"/>
  <c r="CA31" i="72" a="1"/>
  <c r="BY27" i="72" a="1"/>
  <c r="BQ34" i="72" a="1"/>
  <c r="BZ35" i="72" a="1"/>
  <c r="BR46" i="72" a="1"/>
  <c r="AK39" i="72" a="1"/>
  <c r="I79" i="125" a="1"/>
  <c r="BE31" i="72" a="1"/>
  <c r="BW57" i="72" a="1"/>
  <c r="BW51" i="72" a="1"/>
  <c r="AW51" i="72" a="1"/>
  <c r="BQ59" i="72" a="1"/>
  <c r="E79" i="125" a="1"/>
  <c r="I106" i="125" a="1"/>
  <c r="M70" i="125" a="1"/>
  <c r="CB31" i="72" a="1"/>
  <c r="BV35" i="72" a="1"/>
  <c r="BG30" i="72" a="1"/>
  <c r="BR43" i="72" a="1"/>
  <c r="BA46" i="72" a="1"/>
  <c r="N60" i="125" a="1"/>
  <c r="BB52" i="72" a="1"/>
  <c r="AX55" i="72" a="1"/>
  <c r="BW50" i="72" a="1"/>
  <c r="BK43" i="72" a="1"/>
  <c r="D65" i="125" a="1"/>
  <c r="BT23" i="72" a="1"/>
  <c r="BP53" i="72" a="1"/>
  <c r="L66" i="125" a="1"/>
  <c r="BA38" i="72" a="1"/>
  <c r="D63" i="125" a="1"/>
  <c r="BH46" i="72" a="1"/>
  <c r="G115" i="125" a="1"/>
  <c r="BE54" i="72" a="1"/>
  <c r="BD50" i="72" a="1"/>
  <c r="I99" i="125" a="1"/>
  <c r="BH25" i="72" a="1"/>
  <c r="BG27" i="72" a="1"/>
  <c r="G110" i="125" a="1"/>
  <c r="BB36" i="72" a="1"/>
  <c r="BF39" i="72" a="1"/>
  <c r="BR24" i="72" a="1"/>
  <c r="BM23" i="72" a="1"/>
  <c r="BN47" i="72" a="1"/>
  <c r="E82" i="125" a="1"/>
  <c r="BT27" i="72" a="1"/>
  <c r="K68" i="125" a="1"/>
  <c r="BA41" i="72" a="1"/>
  <c r="AZ47" i="72" a="1"/>
  <c r="AR43" i="72" a="1"/>
  <c r="BD58" i="72" a="1"/>
  <c r="BO38" i="72" a="1"/>
  <c r="F64" i="125" a="1"/>
  <c r="BN48" i="72" a="1"/>
  <c r="BH44" i="72" a="1"/>
  <c r="BP26" i="72" a="1"/>
  <c r="BK54" i="72" a="1"/>
  <c r="AO55" i="72" a="1"/>
  <c r="BP58" i="72" a="1"/>
  <c r="BN54" i="72" a="1"/>
  <c r="BC44" i="72" a="1"/>
  <c r="J109" i="125" a="1"/>
  <c r="F95" i="125" a="1"/>
  <c r="BP28" i="72" a="1"/>
  <c r="BA62" i="72" a="1"/>
  <c r="AT55" i="72" a="1"/>
  <c r="BO32" i="72" a="1"/>
  <c r="BQ53" i="72" a="1"/>
  <c r="BD45" i="72" a="1"/>
  <c r="BG61" i="72" a="1"/>
  <c r="AZ36" i="72" a="1"/>
  <c r="AP39" i="72" a="1"/>
  <c r="F106" i="125" a="1"/>
  <c r="BK50" i="72" a="1"/>
  <c r="BW49" i="72" a="1"/>
  <c r="BR41" i="72" a="1"/>
  <c r="BP47" i="72" a="1"/>
  <c r="BE35" i="72" a="1"/>
  <c r="BC45" i="72" a="1"/>
  <c r="BU32" i="72" a="1"/>
  <c r="BA30" i="72" a="1"/>
  <c r="BW52" i="72" a="1"/>
  <c r="H93" i="125" a="1"/>
  <c r="CA27" i="72" a="1"/>
  <c r="BW38" i="72" a="1"/>
  <c r="N67" i="125" a="1"/>
  <c r="BJ23" i="72" a="1"/>
  <c r="BR54" i="72" a="1"/>
  <c r="AQ39" i="72" a="1"/>
  <c r="AU47" i="72" a="1"/>
  <c r="BM48" i="72" a="1"/>
  <c r="E61" i="125" a="1"/>
  <c r="BG31" i="72" a="1"/>
  <c r="H97" i="125" a="1"/>
  <c r="E98" i="125" a="1"/>
  <c r="BK26" i="72" a="1"/>
  <c r="AZ28" i="72" a="1"/>
  <c r="AZ52" i="72" a="1"/>
  <c r="L62" i="125" a="1"/>
  <c r="AQ35" i="72" a="1"/>
  <c r="O61" i="125" a="1"/>
  <c r="BS47" i="72" a="1"/>
  <c r="BR45" i="72" a="1"/>
  <c r="BP40" i="72" a="1"/>
  <c r="BW58" i="72" a="1"/>
  <c r="BQ33" i="72" a="1"/>
  <c r="G62" i="125" a="1"/>
  <c r="AK23" i="72" a="1"/>
  <c r="BG40" i="72" a="1"/>
  <c r="BC27" i="72" a="1"/>
  <c r="BO29" i="72" a="1"/>
  <c r="BH62" i="72" a="1"/>
  <c r="H85" i="125" a="1"/>
  <c r="AZ57" i="72" a="1"/>
  <c r="E92" i="125" a="1"/>
  <c r="I66" i="125" a="1"/>
  <c r="K65" i="125" a="1"/>
  <c r="BG23" i="72" a="1"/>
  <c r="BY39" i="72" a="1"/>
  <c r="AS39" i="72" a="1"/>
  <c r="BM49" i="72" a="1"/>
  <c r="H64" i="125" a="1"/>
  <c r="BK37" i="72" a="1"/>
  <c r="N69" i="125" a="1"/>
  <c r="BA49" i="72" a="1"/>
  <c r="H78" i="125" a="1"/>
  <c r="AZ45" i="72" a="1"/>
  <c r="J60" i="125" a="1"/>
  <c r="O68" i="125" a="1"/>
  <c r="AN51" i="72" a="1"/>
  <c r="BA44" i="72" a="1"/>
  <c r="G78" i="125" a="1"/>
  <c r="D67" i="125" a="1"/>
  <c r="J62" i="125" a="1"/>
  <c r="BL43" i="72" a="1"/>
  <c r="G100" i="125" a="1"/>
  <c r="BR38" i="72" a="1"/>
  <c r="BW41" i="72" a="1"/>
  <c r="BY55" i="72" a="1"/>
  <c r="AZ30" i="72" a="1"/>
  <c r="E66" i="125" a="1"/>
  <c r="BM36" i="72" a="1"/>
  <c r="AZ41" i="72" a="1"/>
  <c r="BS39" i="72" a="1"/>
  <c r="BO57" i="72" a="1"/>
  <c r="AZ49" i="72" a="1"/>
  <c r="E84" i="125" a="1"/>
  <c r="J105" i="125" a="1"/>
  <c r="BM60" i="72" a="1"/>
  <c r="BC40" i="72" a="1"/>
  <c r="BU28" i="72" a="1"/>
  <c r="BC24" i="72" a="1"/>
  <c r="F89" i="125" a="1"/>
  <c r="BX50" i="72" a="1"/>
  <c r="BM32" i="72" a="1"/>
  <c r="E89" i="125" a="1"/>
  <c r="G104" i="125" a="1"/>
  <c r="L69" i="125" a="1"/>
  <c r="AO31" i="72" a="1"/>
  <c r="I97" i="125" a="1"/>
  <c r="BB23" i="72" a="1"/>
  <c r="AX27" i="72" a="1"/>
  <c r="BD30" i="72" a="1"/>
  <c r="BX45" i="72" a="1"/>
  <c r="AL59" i="72" a="1"/>
  <c r="BG32" i="72" a="1"/>
  <c r="BX60" i="72" a="1"/>
  <c r="BH42" i="72" a="1"/>
  <c r="BK30" i="72" a="1"/>
  <c r="BG47" i="72" a="1"/>
  <c r="BO52" i="72" a="1"/>
  <c r="BI51" i="72" a="1"/>
  <c r="AT23" i="72" a="1"/>
  <c r="BM25" i="72" a="1"/>
  <c r="AK55" i="72" a="1"/>
  <c r="BJ60" i="72" a="1"/>
  <c r="BB54" i="72" a="1"/>
  <c r="BC46" i="72" a="1"/>
  <c r="G86" i="125" a="1"/>
  <c r="BK58" i="72" a="1"/>
  <c r="AZ46" i="72" a="1"/>
  <c r="F105" i="125" a="1"/>
  <c r="BO53" i="72" a="1"/>
  <c r="BN52" i="72" a="1"/>
  <c r="BH56" i="72" a="1"/>
  <c r="BM35" i="72" a="1"/>
  <c r="BQ31" i="72" a="1"/>
  <c r="J84" i="125" a="1"/>
  <c r="BE47" i="72" a="1"/>
  <c r="J83" i="125" a="1"/>
  <c r="K69" i="125" a="1"/>
  <c r="AW47" i="72" a="1"/>
  <c r="I64" i="125" a="1"/>
  <c r="BX42" i="72" a="1"/>
  <c r="AQ69" i="72" a="1"/>
  <c r="BE38" i="72" a="1"/>
  <c r="O63" i="125" a="1"/>
  <c r="G102" i="125" a="1"/>
  <c r="J92" i="125" a="1"/>
  <c r="BS55" i="72" a="1"/>
  <c r="BR44" i="72" a="1"/>
  <c r="BM57" i="72" a="1"/>
  <c r="BE51" i="72" a="1"/>
  <c r="BG34" i="72" a="1"/>
  <c r="BF43" i="72" a="1"/>
  <c r="BP50" i="72" a="1"/>
  <c r="BB26" i="72" a="1"/>
  <c r="AZ55" i="72" a="1"/>
  <c r="BP48" i="72" a="1"/>
  <c r="H76" i="125" a="1"/>
  <c r="BN45" i="72" a="1"/>
  <c r="BM33" i="72" a="1"/>
  <c r="AW23" i="72" a="1"/>
  <c r="BD33" i="72" a="1"/>
  <c r="BD55" i="72" a="1"/>
  <c r="BU38" i="72" a="1"/>
  <c r="BZ51" i="72" a="1"/>
  <c r="BO48" i="72" a="1"/>
  <c r="BU47" i="72" a="1"/>
  <c r="BD51" i="72" a="1"/>
  <c r="BP35" i="72" a="1"/>
  <c r="BH55" i="72" a="1"/>
  <c r="AS69" i="72" a="1"/>
  <c r="J87" i="125" a="1"/>
  <c r="BC55" i="72" a="1"/>
  <c r="AR35" i="72" a="1"/>
  <c r="AZ43" i="72" a="1"/>
  <c r="BO23" i="72" a="1"/>
  <c r="BO25" i="72" a="1"/>
  <c r="BH23" i="72" a="1"/>
  <c r="H108" i="125" a="1"/>
  <c r="BE49" i="72" a="1"/>
  <c r="BT29" i="72" a="1"/>
  <c r="BW31" i="72" a="1"/>
  <c r="BX43" i="72" a="1"/>
  <c r="J61" i="125" a="1"/>
  <c r="BQ55" i="72" a="1"/>
  <c r="M64" i="125" a="1"/>
  <c r="BN56" i="72" a="1"/>
  <c r="BW26" i="72" a="1"/>
  <c r="BS31" i="72" a="1"/>
  <c r="BN58" i="72" a="1"/>
  <c r="I90" i="125" a="1"/>
  <c r="I101" i="125" a="1"/>
  <c r="I105" i="125" a="1"/>
  <c r="CB51" i="72" a="1"/>
  <c r="BH53" i="72" a="1"/>
  <c r="AY31" i="72" a="1"/>
  <c r="BG46" i="72" a="1"/>
  <c r="BJ33" i="72" a="1"/>
  <c r="BD49" i="72" a="1"/>
  <c r="BJ55" i="72" a="1"/>
  <c r="I62" i="125" a="1"/>
  <c r="BM45" i="72" a="1"/>
  <c r="I82" i="125" a="1"/>
  <c r="BE58" i="72" a="1"/>
  <c r="O69" i="125" a="1"/>
  <c r="AW31" i="72" a="1"/>
  <c r="J114" i="125" a="1"/>
  <c r="AV59" i="72" a="1"/>
  <c r="CB39" i="72" a="1"/>
  <c r="F65" i="125" a="1"/>
  <c r="G107" i="125" a="1"/>
  <c r="AZ32" i="72" a="1"/>
  <c r="F93" i="125" a="1"/>
  <c r="F96" i="125" a="1"/>
  <c r="AL69" i="72" a="1"/>
  <c r="AZ40" i="72" a="1"/>
  <c r="AO35" i="72" a="1"/>
  <c r="AZ54" i="72" a="1"/>
  <c r="BO26" i="72" a="1"/>
  <c r="H91" i="125" a="1"/>
  <c r="G103" i="125" a="1"/>
  <c r="J63" i="125" a="1"/>
  <c r="AN43" i="72" a="1"/>
  <c r="BP55" i="72" a="1"/>
  <c r="BH28" i="72" a="1"/>
  <c r="O66" i="125" a="1"/>
  <c r="AV35" i="72" a="1"/>
  <c r="BQ46" i="72" a="1"/>
  <c r="BM47" i="72" a="1"/>
  <c r="BO51" i="72" a="1"/>
  <c r="BH24" i="72" a="1"/>
  <c r="BQ28" i="72" a="1"/>
  <c r="H113" i="125" a="1"/>
  <c r="I112" i="125" a="1"/>
  <c r="BW46" i="72" a="1"/>
  <c r="L60" i="125" a="1"/>
  <c r="AM39" i="72" a="1"/>
  <c r="J104" i="125" a="1"/>
  <c r="BC47" i="72" a="1"/>
  <c r="BM24" i="72" a="1"/>
  <c r="E69" i="125" a="1"/>
  <c r="BO33" i="72" a="1"/>
  <c r="AL47" i="72" a="1"/>
  <c r="H104" i="125" a="1"/>
  <c r="BN34" i="72" a="1"/>
  <c r="BT41" i="72" a="1"/>
  <c r="AY35" i="72" a="1"/>
  <c r="E64" i="125" a="1"/>
  <c r="J67" i="125" a="1"/>
  <c r="E68" i="125" a="1"/>
  <c r="J88" i="125" a="1"/>
  <c r="BU26" i="72" a="1"/>
  <c r="G85" i="125" a="1"/>
  <c r="BG33" i="72" a="1"/>
  <c r="BA61" i="72" a="1"/>
  <c r="BA58" i="72" a="1"/>
  <c r="BQ50" i="72" a="1"/>
  <c r="E63" i="125" a="1"/>
  <c r="BJ42" i="72" a="1"/>
  <c r="AM51" i="72" a="1"/>
  <c r="BD36" i="72" a="1"/>
  <c r="BW35" i="72" a="1"/>
  <c r="AT35" i="72" a="1"/>
  <c r="BT38" i="72" a="1"/>
  <c r="BQ42" i="72" a="1"/>
  <c r="E111" i="125" a="1"/>
  <c r="BP27" i="72" a="1"/>
  <c r="BU60" i="72" a="1"/>
  <c r="E99" i="125" a="1"/>
  <c r="BT28" i="72" a="1"/>
  <c r="BJ40" i="72" a="1"/>
  <c r="H63" i="125" a="1"/>
  <c r="AK35" i="72" a="1"/>
  <c r="BM42" i="72" a="1"/>
  <c r="BT62" i="72" a="1"/>
  <c r="I108" i="125" a="1"/>
  <c r="I80" i="125" a="1"/>
  <c r="BU53" i="72" a="1"/>
  <c r="AZ60" i="72" a="1"/>
  <c r="BG53" i="72" a="1"/>
  <c r="BP41" i="72" a="1"/>
  <c r="BX57" i="72" a="1"/>
  <c r="AZ53" i="72" a="1"/>
  <c r="BM29" i="72" a="1"/>
  <c r="BN35" i="72" a="1"/>
  <c r="BI31" i="72" a="1"/>
  <c r="BX28" i="72" a="1"/>
  <c r="BG57" i="72" a="1"/>
  <c r="BK28" i="72" a="1"/>
  <c r="BI47" i="72" a="1"/>
  <c r="N68" i="125" a="1"/>
  <c r="BG50" i="72" a="1"/>
  <c r="BD52" i="72" a="1"/>
  <c r="F101" i="125" a="1"/>
  <c r="AP27" i="72" a="1"/>
  <c r="BG48" i="72" a="1"/>
  <c r="BX26" i="72" a="1"/>
  <c r="BP39" i="72" a="1"/>
  <c r="K61" i="125" a="1"/>
  <c r="BB58" i="72" a="1"/>
  <c r="BC56" i="72" a="1"/>
  <c r="AK31" i="72" a="1"/>
  <c r="BU31" i="72" a="1"/>
  <c r="BE61" i="72" a="1"/>
  <c r="BO43" i="72" a="1"/>
  <c r="F60" i="125" a="1"/>
  <c r="BM38" i="72" a="1"/>
  <c r="BA54" i="72" a="1"/>
  <c r="H68" i="125" a="1"/>
  <c r="BA28" i="72" a="1"/>
  <c r="H103" i="125" a="1"/>
  <c r="J107" i="125" a="1"/>
  <c r="BQ38" i="72" a="1"/>
  <c r="BM26" i="72" a="1"/>
  <c r="BJ25" i="72" a="1"/>
  <c r="AL51" i="72" a="1"/>
  <c r="BF55" i="72" a="1"/>
  <c r="L65" i="125" a="1"/>
  <c r="BK57" i="72" a="1"/>
  <c r="F76" i="125" a="1"/>
  <c r="BU44" i="72" a="1"/>
  <c r="BH29" i="72" a="1"/>
  <c r="AN31" i="72" a="1"/>
  <c r="BK23" i="72" a="1"/>
  <c r="BC36" i="72" a="1"/>
  <c r="F111" i="125" a="1"/>
  <c r="BH34" i="72" a="1"/>
  <c r="G77" i="125" a="1"/>
  <c r="BG25" i="72" a="1"/>
  <c r="BP42" i="72" a="1"/>
  <c r="BT55" i="72" a="1"/>
  <c r="BL59" i="72" a="1"/>
  <c r="I60" i="125" a="1"/>
  <c r="BN30" i="72" a="1"/>
  <c r="BA29" i="72" a="1"/>
  <c r="BC51" i="72" a="1"/>
  <c r="I102" i="125" a="1"/>
  <c r="BX49" i="72" a="1"/>
  <c r="BT32" i="72" a="1"/>
  <c r="BD38" i="72" a="1"/>
  <c r="BO59" i="72" a="1"/>
  <c r="BG38" i="72" a="1"/>
  <c r="H82" i="125" a="1"/>
  <c r="BG24" i="72" a="1"/>
  <c r="F84" i="125" a="1"/>
  <c r="BB35" i="72" a="1"/>
  <c r="BD59" i="72" a="1"/>
  <c r="BD53" i="72" a="1"/>
  <c r="BR48" i="72" a="1"/>
  <c r="AS47" i="72" a="1"/>
  <c r="BO47" i="72" a="1"/>
  <c r="BW54" i="72" a="1"/>
  <c r="BR51" i="72" a="1"/>
  <c r="H80" i="125" a="1"/>
  <c r="BK32" i="72" a="1"/>
  <c r="BH26" i="72" a="1"/>
  <c r="F97" i="125" a="1"/>
  <c r="AU43" i="72" a="1"/>
  <c r="F80" i="125" a="1"/>
  <c r="BE44" i="72" a="1"/>
  <c r="BP54" i="72" a="1"/>
  <c r="AP55" i="72" a="1"/>
  <c r="BD57" i="72" a="1"/>
  <c r="BR34" i="72" a="1"/>
  <c r="I83" i="125" a="1"/>
  <c r="AQ27" i="72" a="1"/>
  <c r="AQ51" i="72" a="1"/>
  <c r="N63" i="125" a="1"/>
  <c r="BX23" i="72" a="1"/>
  <c r="AV31" i="72" a="1"/>
  <c r="H101" i="125" a="1"/>
  <c r="H98" i="125" a="1"/>
  <c r="BR52" i="72" a="1"/>
  <c r="E80" i="125" a="1"/>
  <c r="BX48" i="72" a="1"/>
  <c r="J95" i="125" a="1"/>
  <c r="BN38" i="72" a="1"/>
  <c r="AZ50" i="72" a="1"/>
  <c r="BZ27" i="72" a="1"/>
  <c r="AR31" i="72" a="1"/>
  <c r="BX33" i="72" a="1"/>
  <c r="BX61" i="72" a="1"/>
  <c r="BE55" i="72" a="1"/>
  <c r="BM58" i="72" a="1"/>
  <c r="BC41" i="72" a="1"/>
  <c r="BX47" i="72" a="1"/>
  <c r="AS23" i="72" a="1"/>
  <c r="O65" i="125" a="1"/>
  <c r="I88" i="125" a="1"/>
  <c r="BB47" i="72" a="1"/>
  <c r="I87" i="125" a="1"/>
  <c r="BE28" i="72" a="1"/>
  <c r="BY51" i="72" a="1"/>
  <c r="BC35" i="72" a="1"/>
  <c r="BJ27" i="72" a="1"/>
  <c r="BM54" i="72" a="1"/>
  <c r="E94" i="125" a="1"/>
  <c r="BZ43" i="72" a="1"/>
  <c r="BW36" i="72" a="1"/>
  <c r="J115" i="125" a="1"/>
  <c r="AN59" i="72" a="1"/>
  <c r="AS43" i="72" a="1"/>
  <c r="E105" i="125" a="1"/>
  <c r="BW33" i="72" a="1"/>
  <c r="AX51" i="72" a="1"/>
  <c r="BT53" i="72" a="1"/>
  <c r="F102" i="125" a="1"/>
  <c r="BK59" i="72" a="1"/>
  <c r="AQ43" i="72" a="1"/>
  <c r="BT34" i="72" a="1"/>
  <c r="BW34" i="72" a="1"/>
  <c r="AP35" i="72" a="1"/>
  <c r="AS59" i="72" a="1"/>
  <c r="BJ62" i="72" a="1"/>
  <c r="BP37" i="72" a="1"/>
  <c r="BP57" i="72" a="1"/>
  <c r="AX39" i="72" a="1"/>
  <c r="BE24" i="72" a="1"/>
  <c r="BQ51" i="72" a="1"/>
  <c r="J94" i="125" a="1"/>
  <c r="BK27" i="72" a="1"/>
  <c r="E110" i="125" a="1"/>
  <c r="BQ61" i="72" a="1"/>
  <c r="N66" i="125" a="1"/>
  <c r="AZ23" i="72" a="1"/>
  <c r="BO39" i="72" a="1"/>
  <c r="L67" i="125" a="1"/>
  <c r="G89" i="125" a="1"/>
  <c r="BH47" i="72" a="1"/>
  <c r="BX35" i="72" a="1"/>
  <c r="BC26" i="72" a="1"/>
  <c r="AX59" i="72" a="1"/>
  <c r="J76" i="125" a="1"/>
  <c r="BJ49" i="72" a="1"/>
  <c r="BC25" i="72" a="1"/>
  <c r="BC57" i="72" a="1"/>
  <c r="G109" i="125" a="1"/>
  <c r="F98" i="125" a="1"/>
  <c r="G111" i="125" a="1"/>
  <c r="H87" i="125" a="1"/>
  <c r="BR23" i="72" a="1"/>
  <c r="AS51" i="72" a="1"/>
  <c r="BM27" i="72" a="1"/>
  <c r="BB38" i="72" a="1"/>
  <c r="I96" i="125" a="1"/>
  <c r="BQ58" i="72" a="1"/>
  <c r="G97" i="125" a="1"/>
  <c r="AR55" i="72" a="1"/>
  <c r="E86" i="125" a="1"/>
  <c r="BK53" i="72" a="1"/>
  <c r="BP44" i="72" a="1"/>
  <c r="BC23" i="72" a="1"/>
  <c r="BT30" i="72" a="1"/>
  <c r="M66" i="125" a="1"/>
  <c r="E97" i="125" a="1"/>
  <c r="BJ51" i="72" a="1"/>
  <c r="BH45" i="72" a="1"/>
  <c r="I63" i="125" a="1"/>
  <c r="AO47" i="72" a="1"/>
  <c r="E108" i="125" a="1"/>
  <c r="BL51" i="72" a="1"/>
  <c r="J97" i="125" a="1"/>
  <c r="BK49" i="72" a="1"/>
  <c r="BD42" i="72" a="1"/>
  <c r="BC28" i="72" a="1"/>
  <c r="AI69" i="72" a="1"/>
  <c r="BE30" i="72" a="1"/>
  <c r="AY51" i="72" a="1"/>
  <c r="BT44" i="72" a="1"/>
  <c r="CB35" i="72" a="1"/>
  <c r="J79" i="125" a="1"/>
  <c r="AM47" i="72" a="1"/>
  <c r="BA37" i="72" a="1"/>
  <c r="BC54" i="72" a="1"/>
  <c r="BK29" i="72" a="1"/>
  <c r="BK40" i="72" a="1"/>
  <c r="K70" i="125" a="1"/>
  <c r="BK48" i="72" a="1"/>
  <c r="BC31" i="72" a="1"/>
  <c r="BX29" i="72" a="1"/>
  <c r="F81" i="125" a="1"/>
  <c r="AV55" i="72" a="1"/>
  <c r="I67" i="125" a="1"/>
  <c r="BD34" i="72" a="1"/>
  <c r="BU56" i="72" a="1"/>
  <c r="BK47" i="72" a="1"/>
  <c r="BG36" i="72" a="1"/>
  <c r="G92" i="125" a="1"/>
  <c r="BD56" i="72" a="1"/>
  <c r="BS43" i="72" a="1"/>
  <c r="BU58" i="72" a="1"/>
  <c r="BN62" i="72" a="1"/>
  <c r="H90" i="125" a="1"/>
  <c r="BE39" i="72" a="1"/>
  <c r="BA32" i="72" a="1"/>
  <c r="BW28" i="72" a="1"/>
  <c r="BP52" i="72" a="1"/>
  <c r="BK35" i="72" a="1"/>
  <c r="BB48" i="72" a="1"/>
  <c r="J93" i="125" a="1"/>
  <c r="AO43" i="72" a="1"/>
  <c r="BT25" i="72" a="1"/>
  <c r="BQ47" i="72" a="1"/>
  <c r="CB27" i="72" a="1"/>
  <c r="BP61" i="72" a="1"/>
  <c r="L68" i="125" a="1"/>
  <c r="BP56" i="72" a="1"/>
  <c r="G65" i="125" a="1"/>
  <c r="H114" i="125" a="1"/>
  <c r="H86" i="125" a="1"/>
  <c r="BD44" i="72" a="1"/>
  <c r="N62" i="125" a="1"/>
  <c r="BF27" i="72" a="1"/>
  <c r="BE26" i="72" a="1"/>
  <c r="BB61" i="72" a="1"/>
  <c r="AN35" i="72" a="1"/>
  <c r="M61" i="125" a="1"/>
  <c r="BJ30" i="72" a="1"/>
  <c r="AM31" i="72" a="1"/>
  <c r="BB50" i="72" a="1"/>
  <c r="BW45" i="72" a="1"/>
  <c r="BE52" i="72" a="1"/>
  <c r="BK36" i="72" a="1"/>
  <c r="BO50" i="72" a="1"/>
  <c r="BX51" i="72" a="1"/>
  <c r="BQ32" i="72" a="1"/>
  <c r="AX43" i="72" a="1"/>
  <c r="AL31" i="72" a="1"/>
  <c r="F82" i="125" a="1"/>
  <c r="BT59" i="72" a="1"/>
  <c r="BD37" i="72" a="1"/>
  <c r="E113" i="125" a="1"/>
  <c r="AR27" i="72" a="1"/>
  <c r="BO45" i="72" a="1"/>
  <c r="BT57" i="72" a="1"/>
  <c r="BE29" i="72" a="1"/>
  <c r="BY59" i="72" a="1"/>
  <c r="E88" i="125" a="1"/>
  <c r="F99" i="125" a="1"/>
  <c r="BH37" i="72" a="1"/>
  <c r="AX31" i="72" a="1"/>
  <c r="BL27" i="72" a="1"/>
  <c r="BC32" i="72" a="1"/>
  <c r="BJ58" i="72" a="1"/>
  <c r="BG62" i="72" a="1"/>
  <c r="BO55" i="72" a="1"/>
  <c r="BY43" i="72" a="1"/>
  <c r="BA50" i="72" a="1"/>
  <c r="AU27" i="72" a="1"/>
  <c r="J90" i="125" a="1"/>
  <c r="BX27" i="72" a="1"/>
  <c r="G76" i="125" a="1"/>
  <c r="AM59" i="72" a="1"/>
  <c r="BG60" i="72" a="1"/>
  <c r="AW43" i="72" a="1"/>
  <c r="H83" i="125" a="1"/>
  <c r="BU43" i="72" a="1"/>
  <c r="BM55" i="72" a="1"/>
  <c r="BE62" i="72" a="1"/>
  <c r="J89" i="125" a="1"/>
  <c r="BC58" i="72" a="1"/>
  <c r="BJ52" i="72" a="1"/>
  <c r="BX39" i="72" a="1"/>
  <c r="AZ34" i="72" a="1"/>
  <c r="I107" i="125" a="1"/>
  <c r="I89" i="125" a="1"/>
  <c r="BH51" i="72" a="1"/>
  <c r="BJ39" i="72" a="1"/>
  <c r="BB29" i="72" a="1"/>
  <c r="J96" i="125" a="1"/>
  <c r="BN36" i="72" a="1"/>
  <c r="D60" i="125" a="1"/>
  <c r="BN23" i="72" a="1"/>
  <c r="BG56" i="72" a="1"/>
  <c r="BB46" i="72" a="1"/>
  <c r="I81" i="125" a="1"/>
  <c r="BL35" i="72" a="1"/>
  <c r="BE40" i="72" a="1"/>
  <c r="BC59" i="72" a="1"/>
  <c r="BP30" i="72" a="1"/>
  <c r="BX36" i="72" a="1"/>
  <c r="BB41" i="72" a="1"/>
  <c r="BA43" i="72" a="1"/>
  <c r="BX31" i="72" a="1"/>
  <c r="BI43" i="72" a="1"/>
  <c r="E103" i="125" a="1"/>
  <c r="AP47" i="72" a="1"/>
  <c r="BB57" i="72" a="1"/>
  <c r="CA35" i="72" a="1"/>
  <c r="BG41" i="72" a="1"/>
  <c r="BR39" i="72" a="1"/>
  <c r="BG35" i="72" a="1"/>
  <c r="AV27" i="72" a="1"/>
  <c r="BO34" i="72" a="1"/>
  <c r="H110" i="125" a="1"/>
  <c r="BY47" i="72" a="1"/>
  <c r="BI59" i="72" a="1"/>
  <c r="AK43" i="72" a="1"/>
  <c r="AK47" i="72" a="1"/>
  <c r="BP23" i="72" a="1"/>
  <c r="BO44" i="72" a="1"/>
  <c r="BN31" i="72" a="1"/>
  <c r="AJ55" i="72" a="1"/>
  <c r="BE46" i="72" a="1"/>
  <c r="AP59" i="72" a="1"/>
  <c r="AY39" i="72" a="1"/>
  <c r="AX47" i="72" a="1"/>
  <c r="BA27" i="72" a="1"/>
  <c r="AN47" i="72" a="1"/>
  <c r="G114" i="125" a="1"/>
  <c r="BT49" i="72" a="1"/>
  <c r="BO35" i="72" a="1"/>
  <c r="BJ43" i="72" a="1"/>
  <c r="H111" i="125" a="1"/>
  <c r="BK55" i="72" a="1"/>
  <c r="H99" i="125" a="1"/>
  <c r="I61" i="125" a="1"/>
  <c r="I91" i="125" a="1"/>
  <c r="G67" i="125" a="1"/>
  <c r="BI27" i="72" a="1"/>
  <c r="BE36" i="72" a="1"/>
  <c r="BJ50" i="72" a="1"/>
  <c r="E83" i="125" a="1"/>
  <c r="BX56" i="72" a="1"/>
  <c r="BQ60" i="72" a="1"/>
  <c r="BW43" i="72" a="1"/>
  <c r="E114" i="125" a="1"/>
  <c r="O64" i="125" a="1"/>
  <c r="BN41" i="72" a="1"/>
  <c r="BB45" i="72" a="1"/>
  <c r="BC60" i="72" a="1"/>
  <c r="AZ59" i="72" a="1"/>
  <c r="BV39" i="72" a="1"/>
  <c r="F61" i="125" a="1"/>
  <c r="BM56" i="72" a="1"/>
  <c r="AL35" i="72" a="1"/>
  <c r="BC49" i="72" a="1"/>
  <c r="I111" i="125" a="1"/>
  <c r="BJ36" i="72" a="1"/>
  <c r="AZ24" i="72" a="1"/>
  <c r="BB62" i="72" a="1"/>
  <c r="BT39" i="72" a="1"/>
  <c r="BN55" i="72" a="1"/>
  <c r="BJ57" i="72" a="1"/>
  <c r="BU42" i="72" a="1"/>
  <c r="BD47" i="72" a="1"/>
  <c r="BK51" i="72" a="1"/>
  <c r="L64" i="125" a="1"/>
  <c r="AJ35" i="72" a="1"/>
  <c r="BM59" i="72" a="1"/>
  <c r="BG51" i="72" a="1"/>
  <c r="BJ41" i="72" a="1"/>
  <c r="BX30" i="72" a="1"/>
  <c r="BQ41" i="72" a="1"/>
  <c r="BQ26" i="72" a="1"/>
  <c r="BB25" i="72" a="1"/>
  <c r="E100" i="125" a="1"/>
  <c r="BA57" i="72" a="1"/>
  <c r="G68" i="125" a="1"/>
  <c r="H60" i="125" a="1"/>
  <c r="BA34" i="72" a="1"/>
  <c r="BO30" i="72" a="1"/>
  <c r="BD35" i="72" a="1"/>
  <c r="I94" i="125" a="1"/>
  <c r="BL23" i="72" a="1"/>
  <c r="BG55" i="72" a="1"/>
  <c r="BU30" i="72" a="1"/>
  <c r="BM40" i="72" a="1"/>
  <c r="BO46" i="72" a="1"/>
  <c r="BR49" i="72" a="1"/>
  <c r="BA51" i="72" a="1"/>
  <c r="BQ49" i="72" a="1"/>
  <c r="BC29" i="72" a="1"/>
  <c r="CA43" i="72" a="1"/>
  <c r="J68" i="125" a="1"/>
  <c r="BJ35" i="72" a="1"/>
  <c r="AL23" i="72" a="1"/>
  <c r="BQ62" i="72" a="1"/>
  <c r="BD41" i="72" a="1"/>
  <c r="M67" i="125" a="1"/>
  <c r="AJ59" i="72" a="1"/>
  <c r="BW24" i="72" a="1"/>
  <c r="AN23" i="72" a="1"/>
  <c r="BA26" i="72" a="1"/>
  <c r="BQ40" i="72" a="1"/>
  <c r="BH54" i="72" a="1"/>
  <c r="BC38" i="72" a="1"/>
  <c r="BR42" i="72" a="1"/>
  <c r="BP62" i="72" a="1"/>
  <c r="BI23" i="72" a="1"/>
  <c r="AZ61" i="72" a="1"/>
  <c r="D62" i="125" a="1"/>
  <c r="BU27" i="72" a="1"/>
  <c r="F88" i="125" a="1"/>
  <c r="AP23" i="72" a="1"/>
  <c r="BR36" i="72" a="1"/>
  <c r="BH39" i="72" a="1"/>
  <c r="AX69" i="72" a="1"/>
  <c r="BU41" i="72" a="1"/>
  <c r="AZ42" i="72" a="1"/>
  <c r="F107" i="125" a="1"/>
  <c r="G90" i="125" a="1"/>
  <c r="D69" i="125" a="1"/>
  <c r="AZ48" i="72" a="1"/>
  <c r="BJ37" i="72" a="1"/>
  <c r="M69" i="125" a="1"/>
  <c r="BJ61" i="72" a="1"/>
  <c r="BT46" i="72" a="1"/>
  <c r="G98" i="125" a="1"/>
  <c r="BU51" i="72" a="1"/>
  <c r="K67" i="125" a="1"/>
  <c r="BE48" i="72" a="1"/>
  <c r="E106" i="125" a="1"/>
  <c r="J112" i="125" a="1"/>
  <c r="BE45" i="72" a="1"/>
  <c r="BA24" i="72" a="1"/>
  <c r="AT47" i="72" a="1"/>
  <c r="BA60" i="72" a="1"/>
  <c r="BK44" i="72" a="1"/>
  <c r="AT69" i="72" a="1"/>
  <c r="AU69" i="72" a="1"/>
  <c r="BK44" i="72" l="1"/>
  <c r="BA60" i="72"/>
  <c r="AT47" i="72"/>
  <c r="BA24" i="72"/>
  <c r="BE45" i="72"/>
  <c r="J112" i="125"/>
  <c r="E106" i="125"/>
  <c r="BE48" i="72"/>
  <c r="K67" i="125"/>
  <c r="BU51" i="72"/>
  <c r="G98" i="125"/>
  <c r="BT46" i="72"/>
  <c r="BJ61" i="72"/>
  <c r="M69" i="125"/>
  <c r="BJ37" i="72"/>
  <c r="AZ48" i="72"/>
  <c r="D69" i="125"/>
  <c r="G90" i="125"/>
  <c r="F107" i="125"/>
  <c r="AZ42" i="72"/>
  <c r="BU41" i="72"/>
  <c r="AX69" i="72"/>
  <c r="BH39" i="72"/>
  <c r="BR36" i="72"/>
  <c r="AP23" i="72"/>
  <c r="F88" i="125"/>
  <c r="BU27" i="72"/>
  <c r="D62" i="125"/>
  <c r="AZ61" i="72"/>
  <c r="BI23" i="72"/>
  <c r="BP62" i="72"/>
  <c r="BR42" i="72"/>
  <c r="BC38" i="72"/>
  <c r="BH54" i="72"/>
  <c r="BQ40" i="72"/>
  <c r="BA26" i="72"/>
  <c r="AN23" i="72"/>
  <c r="BW24" i="72"/>
  <c r="AJ59" i="72"/>
  <c r="M67" i="125"/>
  <c r="BD41" i="72"/>
  <c r="BQ62" i="72"/>
  <c r="AL23" i="72"/>
  <c r="BJ35" i="72"/>
  <c r="J68" i="125"/>
  <c r="CA43" i="72"/>
  <c r="BC29" i="72"/>
  <c r="BQ49" i="72"/>
  <c r="BA51" i="72"/>
  <c r="BR49" i="72"/>
  <c r="BO46" i="72"/>
  <c r="BM40" i="72"/>
  <c r="BU30" i="72"/>
  <c r="BG55" i="72"/>
  <c r="BL23" i="72"/>
  <c r="I94" i="125"/>
  <c r="BD35" i="72"/>
  <c r="BO30" i="72"/>
  <c r="BA34" i="72"/>
  <c r="H60" i="125"/>
  <c r="G68" i="125"/>
  <c r="BA57" i="72"/>
  <c r="E100" i="125"/>
  <c r="BB25" i="72"/>
  <c r="BQ26" i="72"/>
  <c r="BQ41" i="72"/>
  <c r="BX30" i="72"/>
  <c r="BJ41" i="72"/>
  <c r="BG51" i="72"/>
  <c r="BM59" i="72"/>
  <c r="AJ35" i="72"/>
  <c r="L64" i="125"/>
  <c r="BK51" i="72"/>
  <c r="BD47" i="72"/>
  <c r="BU42" i="72"/>
  <c r="BJ57" i="72"/>
  <c r="BN55" i="72"/>
  <c r="BT39" i="72"/>
  <c r="BB62" i="72"/>
  <c r="AZ24" i="72"/>
  <c r="BJ36" i="72"/>
  <c r="I111" i="125"/>
  <c r="BC49" i="72"/>
  <c r="AL35" i="72"/>
  <c r="BM56" i="72"/>
  <c r="F61" i="125"/>
  <c r="BV39" i="72"/>
  <c r="AZ59" i="72"/>
  <c r="BC60" i="72"/>
  <c r="BB45" i="72"/>
  <c r="BN41" i="72"/>
  <c r="O64" i="125"/>
  <c r="E114" i="125"/>
  <c r="BW43" i="72"/>
  <c r="BQ60" i="72"/>
  <c r="BX56" i="72"/>
  <c r="E83" i="125"/>
  <c r="BJ50" i="72"/>
  <c r="BE36" i="72"/>
  <c r="BI27" i="72"/>
  <c r="G67" i="125"/>
  <c r="I91" i="125"/>
  <c r="I61" i="125"/>
  <c r="H99" i="125"/>
  <c r="BK55" i="72"/>
  <c r="H111" i="125"/>
  <c r="BJ43" i="72"/>
  <c r="BO35" i="72"/>
  <c r="BT49" i="72"/>
  <c r="G114" i="125"/>
  <c r="AN47" i="72"/>
  <c r="BA27" i="72"/>
  <c r="AX47" i="72"/>
  <c r="AY39" i="72"/>
  <c r="AP59" i="72"/>
  <c r="BE46" i="72"/>
  <c r="AJ55" i="72"/>
  <c r="BN31" i="72"/>
  <c r="BO44" i="72"/>
  <c r="BP23" i="72"/>
  <c r="AK47" i="72"/>
  <c r="AK43" i="72"/>
  <c r="BI59" i="72"/>
  <c r="BY47" i="72"/>
  <c r="H110" i="125"/>
  <c r="BO34" i="72"/>
  <c r="AV27" i="72"/>
  <c r="BG35" i="72"/>
  <c r="BR39" i="72"/>
  <c r="BG41" i="72"/>
  <c r="CA35" i="72"/>
  <c r="BB57" i="72"/>
  <c r="AP47" i="72"/>
  <c r="E103" i="125"/>
  <c r="BI43" i="72"/>
  <c r="BX31" i="72"/>
  <c r="BA43" i="72"/>
  <c r="BB41" i="72"/>
  <c r="BX36" i="72"/>
  <c r="BP30" i="72"/>
  <c r="BC59" i="72"/>
  <c r="BE40" i="72"/>
  <c r="BL35" i="72"/>
  <c r="I81" i="125"/>
  <c r="BB46" i="72"/>
  <c r="BG56" i="72"/>
  <c r="BN23" i="72"/>
  <c r="D60" i="125"/>
  <c r="BN36" i="72"/>
  <c r="J96" i="125"/>
  <c r="BB29" i="72"/>
  <c r="BJ39" i="72"/>
  <c r="BH51" i="72"/>
  <c r="I89" i="125"/>
  <c r="I107" i="125"/>
  <c r="AZ34" i="72"/>
  <c r="BX39" i="72"/>
  <c r="BJ52" i="72"/>
  <c r="BC58" i="72"/>
  <c r="J89" i="125"/>
  <c r="BE62" i="72"/>
  <c r="BM55" i="72"/>
  <c r="BU43" i="72"/>
  <c r="H83" i="125"/>
  <c r="AW43" i="72"/>
  <c r="BG60" i="72"/>
  <c r="AM59" i="72"/>
  <c r="G76" i="125"/>
  <c r="BX27" i="72"/>
  <c r="J90" i="125"/>
  <c r="AU27" i="72"/>
  <c r="BA50" i="72"/>
  <c r="BY43" i="72"/>
  <c r="BO55" i="72"/>
  <c r="BG62" i="72"/>
  <c r="BJ58" i="72"/>
  <c r="BC32" i="72"/>
  <c r="BL27" i="72"/>
  <c r="AX31" i="72"/>
  <c r="BH37" i="72"/>
  <c r="F99" i="125"/>
  <c r="E88" i="125"/>
  <c r="BY59" i="72"/>
  <c r="BE29" i="72"/>
  <c r="BT57" i="72"/>
  <c r="BO45" i="72"/>
  <c r="AR27" i="72"/>
  <c r="E113" i="125"/>
  <c r="BD37" i="72"/>
  <c r="BT59" i="72"/>
  <c r="F82" i="125"/>
  <c r="AL31" i="72"/>
  <c r="AX43" i="72"/>
  <c r="BQ32" i="72"/>
  <c r="BX51" i="72"/>
  <c r="BO50" i="72"/>
  <c r="BK36" i="72"/>
  <c r="BE52" i="72"/>
  <c r="BW45" i="72"/>
  <c r="BB50" i="72"/>
  <c r="AM31" i="72"/>
  <c r="BJ30" i="72"/>
  <c r="M61" i="125"/>
  <c r="AN35" i="72"/>
  <c r="BB61" i="72"/>
  <c r="BE26" i="72"/>
  <c r="BF27" i="72"/>
  <c r="N62" i="125"/>
  <c r="BD44" i="72"/>
  <c r="H86" i="125"/>
  <c r="H114" i="125"/>
  <c r="G65" i="125"/>
  <c r="BP56" i="72"/>
  <c r="L68" i="125"/>
  <c r="BP61" i="72"/>
  <c r="CB27" i="72"/>
  <c r="BQ47" i="72"/>
  <c r="BT25" i="72"/>
  <c r="AO43" i="72"/>
  <c r="J93" i="125"/>
  <c r="BB48" i="72"/>
  <c r="BK35" i="72"/>
  <c r="BP52" i="72"/>
  <c r="BW28" i="72"/>
  <c r="BA32" i="72"/>
  <c r="BE39" i="72"/>
  <c r="H90" i="125"/>
  <c r="BN62" i="72"/>
  <c r="BU58" i="72"/>
  <c r="BS43" i="72"/>
  <c r="BD56" i="72"/>
  <c r="G92" i="125"/>
  <c r="BG36" i="72"/>
  <c r="BK47" i="72"/>
  <c r="BU56" i="72"/>
  <c r="BD34" i="72"/>
  <c r="I67" i="125"/>
  <c r="AV55" i="72"/>
  <c r="F81" i="125"/>
  <c r="BX29" i="72"/>
  <c r="BC31" i="72"/>
  <c r="BK48" i="72"/>
  <c r="K70" i="125"/>
  <c r="BK40" i="72"/>
  <c r="BK29" i="72"/>
  <c r="BC54" i="72"/>
  <c r="BA37" i="72"/>
  <c r="AM47" i="72"/>
  <c r="J79" i="125"/>
  <c r="CB35" i="72"/>
  <c r="BT44" i="72"/>
  <c r="AY51" i="72"/>
  <c r="BE30" i="72"/>
  <c r="AI69" i="72"/>
  <c r="BC28" i="72"/>
  <c r="BD42" i="72"/>
  <c r="BK49" i="72"/>
  <c r="J97" i="125"/>
  <c r="BL51" i="72"/>
  <c r="E108" i="125"/>
  <c r="AO47" i="72"/>
  <c r="I63" i="125"/>
  <c r="BH45" i="72"/>
  <c r="BJ51" i="72"/>
  <c r="E97" i="125"/>
  <c r="M66" i="125"/>
  <c r="BT30" i="72"/>
  <c r="BC23" i="72"/>
  <c r="BP44" i="72"/>
  <c r="BK53" i="72"/>
  <c r="E86" i="125"/>
  <c r="AR55" i="72"/>
  <c r="G97" i="125"/>
  <c r="BQ58" i="72"/>
  <c r="I96" i="125"/>
  <c r="BB38" i="72"/>
  <c r="BM27" i="72"/>
  <c r="AS51" i="72"/>
  <c r="BR23" i="72"/>
  <c r="H87" i="125"/>
  <c r="G111" i="125"/>
  <c r="F98" i="125"/>
  <c r="G109" i="125"/>
  <c r="BC57" i="72"/>
  <c r="BC25" i="72"/>
  <c r="BJ49" i="72"/>
  <c r="J76" i="125"/>
  <c r="AX59" i="72"/>
  <c r="BC26" i="72"/>
  <c r="BX35" i="72"/>
  <c r="BH47" i="72"/>
  <c r="G89" i="125"/>
  <c r="L67" i="125"/>
  <c r="BO39" i="72"/>
  <c r="AZ23" i="72"/>
  <c r="N66" i="125"/>
  <c r="BQ61" i="72"/>
  <c r="E110" i="125"/>
  <c r="BK27" i="72"/>
  <c r="J94" i="125"/>
  <c r="BQ51" i="72"/>
  <c r="BE24" i="72"/>
  <c r="AX39" i="72"/>
  <c r="BP57" i="72"/>
  <c r="BP37" i="72"/>
  <c r="BJ62" i="72"/>
  <c r="AS59" i="72"/>
  <c r="AP35" i="72"/>
  <c r="BW34" i="72"/>
  <c r="BT34" i="72"/>
  <c r="AQ43" i="72"/>
  <c r="BK59" i="72"/>
  <c r="F102" i="125"/>
  <c r="BT53" i="72"/>
  <c r="AX51" i="72"/>
  <c r="BW33" i="72"/>
  <c r="E105" i="125"/>
  <c r="AS43" i="72"/>
  <c r="AN59" i="72"/>
  <c r="J115" i="125"/>
  <c r="BW36" i="72"/>
  <c r="BZ43" i="72"/>
  <c r="E94" i="125"/>
  <c r="BM54" i="72"/>
  <c r="BJ27" i="72"/>
  <c r="BC35" i="72"/>
  <c r="BY51" i="72"/>
  <c r="BE28" i="72"/>
  <c r="I87" i="125"/>
  <c r="BB47" i="72"/>
  <c r="I88" i="125"/>
  <c r="O65" i="125"/>
  <c r="AS23" i="72"/>
  <c r="BX47" i="72"/>
  <c r="BC41" i="72"/>
  <c r="BM58" i="72"/>
  <c r="BE55" i="72"/>
  <c r="BX61" i="72"/>
  <c r="BX33" i="72"/>
  <c r="AR31" i="72"/>
  <c r="BZ27" i="72"/>
  <c r="AZ50" i="72"/>
  <c r="BN38" i="72"/>
  <c r="J95" i="125"/>
  <c r="BX48" i="72"/>
  <c r="E80" i="125"/>
  <c r="BR52" i="72"/>
  <c r="H98" i="125"/>
  <c r="H101" i="125"/>
  <c r="AV31" i="72"/>
  <c r="BX23" i="72"/>
  <c r="N63" i="125"/>
  <c r="AQ51" i="72"/>
  <c r="AQ27" i="72"/>
  <c r="I83" i="125"/>
  <c r="BR34" i="72"/>
  <c r="BD57" i="72"/>
  <c r="AP55" i="72"/>
  <c r="BP54" i="72"/>
  <c r="BE44" i="72"/>
  <c r="F80" i="125"/>
  <c r="AU43" i="72"/>
  <c r="F97" i="125"/>
  <c r="BH26" i="72"/>
  <c r="BK32" i="72"/>
  <c r="H80" i="125"/>
  <c r="BR51" i="72"/>
  <c r="BW54" i="72"/>
  <c r="BO47" i="72"/>
  <c r="AS47" i="72"/>
  <c r="BR48" i="72"/>
  <c r="BD53" i="72"/>
  <c r="BD59" i="72"/>
  <c r="BB35" i="72"/>
  <c r="F84" i="125"/>
  <c r="BG24" i="72"/>
  <c r="H82" i="125"/>
  <c r="BG38" i="72"/>
  <c r="BO59" i="72"/>
  <c r="BD38" i="72"/>
  <c r="BT32" i="72"/>
  <c r="BX49" i="72"/>
  <c r="I102" i="125"/>
  <c r="BC51" i="72"/>
  <c r="BA29" i="72"/>
  <c r="BN30" i="72"/>
  <c r="I60" i="125"/>
  <c r="BL59" i="72"/>
  <c r="BT55" i="72"/>
  <c r="BP42" i="72"/>
  <c r="BG25" i="72"/>
  <c r="G77" i="125"/>
  <c r="BH34" i="72"/>
  <c r="F111" i="125"/>
  <c r="BC36" i="72"/>
  <c r="BK23" i="72"/>
  <c r="AN31" i="72"/>
  <c r="BH29" i="72"/>
  <c r="BU44" i="72"/>
  <c r="F76" i="125"/>
  <c r="BK57" i="72"/>
  <c r="L65" i="125"/>
  <c r="BF55" i="72"/>
  <c r="AL51" i="72"/>
  <c r="BJ25" i="72"/>
  <c r="BM26" i="72"/>
  <c r="BQ38" i="72"/>
  <c r="J107" i="125"/>
  <c r="H103" i="125"/>
  <c r="BA28" i="72"/>
  <c r="H68" i="125"/>
  <c r="BA54" i="72"/>
  <c r="BM38" i="72"/>
  <c r="F60" i="125"/>
  <c r="BO43" i="72"/>
  <c r="BE61" i="72"/>
  <c r="BU31" i="72"/>
  <c r="AK31" i="72"/>
  <c r="BC56" i="72"/>
  <c r="BB58" i="72"/>
  <c r="K61" i="125"/>
  <c r="BP39" i="72"/>
  <c r="BX26" i="72"/>
  <c r="BG48" i="72"/>
  <c r="AP27" i="72"/>
  <c r="F101" i="125"/>
  <c r="BD52" i="72"/>
  <c r="BG50" i="72"/>
  <c r="N68" i="125"/>
  <c r="BI47" i="72"/>
  <c r="BK28" i="72"/>
  <c r="BG57" i="72"/>
  <c r="BX28" i="72"/>
  <c r="BI31" i="72"/>
  <c r="BN35" i="72"/>
  <c r="BM29" i="72"/>
  <c r="AZ53" i="72"/>
  <c r="BX57" i="72"/>
  <c r="BP41" i="72"/>
  <c r="BG53" i="72"/>
  <c r="AZ60" i="72"/>
  <c r="BU53" i="72"/>
  <c r="I80" i="125"/>
  <c r="I108" i="125"/>
  <c r="BT62" i="72"/>
  <c r="BM42" i="72"/>
  <c r="AK35" i="72"/>
  <c r="H63" i="125"/>
  <c r="BJ40" i="72"/>
  <c r="BT28" i="72"/>
  <c r="E99" i="125"/>
  <c r="BU60" i="72"/>
  <c r="BP27" i="72"/>
  <c r="E111" i="125"/>
  <c r="BQ42" i="72"/>
  <c r="BT38" i="72"/>
  <c r="AT35" i="72"/>
  <c r="BW35" i="72"/>
  <c r="BD36" i="72"/>
  <c r="AM51" i="72"/>
  <c r="BJ42" i="72"/>
  <c r="E63" i="125"/>
  <c r="BQ50" i="72"/>
  <c r="BA58" i="72"/>
  <c r="BA61" i="72"/>
  <c r="BG33" i="72"/>
  <c r="G85" i="125"/>
  <c r="BU26" i="72"/>
  <c r="J88" i="125"/>
  <c r="E68" i="125"/>
  <c r="J67" i="125"/>
  <c r="E64" i="125"/>
  <c r="AY35" i="72"/>
  <c r="BT41" i="72"/>
  <c r="BN34" i="72"/>
  <c r="H104" i="125"/>
  <c r="AL47" i="72"/>
  <c r="BO33" i="72"/>
  <c r="E69" i="125"/>
  <c r="BM24" i="72"/>
  <c r="BC47" i="72"/>
  <c r="J104" i="125"/>
  <c r="AM39" i="72"/>
  <c r="L60" i="125"/>
  <c r="BW46" i="72"/>
  <c r="I112" i="125"/>
  <c r="H113" i="125"/>
  <c r="BQ28" i="72"/>
  <c r="BH24" i="72"/>
  <c r="BO51" i="72"/>
  <c r="BM47" i="72"/>
  <c r="BQ46" i="72"/>
  <c r="AV35" i="72"/>
  <c r="O66" i="125"/>
  <c r="BH28" i="72"/>
  <c r="BP55" i="72"/>
  <c r="AN43" i="72"/>
  <c r="J63" i="125"/>
  <c r="G103" i="125"/>
  <c r="H91" i="125"/>
  <c r="BO26" i="72"/>
  <c r="AZ54" i="72"/>
  <c r="AO35" i="72"/>
  <c r="AZ40" i="72"/>
  <c r="AL69" i="72"/>
  <c r="F96" i="125"/>
  <c r="F93" i="125"/>
  <c r="AZ32" i="72"/>
  <c r="G107" i="125"/>
  <c r="F65" i="125"/>
  <c r="CB39" i="72"/>
  <c r="AV59" i="72"/>
  <c r="J114" i="125"/>
  <c r="AW31" i="72"/>
  <c r="O69" i="125"/>
  <c r="BE58" i="72"/>
  <c r="I82" i="125"/>
  <c r="BM45" i="72"/>
  <c r="I62" i="125"/>
  <c r="BJ55" i="72"/>
  <c r="BD49" i="72"/>
  <c r="BJ33" i="72"/>
  <c r="BG46" i="72"/>
  <c r="AY31" i="72"/>
  <c r="BH53" i="72"/>
  <c r="CB51" i="72"/>
  <c r="I105" i="125"/>
  <c r="I101" i="125"/>
  <c r="I90" i="125"/>
  <c r="BN58" i="72"/>
  <c r="BS31" i="72"/>
  <c r="BW26" i="72"/>
  <c r="BN56" i="72"/>
  <c r="M64" i="125"/>
  <c r="BQ55" i="72"/>
  <c r="J61" i="125"/>
  <c r="BX43" i="72"/>
  <c r="BW31" i="72"/>
  <c r="BT29" i="72"/>
  <c r="BE49" i="72"/>
  <c r="H108" i="125"/>
  <c r="BH23" i="72"/>
  <c r="BO25" i="72"/>
  <c r="BO23" i="72"/>
  <c r="AZ43" i="72"/>
  <c r="AR35" i="72"/>
  <c r="BC55" i="72"/>
  <c r="J87" i="125"/>
  <c r="AS69" i="72"/>
  <c r="BH55" i="72"/>
  <c r="BP35" i="72"/>
  <c r="BD51" i="72"/>
  <c r="BU47" i="72"/>
  <c r="BO48" i="72"/>
  <c r="BZ51" i="72"/>
  <c r="BU38" i="72"/>
  <c r="BD55" i="72"/>
  <c r="BD33" i="72"/>
  <c r="AW23" i="72"/>
  <c r="BM33" i="72"/>
  <c r="BN45" i="72"/>
  <c r="H76" i="125"/>
  <c r="BP48" i="72"/>
  <c r="AZ55" i="72"/>
  <c r="BB26" i="72"/>
  <c r="BP50" i="72"/>
  <c r="BF43" i="72"/>
  <c r="BG34" i="72"/>
  <c r="BE51" i="72"/>
  <c r="BM57" i="72"/>
  <c r="BR44" i="72"/>
  <c r="BS55" i="72"/>
  <c r="J92" i="125"/>
  <c r="G102" i="125"/>
  <c r="O63" i="125"/>
  <c r="BE38" i="72"/>
  <c r="AQ69" i="72"/>
  <c r="BX42" i="72"/>
  <c r="I64" i="125"/>
  <c r="AW47" i="72"/>
  <c r="K69" i="125"/>
  <c r="J83" i="125"/>
  <c r="BE47" i="72"/>
  <c r="J84" i="125"/>
  <c r="BQ31" i="72"/>
  <c r="BM35" i="72"/>
  <c r="BH56" i="72"/>
  <c r="BN52" i="72"/>
  <c r="BO53" i="72"/>
  <c r="F105" i="125"/>
  <c r="AZ46" i="72"/>
  <c r="BK58" i="72"/>
  <c r="G86" i="125"/>
  <c r="BC46" i="72"/>
  <c r="BB54" i="72"/>
  <c r="BJ60" i="72"/>
  <c r="AK55" i="72"/>
  <c r="BM25" i="72"/>
  <c r="AT23" i="72"/>
  <c r="BI51" i="72"/>
  <c r="BO52" i="72"/>
  <c r="BG47" i="72"/>
  <c r="BK30" i="72"/>
  <c r="BH42" i="72"/>
  <c r="BX60" i="72"/>
  <c r="BG32" i="72"/>
  <c r="AL59" i="72"/>
  <c r="BX45" i="72"/>
  <c r="BD30" i="72"/>
  <c r="AX27" i="72"/>
  <c r="BB23" i="72"/>
  <c r="I97" i="125"/>
  <c r="AO31" i="72"/>
  <c r="L69" i="125"/>
  <c r="G104" i="125"/>
  <c r="E89" i="125"/>
  <c r="BM32" i="72"/>
  <c r="BX50" i="72"/>
  <c r="F89" i="125"/>
  <c r="BC24" i="72"/>
  <c r="BU28" i="72"/>
  <c r="BC40" i="72"/>
  <c r="BM60" i="72"/>
  <c r="J105" i="125"/>
  <c r="E84" i="125"/>
  <c r="AZ49" i="72"/>
  <c r="BO57" i="72"/>
  <c r="BS39" i="72"/>
  <c r="AZ41" i="72"/>
  <c r="BM36" i="72"/>
  <c r="E66" i="125"/>
  <c r="AZ30" i="72"/>
  <c r="BY55" i="72"/>
  <c r="BW41" i="72"/>
  <c r="BR38" i="72"/>
  <c r="G100" i="125"/>
  <c r="BL43" i="72"/>
  <c r="J62" i="125"/>
  <c r="D67" i="125"/>
  <c r="G78" i="125"/>
  <c r="BA44" i="72"/>
  <c r="AN51" i="72"/>
  <c r="O68" i="125"/>
  <c r="J60" i="125"/>
  <c r="AZ45" i="72"/>
  <c r="H78" i="125"/>
  <c r="BA49" i="72"/>
  <c r="N69" i="125"/>
  <c r="BK37" i="72"/>
  <c r="H64" i="125"/>
  <c r="BM49" i="72"/>
  <c r="AS39" i="72"/>
  <c r="BY39" i="72"/>
  <c r="BG23" i="72"/>
  <c r="K65" i="125"/>
  <c r="I66" i="125"/>
  <c r="E92" i="125"/>
  <c r="AZ57" i="72"/>
  <c r="H85" i="125"/>
  <c r="BH62" i="72"/>
  <c r="BO29" i="72"/>
  <c r="BC27" i="72"/>
  <c r="BG40" i="72"/>
  <c r="AK23" i="72"/>
  <c r="G62" i="125"/>
  <c r="BQ33" i="72"/>
  <c r="BW58" i="72"/>
  <c r="BP40" i="72"/>
  <c r="BR45" i="72"/>
  <c r="BS47" i="72"/>
  <c r="O61" i="125"/>
  <c r="AQ35" i="72"/>
  <c r="L62" i="125"/>
  <c r="AZ52" i="72"/>
  <c r="AZ28" i="72"/>
  <c r="BK26" i="72"/>
  <c r="E98" i="125"/>
  <c r="H97" i="125"/>
  <c r="BG31" i="72"/>
  <c r="E61" i="125"/>
  <c r="BM48" i="72"/>
  <c r="AU47" i="72"/>
  <c r="AQ39" i="72"/>
  <c r="BR54" i="72"/>
  <c r="BJ23" i="72"/>
  <c r="N67" i="125"/>
  <c r="BW38" i="72"/>
  <c r="CA27" i="72"/>
  <c r="H93" i="125"/>
  <c r="BW52" i="72"/>
  <c r="BA30" i="72"/>
  <c r="BU32" i="72"/>
  <c r="BC45" i="72"/>
  <c r="BE35" i="72"/>
  <c r="BP47" i="72"/>
  <c r="BR41" i="72"/>
  <c r="BW49" i="72"/>
  <c r="BK50" i="72"/>
  <c r="F106" i="125"/>
  <c r="AP39" i="72"/>
  <c r="AZ36" i="72"/>
  <c r="BG61" i="72"/>
  <c r="BD45" i="72"/>
  <c r="BQ53" i="72"/>
  <c r="BO32" i="72"/>
  <c r="AT55" i="72"/>
  <c r="BA62" i="72"/>
  <c r="BP28" i="72"/>
  <c r="F95" i="125"/>
  <c r="J109" i="125"/>
  <c r="BC44" i="72"/>
  <c r="BN54" i="72"/>
  <c r="BP58" i="72"/>
  <c r="AO55" i="72"/>
  <c r="BK54" i="72"/>
  <c r="BP26" i="72"/>
  <c r="BH44" i="72"/>
  <c r="BN48" i="72"/>
  <c r="F64" i="125"/>
  <c r="BO38" i="72"/>
  <c r="BD58" i="72"/>
  <c r="AR43" i="72"/>
  <c r="AZ47" i="72"/>
  <c r="BA41" i="72"/>
  <c r="K68" i="125"/>
  <c r="BT27" i="72"/>
  <c r="E82" i="125"/>
  <c r="BN47" i="72"/>
  <c r="BM23" i="72"/>
  <c r="BR24" i="72"/>
  <c r="BF39" i="72"/>
  <c r="BB36" i="72"/>
  <c r="G110" i="125"/>
  <c r="BG27" i="72"/>
  <c r="BH25" i="72"/>
  <c r="I99" i="125"/>
  <c r="BD50" i="72"/>
  <c r="BE54" i="72"/>
  <c r="G115" i="125"/>
  <c r="BH46" i="72"/>
  <c r="D63" i="125"/>
  <c r="BA38" i="72"/>
  <c r="L66" i="125"/>
  <c r="BP53" i="72"/>
  <c r="BT23" i="72"/>
  <c r="D65" i="125"/>
  <c r="BK43" i="72"/>
  <c r="BW50" i="72"/>
  <c r="AX55" i="72"/>
  <c r="BB52" i="72"/>
  <c r="N60" i="125"/>
  <c r="BA46" i="72"/>
  <c r="BR43" i="72"/>
  <c r="BG30" i="72"/>
  <c r="BV35" i="72"/>
  <c r="CB31" i="72"/>
  <c r="M70" i="125"/>
  <c r="I106" i="125"/>
  <c r="E79" i="125"/>
  <c r="BQ59" i="72"/>
  <c r="AW51" i="72"/>
  <c r="BW51" i="72"/>
  <c r="BW57" i="72"/>
  <c r="BE31" i="72"/>
  <c r="I79" i="125"/>
  <c r="AK39" i="72"/>
  <c r="BR46" i="72"/>
  <c r="BZ35" i="72"/>
  <c r="BQ34" i="72"/>
  <c r="BY27" i="72"/>
  <c r="CA31" i="72"/>
  <c r="F83" i="125"/>
  <c r="BJ44" i="72"/>
  <c r="BT52" i="72"/>
  <c r="BT37" i="72"/>
  <c r="BV55" i="72"/>
  <c r="O67" i="125"/>
  <c r="BN46" i="72"/>
  <c r="AU39" i="72"/>
  <c r="BH52" i="72"/>
  <c r="F109" i="125"/>
  <c r="AQ31" i="72"/>
  <c r="BR33" i="72"/>
  <c r="BE37" i="72"/>
  <c r="BO56" i="72"/>
  <c r="BC33" i="72"/>
  <c r="BP32" i="72"/>
  <c r="BN24" i="72"/>
  <c r="BR27" i="72"/>
  <c r="BT31" i="72"/>
  <c r="G95" i="125"/>
  <c r="K62" i="125"/>
  <c r="BH41" i="72"/>
  <c r="BN49" i="72"/>
  <c r="F78" i="125"/>
  <c r="AY47" i="72"/>
  <c r="E62" i="125"/>
  <c r="I85" i="125"/>
  <c r="J82" i="125"/>
  <c r="BR57" i="72"/>
  <c r="AJ47" i="72"/>
  <c r="BO41" i="72"/>
  <c r="E77" i="125"/>
  <c r="E65" i="125"/>
  <c r="BP25" i="72"/>
  <c r="AW39" i="72"/>
  <c r="BE33" i="72"/>
  <c r="BA56" i="72"/>
  <c r="M60" i="125"/>
  <c r="I114" i="125"/>
  <c r="BP24" i="72"/>
  <c r="BU34" i="72"/>
  <c r="BK62" i="72"/>
  <c r="BA52" i="72"/>
  <c r="BV51" i="72"/>
  <c r="AT59" i="72"/>
  <c r="BQ54" i="72"/>
  <c r="H79" i="125"/>
  <c r="BV43" i="72"/>
  <c r="AL39" i="72"/>
  <c r="AU51" i="72"/>
  <c r="I84" i="125"/>
  <c r="BM62" i="72"/>
  <c r="BB40" i="72"/>
  <c r="G61" i="125"/>
  <c r="G63" i="125"/>
  <c r="BT45" i="72"/>
  <c r="BD23" i="72"/>
  <c r="BN40" i="72"/>
  <c r="BA47" i="72"/>
  <c r="I113" i="125"/>
  <c r="BH59" i="72"/>
  <c r="AW55" i="72"/>
  <c r="G80" i="125"/>
  <c r="BK45" i="72"/>
  <c r="AR69" i="72"/>
  <c r="BA33" i="72"/>
  <c r="BD29" i="72"/>
  <c r="H102" i="125"/>
  <c r="J80" i="125"/>
  <c r="BF35" i="72"/>
  <c r="BR30" i="72"/>
  <c r="I100" i="125"/>
  <c r="BP60" i="72"/>
  <c r="H84" i="125"/>
  <c r="CB47" i="72"/>
  <c r="BR50" i="72"/>
  <c r="BU35" i="72"/>
  <c r="L61" i="125"/>
  <c r="D66" i="125"/>
  <c r="BD24" i="72"/>
  <c r="BJ59" i="72"/>
  <c r="AJ31" i="72"/>
  <c r="BT40" i="72"/>
  <c r="BW59" i="72"/>
  <c r="BN32" i="72"/>
  <c r="BX54" i="72"/>
  <c r="BP29" i="72"/>
  <c r="F103" i="125"/>
  <c r="BX44" i="72"/>
  <c r="BB34" i="72"/>
  <c r="AP43" i="72"/>
  <c r="BK56" i="72"/>
  <c r="BL31" i="72"/>
  <c r="BW37" i="72"/>
  <c r="BM28" i="72"/>
  <c r="BT33" i="72"/>
  <c r="BV59" i="72"/>
  <c r="BH61" i="72"/>
  <c r="AZ56" i="72"/>
  <c r="K64" i="125"/>
  <c r="BR28" i="72"/>
  <c r="BA42" i="72"/>
  <c r="BO37" i="72"/>
  <c r="E102" i="125"/>
  <c r="BN53" i="72"/>
  <c r="BN33" i="72"/>
  <c r="J111" i="125"/>
  <c r="BR55" i="72"/>
  <c r="BA48" i="72"/>
  <c r="AN69" i="72"/>
  <c r="BM46" i="72"/>
  <c r="BH30" i="72"/>
  <c r="AZ51" i="72"/>
  <c r="BU23" i="72"/>
  <c r="H106" i="125"/>
  <c r="BS35" i="72"/>
  <c r="BV27" i="72"/>
  <c r="H66" i="125"/>
  <c r="AZ33" i="72"/>
  <c r="AV23" i="72"/>
  <c r="G113" i="125"/>
  <c r="BK41" i="72"/>
  <c r="J108" i="125"/>
  <c r="BL47" i="72"/>
  <c r="AV69" i="72"/>
  <c r="G69" i="125"/>
  <c r="BB51" i="72"/>
  <c r="H67" i="125"/>
  <c r="BW32" i="72"/>
  <c r="BQ39" i="72"/>
  <c r="BZ47" i="72"/>
  <c r="BW53" i="72"/>
  <c r="AM43" i="72"/>
  <c r="AV51" i="72"/>
  <c r="BS51" i="72"/>
  <c r="F30" i="125"/>
  <c r="BJ53" i="72"/>
  <c r="BQ36" i="72"/>
  <c r="AT51" i="72"/>
  <c r="J64" i="125"/>
  <c r="BG43" i="72"/>
  <c r="BG52" i="72"/>
  <c r="AR59" i="72"/>
  <c r="BJ45" i="72"/>
  <c r="BP33" i="72"/>
  <c r="G64" i="125"/>
  <c r="AL43" i="72"/>
  <c r="BH57" i="72"/>
  <c r="CA55" i="72"/>
  <c r="H95" i="125"/>
  <c r="J81" i="125"/>
  <c r="I76" i="125"/>
  <c r="BR35" i="72"/>
  <c r="J99" i="125"/>
  <c r="BT35" i="72"/>
  <c r="BW42" i="72"/>
  <c r="BO36" i="72"/>
  <c r="BM39" i="72"/>
  <c r="D64" i="125"/>
  <c r="J91" i="125"/>
  <c r="L63" i="125"/>
  <c r="BT47" i="72"/>
  <c r="BN25" i="72"/>
  <c r="F77" i="125"/>
  <c r="BY23" i="72"/>
  <c r="G91" i="125"/>
  <c r="AU35" i="72"/>
  <c r="BT24" i="72"/>
  <c r="AZ31" i="72"/>
  <c r="BU29" i="72"/>
  <c r="F100" i="125"/>
  <c r="K60" i="125"/>
  <c r="BM61" i="72"/>
  <c r="BU33" i="72"/>
  <c r="AJ51" i="72"/>
  <c r="BK34" i="72"/>
  <c r="AZ25" i="72"/>
  <c r="BQ52" i="72"/>
  <c r="BG45" i="72"/>
  <c r="F87" i="125"/>
  <c r="F104" i="125"/>
  <c r="BT56" i="72"/>
  <c r="H96" i="125"/>
  <c r="BD27" i="72"/>
  <c r="BD60" i="72"/>
  <c r="BN50" i="72"/>
  <c r="BB49" i="72"/>
  <c r="BE50" i="72"/>
  <c r="G83" i="125"/>
  <c r="AY43" i="72"/>
  <c r="N70" i="125"/>
  <c r="BK39" i="72"/>
  <c r="BJ28" i="72"/>
  <c r="G105" i="125"/>
  <c r="AQ59" i="72"/>
  <c r="BW55" i="72"/>
  <c r="AM23" i="72"/>
  <c r="BQ35" i="72"/>
  <c r="G81" i="125"/>
  <c r="BE41" i="72"/>
  <c r="E109" i="125"/>
  <c r="BA31" i="72"/>
  <c r="M68" i="125"/>
  <c r="BW47" i="72"/>
  <c r="AJ27" i="72"/>
  <c r="BK61" i="72"/>
  <c r="AM27" i="72"/>
  <c r="BF59" i="72"/>
  <c r="AY55" i="72"/>
  <c r="BR25" i="72"/>
  <c r="J103" i="125"/>
  <c r="BJ38" i="72"/>
  <c r="AU55" i="72"/>
  <c r="J98" i="125"/>
  <c r="BK33" i="72"/>
  <c r="BY35" i="72"/>
  <c r="BC43" i="72"/>
  <c r="BE43" i="72"/>
  <c r="BQ57" i="72"/>
  <c r="H107" i="125"/>
  <c r="BU48" i="72"/>
  <c r="AP51" i="72"/>
  <c r="E76" i="125"/>
  <c r="BQ48" i="72"/>
  <c r="BQ37" i="72"/>
  <c r="BJ26" i="72"/>
  <c r="BN44" i="72"/>
  <c r="E67" i="125"/>
  <c r="AS27" i="72"/>
  <c r="F66" i="125"/>
  <c r="K63" i="125"/>
  <c r="E104" i="125"/>
  <c r="BB32" i="72"/>
  <c r="F79" i="125"/>
  <c r="AZ38" i="72"/>
  <c r="BT50" i="72"/>
  <c r="BR58" i="72"/>
  <c r="G87" i="125"/>
  <c r="BJ46" i="72"/>
  <c r="AL55" i="72"/>
  <c r="AU59" i="72"/>
  <c r="BR53" i="72"/>
  <c r="J78" i="125"/>
  <c r="BQ23" i="72"/>
  <c r="AT43" i="72"/>
  <c r="BG54" i="72"/>
  <c r="BK46" i="72"/>
  <c r="BU61" i="72"/>
  <c r="BA59" i="72"/>
  <c r="BW48" i="72"/>
  <c r="G84" i="125"/>
  <c r="BM50" i="72"/>
  <c r="BP49" i="72"/>
  <c r="BW30" i="72"/>
  <c r="BQ30" i="72"/>
  <c r="M63" i="125"/>
  <c r="AY23" i="72"/>
  <c r="BQ24" i="72"/>
  <c r="BU59" i="72"/>
  <c r="BW56" i="72"/>
  <c r="F62" i="125"/>
  <c r="BN29" i="72"/>
  <c r="I93" i="125"/>
  <c r="BW62" i="72"/>
  <c r="E112" i="125"/>
  <c r="F115" i="125"/>
  <c r="AO23" i="72"/>
  <c r="I69" i="125"/>
  <c r="BX46" i="72"/>
  <c r="J101" i="125"/>
  <c r="BX40" i="72"/>
  <c r="J77" i="125"/>
  <c r="AR51" i="72"/>
  <c r="BW40" i="72"/>
  <c r="J102" i="125"/>
  <c r="F94" i="125"/>
  <c r="AU31" i="72"/>
  <c r="BU37" i="72"/>
  <c r="BD28" i="72"/>
  <c r="BL39" i="72"/>
  <c r="BA36" i="72"/>
  <c r="BN57" i="72"/>
  <c r="CB55" i="72"/>
  <c r="BR59" i="72"/>
  <c r="BF31" i="72"/>
  <c r="J65" i="125"/>
  <c r="BG37" i="72"/>
  <c r="BM34" i="72"/>
  <c r="BA25" i="72"/>
  <c r="BW60" i="72"/>
  <c r="G82" i="125"/>
  <c r="BX32" i="72"/>
  <c r="BC53" i="72"/>
  <c r="BR62" i="72"/>
  <c r="F110" i="125"/>
  <c r="F67" i="125"/>
  <c r="D61" i="125"/>
  <c r="BP51" i="72"/>
  <c r="BB33" i="72"/>
  <c r="BW25" i="72"/>
  <c r="BJ32" i="72"/>
  <c r="H94" i="125"/>
  <c r="BR37" i="72"/>
  <c r="BB37" i="72"/>
  <c r="BK38" i="72"/>
  <c r="BH38" i="72"/>
  <c r="BO60" i="72"/>
  <c r="BZ55" i="72"/>
  <c r="BA40" i="72"/>
  <c r="BC39" i="72"/>
  <c r="K66" i="125"/>
  <c r="BW39" i="72"/>
  <c r="H112" i="125"/>
  <c r="BC62" i="72"/>
  <c r="BW27" i="72"/>
  <c r="BT58" i="72"/>
  <c r="G79" i="125"/>
  <c r="BZ39" i="72"/>
  <c r="CA39" i="72"/>
  <c r="AN27" i="72"/>
  <c r="AW59" i="72"/>
  <c r="I103" i="125"/>
  <c r="BH60" i="72"/>
  <c r="BM31" i="72"/>
  <c r="AZ35" i="72"/>
  <c r="H69" i="125"/>
  <c r="BJ34" i="72"/>
  <c r="BU55" i="72"/>
  <c r="J69" i="125"/>
  <c r="CA47" i="72"/>
  <c r="BD32" i="72"/>
  <c r="I115" i="125"/>
  <c r="BE53" i="72"/>
  <c r="BS23" i="72"/>
  <c r="AZ62" i="72"/>
  <c r="BZ31" i="72"/>
  <c r="AM55" i="72"/>
  <c r="BS27" i="72"/>
  <c r="BW44" i="72"/>
  <c r="AJ69" i="72"/>
  <c r="BD26" i="72"/>
  <c r="E95" i="125"/>
  <c r="AT31" i="72"/>
  <c r="I78" i="125"/>
  <c r="F91" i="125"/>
  <c r="BN28" i="72"/>
  <c r="D68" i="125"/>
  <c r="BQ56" i="72"/>
  <c r="BA23" i="72"/>
  <c r="BT26" i="72"/>
  <c r="BC50" i="72"/>
  <c r="BB53" i="72"/>
  <c r="AP31" i="72"/>
  <c r="BN37" i="72"/>
  <c r="H65" i="125"/>
  <c r="H61" i="125"/>
  <c r="BX41" i="72"/>
  <c r="BJ24" i="72"/>
  <c r="G106" i="125"/>
  <c r="BO24" i="72"/>
  <c r="AZ44" i="72"/>
  <c r="BB27" i="72"/>
  <c r="BN59" i="72"/>
  <c r="BE27" i="72"/>
  <c r="AS31" i="72"/>
  <c r="BT60" i="72"/>
  <c r="BB31" i="72"/>
  <c r="BJ56" i="72"/>
  <c r="BX34" i="72"/>
  <c r="BB60" i="72"/>
  <c r="BT51" i="72"/>
  <c r="E81" i="125"/>
  <c r="F113" i="125"/>
  <c r="I92" i="125"/>
  <c r="BJ31" i="72"/>
  <c r="BH32" i="72"/>
  <c r="BW29" i="72"/>
  <c r="J106" i="125"/>
  <c r="J85" i="125"/>
  <c r="BC34" i="72"/>
  <c r="BU46" i="72"/>
  <c r="BD31" i="72"/>
  <c r="BC42" i="72"/>
  <c r="BE34" i="72"/>
  <c r="BV47" i="72"/>
  <c r="AQ55" i="72"/>
  <c r="O60" i="125"/>
  <c r="BJ29" i="72"/>
  <c r="BN60" i="72"/>
  <c r="H81" i="125"/>
  <c r="BR29" i="72"/>
  <c r="BM43" i="72"/>
  <c r="BB42" i="72"/>
  <c r="BK52" i="72"/>
  <c r="BJ54" i="72"/>
  <c r="F69" i="125"/>
  <c r="BQ43" i="72"/>
  <c r="BX24" i="72"/>
  <c r="AQ23" i="72"/>
  <c r="BP45" i="72"/>
  <c r="AQ47" i="72"/>
  <c r="BB44" i="72"/>
  <c r="BO49" i="72"/>
  <c r="BP43" i="72"/>
  <c r="AW27" i="72"/>
  <c r="I65" i="125"/>
  <c r="BB24" i="72"/>
  <c r="BQ44" i="72"/>
  <c r="BO40" i="72"/>
  <c r="BH31" i="72"/>
  <c r="BA45" i="72"/>
  <c r="AX35" i="72"/>
  <c r="BU57" i="72"/>
  <c r="AK59" i="72"/>
  <c r="H109" i="125"/>
  <c r="BI35" i="72"/>
  <c r="AM35" i="72"/>
  <c r="BN43" i="72"/>
  <c r="I104" i="125"/>
  <c r="BO28" i="72"/>
  <c r="BX53" i="72"/>
  <c r="BT42" i="72"/>
  <c r="J100" i="125"/>
  <c r="BR61" i="72"/>
  <c r="BD61" i="72"/>
  <c r="E91" i="125"/>
  <c r="AZ58" i="72"/>
  <c r="BF51" i="72"/>
  <c r="H105" i="125"/>
  <c r="BC61" i="72"/>
  <c r="H89" i="125"/>
  <c r="BK31" i="72"/>
  <c r="BX38" i="72"/>
  <c r="AV43" i="72"/>
  <c r="F92" i="125"/>
  <c r="E101" i="125"/>
  <c r="BS59" i="72"/>
  <c r="BO42" i="72"/>
  <c r="E85" i="125"/>
  <c r="BO54" i="72"/>
  <c r="BP59" i="72"/>
  <c r="F114" i="125"/>
  <c r="BM41" i="72"/>
  <c r="BP36" i="72"/>
  <c r="BB59" i="72"/>
  <c r="BG28" i="72"/>
  <c r="N64" i="125"/>
  <c r="BW61" i="72"/>
  <c r="BZ23" i="72"/>
  <c r="BD48" i="72"/>
  <c r="BK42" i="72"/>
  <c r="BN42" i="72"/>
  <c r="G66" i="125"/>
  <c r="BA53" i="72"/>
  <c r="BC30" i="72"/>
  <c r="BA55" i="72"/>
  <c r="H62" i="125"/>
  <c r="BB39" i="72"/>
  <c r="BW23" i="72"/>
  <c r="BX55" i="72"/>
  <c r="AV47" i="72"/>
  <c r="BG49" i="72"/>
  <c r="BO27" i="72"/>
  <c r="O70" i="125"/>
  <c r="BG44" i="72"/>
  <c r="BC48" i="72"/>
  <c r="AR39" i="72"/>
  <c r="BM37" i="72"/>
  <c r="BU49" i="72"/>
  <c r="CB43" i="72"/>
  <c r="BH50" i="72"/>
  <c r="J113" i="125"/>
  <c r="F112" i="125"/>
  <c r="J86" i="125"/>
  <c r="BK24" i="72"/>
  <c r="BH48" i="72"/>
  <c r="BD62" i="72"/>
  <c r="BR26" i="72"/>
  <c r="BH58" i="72"/>
  <c r="AN55" i="72"/>
  <c r="BD40" i="72"/>
  <c r="BH27" i="72"/>
  <c r="BX25" i="72"/>
  <c r="BM44" i="72"/>
  <c r="AO27" i="72"/>
  <c r="BY31" i="72"/>
  <c r="E115" i="125"/>
  <c r="E96" i="125"/>
  <c r="E60" i="125"/>
  <c r="BD25" i="72"/>
  <c r="E107" i="125"/>
  <c r="BF23" i="72"/>
  <c r="BR40" i="72"/>
  <c r="G112" i="125"/>
  <c r="BU50" i="72"/>
  <c r="G93" i="125"/>
  <c r="H88" i="125"/>
  <c r="AT39" i="72"/>
  <c r="BQ27" i="72"/>
  <c r="BN61" i="72"/>
  <c r="BU45" i="72"/>
  <c r="BA35" i="72"/>
  <c r="AY27" i="72"/>
  <c r="G101" i="125"/>
  <c r="BM30" i="72"/>
  <c r="BZ59" i="72"/>
  <c r="BN39" i="72"/>
  <c r="BN51" i="72"/>
  <c r="BB55" i="72"/>
  <c r="G108" i="125"/>
  <c r="AZ37" i="72"/>
  <c r="J66" i="125"/>
  <c r="BV23" i="72"/>
  <c r="BI55" i="72"/>
  <c r="E93" i="125"/>
  <c r="BE32" i="72"/>
  <c r="BX58" i="72"/>
  <c r="O62" i="125"/>
  <c r="BC37" i="72"/>
  <c r="BU25" i="72"/>
  <c r="BQ29" i="72"/>
  <c r="BE57" i="72"/>
  <c r="BG59" i="72"/>
  <c r="H100" i="125"/>
  <c r="AK27" i="72"/>
  <c r="F68" i="125"/>
  <c r="BU39" i="72"/>
  <c r="BH43" i="72"/>
  <c r="BO58" i="72"/>
  <c r="BT48" i="72"/>
  <c r="I77" i="125"/>
  <c r="G60" i="125"/>
  <c r="BO62" i="72"/>
  <c r="BR60" i="72"/>
  <c r="BQ45" i="72"/>
  <c r="BN26" i="72"/>
  <c r="BK60" i="72"/>
  <c r="BT61" i="72"/>
  <c r="G94" i="125"/>
  <c r="G96" i="125"/>
  <c r="BE59" i="72"/>
  <c r="BG42" i="72"/>
  <c r="J110" i="125"/>
  <c r="N61" i="125"/>
  <c r="AZ29" i="72"/>
  <c r="N65" i="125"/>
  <c r="F90" i="125"/>
  <c r="BF47" i="72"/>
  <c r="BD46" i="72"/>
  <c r="BR47" i="72"/>
  <c r="AZ39" i="72"/>
  <c r="I98" i="125"/>
  <c r="BB30" i="72"/>
  <c r="I68" i="125"/>
  <c r="BE42" i="72"/>
  <c r="G88" i="125"/>
  <c r="BU40" i="72"/>
  <c r="BR32" i="72"/>
  <c r="F85" i="125"/>
  <c r="BH49" i="72"/>
  <c r="BP38" i="72"/>
  <c r="BU52" i="72"/>
  <c r="BE25" i="72"/>
  <c r="H92" i="125"/>
  <c r="BX37" i="72"/>
  <c r="BH36" i="72"/>
  <c r="AR23" i="72"/>
  <c r="M65" i="125"/>
  <c r="BB28" i="72"/>
  <c r="BH33" i="72"/>
  <c r="BT54" i="72"/>
  <c r="AZ27" i="72"/>
  <c r="BV31" i="72"/>
  <c r="BP31" i="72"/>
  <c r="AW69" i="72"/>
  <c r="BE23" i="72"/>
  <c r="BM51" i="72"/>
  <c r="AJ43" i="72"/>
  <c r="BU62" i="72"/>
  <c r="F29" i="125"/>
  <c r="BT36" i="72"/>
  <c r="I95" i="125"/>
  <c r="BU24" i="72"/>
  <c r="F86" i="125"/>
  <c r="BT43" i="72"/>
  <c r="AL27" i="72"/>
  <c r="AN39" i="72"/>
  <c r="AY59" i="72"/>
  <c r="AT27" i="72"/>
  <c r="AU23" i="72"/>
  <c r="AO59" i="72"/>
  <c r="BL55" i="72"/>
  <c r="BR31" i="72"/>
  <c r="AO39" i="72"/>
  <c r="BH35" i="72"/>
  <c r="BD43" i="72"/>
  <c r="H77" i="125"/>
  <c r="BP46" i="72"/>
  <c r="BO31" i="72"/>
  <c r="F108" i="125"/>
  <c r="BG39" i="72"/>
  <c r="AV39" i="72"/>
  <c r="AW35" i="72"/>
  <c r="BU54" i="72"/>
  <c r="L70" i="125"/>
  <c r="BD54" i="72"/>
  <c r="I110" i="125"/>
  <c r="BE60" i="72"/>
  <c r="CB59" i="72"/>
  <c r="AR47" i="72"/>
  <c r="CA51" i="72"/>
  <c r="AO51" i="72"/>
  <c r="G99" i="125"/>
  <c r="BG26" i="72"/>
  <c r="BA39" i="72"/>
  <c r="BD39" i="72"/>
  <c r="I109" i="125"/>
  <c r="BM53" i="72"/>
  <c r="E78" i="125"/>
  <c r="H115" i="125"/>
  <c r="E87" i="125"/>
  <c r="BJ48" i="72"/>
  <c r="AS55" i="72"/>
  <c r="BP34" i="72"/>
  <c r="AK51" i="72"/>
  <c r="BB56" i="72"/>
  <c r="AX23" i="72"/>
  <c r="BU36" i="72"/>
  <c r="CA23" i="72"/>
  <c r="BB43" i="72"/>
  <c r="E90" i="125"/>
  <c r="AZ26" i="72"/>
  <c r="BH40" i="72"/>
  <c r="BR56" i="72"/>
  <c r="BK25" i="72"/>
  <c r="BG29" i="72"/>
  <c r="AS35" i="72"/>
  <c r="BJ47" i="72"/>
  <c r="BN27" i="72"/>
  <c r="BO61" i="72"/>
  <c r="BG58" i="72"/>
  <c r="BX52" i="72"/>
  <c r="BQ25" i="72"/>
  <c r="F63" i="125"/>
  <c r="AJ39" i="72"/>
  <c r="BI39" i="72"/>
  <c r="CA59" i="72"/>
  <c r="BE56" i="72"/>
  <c r="I86" i="125"/>
  <c r="AJ23" i="72"/>
  <c r="M62" i="125"/>
  <c r="BX59" i="72"/>
  <c r="BX62" i="72"/>
  <c r="BC52" i="72"/>
  <c r="BM52" i="72"/>
  <c r="AU69" i="72"/>
  <c r="G9" i="120"/>
  <c r="G11" i="120" s="1"/>
  <c r="K7" i="121"/>
  <c r="AT69" i="7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DFCEA5E5-512E-4A9E-9CBF-3B2500C5C389}">
      <text>
        <r>
          <rPr>
            <sz val="9"/>
            <color indexed="81"/>
            <rFont val="MS P ゴシック"/>
            <family val="3"/>
            <charset val="128"/>
          </rPr>
          <t>応募申請書に記載の補助事業の名称が反映されます。</t>
        </r>
      </text>
    </comment>
    <comment ref="E7" authorId="0" shapeId="0" xr:uid="{FC77A922-4FA8-495B-BA48-8E2CB3E9A69C}">
      <text>
        <r>
          <rPr>
            <sz val="9"/>
            <color indexed="81"/>
            <rFont val="MS P ゴシック"/>
            <family val="3"/>
            <charset val="128"/>
          </rPr>
          <t>法人番号 (13桁) は国税庁のウェブサイト https://www.houjin-bangou.nta.go.jp/ で検索できるものを記入すること</t>
        </r>
      </text>
    </comment>
    <comment ref="E19" authorId="0" shapeId="0" xr:uid="{E7AF6BE7-FA47-4975-9A02-C3F4E92E5D46}">
      <text>
        <r>
          <rPr>
            <sz val="9"/>
            <color indexed="81"/>
            <rFont val="MS P ゴシック"/>
            <family val="3"/>
            <charset val="128"/>
          </rPr>
          <t>郵便番号を入力してください。</t>
        </r>
      </text>
    </comment>
    <comment ref="E22" authorId="0" shapeId="0" xr:uid="{853407B2-8C2F-44A9-86F5-04304DC4F363}">
      <text>
        <r>
          <rPr>
            <sz val="9"/>
            <color indexed="81"/>
            <rFont val="MS P ゴシック"/>
            <family val="3"/>
            <charset val="128"/>
          </rPr>
          <t>法人番号 (13桁) は国税庁のウェブサイト https://www.houjin-bangou.nta.go.jp/ で検索できるものを記入すること</t>
        </r>
      </text>
    </comment>
    <comment ref="E33" authorId="0" shapeId="0" xr:uid="{B619B578-2089-4AB2-9095-DCCEC563B9C2}">
      <text>
        <r>
          <rPr>
            <sz val="9"/>
            <color indexed="81"/>
            <rFont val="MS P ゴシック"/>
            <family val="3"/>
            <charset val="128"/>
          </rPr>
          <t>郵便番号を入力してください。</t>
        </r>
      </text>
    </comment>
    <comment ref="D38" authorId="0" shapeId="0" xr:uid="{7FF60B5D-E14B-4D7C-B6F3-D0CAF379882B}">
      <text>
        <r>
          <rPr>
            <sz val="9"/>
            <color indexed="81"/>
            <rFont val="MS P ゴシック"/>
            <family val="3"/>
            <charset val="128"/>
          </rPr>
          <t>都道府県を選択してください。</t>
        </r>
      </text>
    </comment>
    <comment ref="D39" authorId="0" shapeId="0" xr:uid="{37B0875E-3791-4C9E-ADF0-37342BC82B68}">
      <text>
        <r>
          <rPr>
            <sz val="9"/>
            <color indexed="81"/>
            <rFont val="MS P ゴシック"/>
            <family val="3"/>
            <charset val="128"/>
          </rPr>
          <t>主な業務内容を選択してください。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4748303D-AC7A-4FF0-8120-B1B7DA524DFC}">
      <text>
        <r>
          <rPr>
            <sz val="9"/>
            <color indexed="81"/>
            <rFont val="MS P ゴシック"/>
            <family val="3"/>
            <charset val="128"/>
          </rPr>
          <t>エラーが出た場合は、別添8に単価が入力されているかを確認してください。</t>
        </r>
      </text>
    </comment>
    <comment ref="H39" authorId="0" shapeId="0" xr:uid="{EE07F5C8-8767-4E9E-8CD6-E26966C1D77D}">
      <text>
        <r>
          <rPr>
            <sz val="9"/>
            <color indexed="81"/>
            <rFont val="MS P ゴシック"/>
            <family val="3"/>
            <charset val="128"/>
          </rPr>
          <t>エラーが出た場合は、別添8に単価が入力されているかを確認してください。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F5E77A3D-7AB7-41DA-AB2B-FF8C6C95E524}">
      <text>
        <r>
          <rPr>
            <sz val="9"/>
            <color indexed="81"/>
            <rFont val="MS P ゴシック"/>
            <family val="3"/>
            <charset val="128"/>
          </rPr>
          <t>エラーが出た場合は、別添8に単価が入力されているかを確認してください。</t>
        </r>
      </text>
    </comment>
    <comment ref="H39" authorId="0" shapeId="0" xr:uid="{C06453F7-50B5-415F-8DC4-DAB425000D3C}">
      <text>
        <r>
          <rPr>
            <sz val="9"/>
            <color indexed="81"/>
            <rFont val="MS P ゴシック"/>
            <family val="3"/>
            <charset val="128"/>
          </rPr>
          <t>エラーが出た場合は、別添8に単価が入力されているかを確認してください。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D7DFC62E-3205-44F0-85B8-944B4A527468}">
      <text>
        <r>
          <rPr>
            <sz val="9"/>
            <color indexed="81"/>
            <rFont val="MS P ゴシック"/>
            <family val="3"/>
            <charset val="128"/>
          </rPr>
          <t>エラーが出た場合は、別添8に単価が入力されているかを確認してください。</t>
        </r>
      </text>
    </comment>
    <comment ref="H39" authorId="0" shapeId="0" xr:uid="{22CF8A0F-39B8-465C-A27E-0DCF716A481D}">
      <text>
        <r>
          <rPr>
            <sz val="9"/>
            <color indexed="81"/>
            <rFont val="MS P ゴシック"/>
            <family val="3"/>
            <charset val="128"/>
          </rPr>
          <t>エラーが出た場合は、別添8に単価が入力されているかを確認してください。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J11" authorId="0" shapeId="0" xr:uid="{E3ABA37A-55C9-4959-8BB4-1D1FFF370D7A}">
      <text>
        <r>
          <rPr>
            <sz val="9"/>
            <color indexed="81"/>
            <rFont val="MS P ゴシック"/>
            <family val="3"/>
            <charset val="128"/>
          </rPr>
          <t xml:space="preserve">R3SHIFTの係数0.000444から変更
</t>
        </r>
      </text>
    </comment>
    <comment ref="H31" authorId="0" shapeId="0" xr:uid="{57D1A558-24FB-4F9B-A363-FD6C12967C68}">
      <text>
        <r>
          <rPr>
            <sz val="9"/>
            <color indexed="81"/>
            <rFont val="MS P ゴシック"/>
            <family val="3"/>
            <charset val="128"/>
          </rPr>
          <t>SHIFTではデフォルト値がないため、
「総合エネルギー統計エネルギー源別標準発熱量表」の数値を適用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ogawa</author>
    <author>澤田 佳奈子</author>
  </authors>
  <commentList>
    <comment ref="K9" authorId="0" shapeId="0" xr:uid="{E1939E49-20BA-4E51-8F61-0A753B720687}">
      <text>
        <r>
          <rPr>
            <sz val="9"/>
            <color indexed="81"/>
            <rFont val="MS P ゴシック"/>
            <family val="3"/>
            <charset val="128"/>
          </rPr>
          <t xml:space="preserve">
実施計画書Cの513.設備CO2削減計画から転記する</t>
        </r>
      </text>
    </comment>
    <comment ref="C11" authorId="1" shapeId="0" xr:uid="{66B75C0B-CDC2-47CE-AA29-430EEE892829}">
      <text>
        <r>
          <rPr>
            <sz val="9"/>
            <color indexed="81"/>
            <rFont val="MS P ゴシック"/>
            <family val="3"/>
            <charset val="128"/>
          </rPr>
          <t>対策名称、①～⑤、右上の基準年度排出量は実施計画書Cの513.設備CO2削減計画から転記する</t>
        </r>
      </text>
    </comment>
    <comment ref="J11" authorId="1" shapeId="0" xr:uid="{DCC5E7D0-6AFB-4B28-BCC7-3E1E94CACB32}">
      <text>
        <r>
          <rPr>
            <sz val="9"/>
            <color indexed="81"/>
            <rFont val="MS P ゴシック"/>
            <family val="3"/>
            <charset val="128"/>
          </rPr>
          <t>実施計画書Cの対策個票１～から転記する</t>
        </r>
      </text>
    </comment>
    <comment ref="K11" authorId="0" shapeId="0" xr:uid="{6F45638A-81AD-40C1-9A37-14B411D067C4}">
      <text>
        <r>
          <rPr>
            <sz val="9"/>
            <color indexed="81"/>
            <rFont val="MS P ゴシック"/>
            <family val="3"/>
            <charset val="128"/>
          </rPr>
          <t>⑥、⑦は別添5から転記する</t>
        </r>
      </text>
    </comment>
    <comment ref="M11" authorId="1" shapeId="0" xr:uid="{6B1B19FE-F877-4AB9-BABB-FD3CFBA92A24}">
      <text>
        <r>
          <rPr>
            <sz val="9"/>
            <color indexed="81"/>
            <rFont val="MS P ゴシック"/>
            <family val="3"/>
            <charset val="128"/>
          </rPr>
          <t>実施計画書Ｃの542.法定耐用年数から転記する</t>
        </r>
      </text>
    </comment>
    <comment ref="R11" authorId="1" shapeId="0" xr:uid="{EC5D32E5-73DD-40C0-A243-AD5A75F6CEF7}">
      <text>
        <r>
          <rPr>
            <sz val="9"/>
            <color indexed="81"/>
            <rFont val="MS P ゴシック"/>
            <family val="3"/>
            <charset val="128"/>
          </rPr>
          <t>対策個票より自動転記されます</t>
        </r>
      </text>
    </comment>
    <comment ref="S11" authorId="1" shapeId="0" xr:uid="{DE0D07C8-2ED1-43E9-B87E-DD9B5FC301B4}">
      <text>
        <r>
          <rPr>
            <sz val="9"/>
            <color indexed="81"/>
            <rFont val="MS P ゴシック"/>
            <family val="3"/>
            <charset val="128"/>
          </rPr>
          <t>対策個票より自動転記されます</t>
        </r>
      </text>
    </comment>
    <comment ref="T11" authorId="1" shapeId="0" xr:uid="{006332FF-4A34-42BA-B0FA-6BF7F525F6C7}">
      <text>
        <r>
          <rPr>
            <sz val="9"/>
            <color indexed="81"/>
            <rFont val="MS P ゴシック"/>
            <family val="3"/>
            <charset val="128"/>
          </rPr>
          <t>対策個票より自動転記されます</t>
        </r>
      </text>
    </comment>
    <comment ref="U11" authorId="1" shapeId="0" xr:uid="{E4F649B2-957A-43A7-B1BD-A39BD2F0F528}">
      <text>
        <r>
          <rPr>
            <sz val="9"/>
            <color indexed="81"/>
            <rFont val="MS P ゴシック"/>
            <family val="3"/>
            <charset val="128"/>
          </rPr>
          <t>対策個票より自動転記されます</t>
        </r>
      </text>
    </comment>
    <comment ref="Y11" authorId="1" shapeId="0" xr:uid="{E9B90E42-D8A5-4B2D-8320-DF5C948933FD}">
      <text>
        <r>
          <rPr>
            <sz val="9"/>
            <color indexed="81"/>
            <rFont val="MS P ゴシック"/>
            <family val="3"/>
            <charset val="128"/>
          </rPr>
          <t>対策個票より自動転記されます</t>
        </r>
      </text>
    </comment>
    <comment ref="AB11" authorId="1" shapeId="0" xr:uid="{B005DEA7-2211-43BD-A607-366C8644955E}">
      <text>
        <r>
          <rPr>
            <sz val="9"/>
            <color indexed="81"/>
            <rFont val="MS P ゴシック"/>
            <family val="3"/>
            <charset val="128"/>
          </rPr>
          <t>対策個票より自動転記されます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57B1BCDC-C8B0-4F02-A0A3-6BED72E37125}">
      <text>
        <r>
          <rPr>
            <sz val="9"/>
            <color indexed="81"/>
            <rFont val="MS P ゴシック"/>
            <family val="3"/>
            <charset val="128"/>
          </rPr>
          <t>エラーが出た場合は、別添8に単価が入力されているかを確認してください。</t>
        </r>
      </text>
    </comment>
    <comment ref="H39" authorId="0" shapeId="0" xr:uid="{FE1ED297-00F2-4FB0-82FA-D74AC3A89624}">
      <text>
        <r>
          <rPr>
            <sz val="9"/>
            <color indexed="81"/>
            <rFont val="MS P ゴシック"/>
            <family val="3"/>
            <charset val="128"/>
          </rPr>
          <t>エラーが出た場合は、別添8に単価が入力されているかを確認してください。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8A46F008-9C4A-4A35-B0DD-7542D4C5A75F}">
      <text>
        <r>
          <rPr>
            <sz val="9"/>
            <color indexed="81"/>
            <rFont val="MS P ゴシック"/>
            <family val="3"/>
            <charset val="128"/>
          </rPr>
          <t>エラーが出た場合は、別添8に単価が入力されているかを確認してください。</t>
        </r>
      </text>
    </comment>
    <comment ref="H39" authorId="0" shapeId="0" xr:uid="{B62F0613-D9C0-4AA3-A614-5DF8ABAB7A1F}">
      <text>
        <r>
          <rPr>
            <sz val="9"/>
            <color indexed="81"/>
            <rFont val="MS P ゴシック"/>
            <family val="3"/>
            <charset val="128"/>
          </rPr>
          <t>エラーが出た場合は、別添8に単価が入力されているかを確認してください。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1036A355-CED0-4E35-A61C-D03F213F1124}">
      <text>
        <r>
          <rPr>
            <sz val="9"/>
            <color indexed="81"/>
            <rFont val="MS P ゴシック"/>
            <family val="3"/>
            <charset val="128"/>
          </rPr>
          <t>エラーが出た場合は、別添8に単価が入力されているかを確認してください。</t>
        </r>
      </text>
    </comment>
    <comment ref="H39" authorId="0" shapeId="0" xr:uid="{56A834F2-009E-4AED-842C-DCFD4239640E}">
      <text>
        <r>
          <rPr>
            <sz val="9"/>
            <color indexed="81"/>
            <rFont val="MS P ゴシック"/>
            <family val="3"/>
            <charset val="128"/>
          </rPr>
          <t>エラーが出た場合は、別添8に単価が入力されているかを確認してください。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319FB3B8-26EC-43EA-B9A9-5978797C90E3}">
      <text>
        <r>
          <rPr>
            <sz val="9"/>
            <color indexed="81"/>
            <rFont val="MS P ゴシック"/>
            <family val="3"/>
            <charset val="128"/>
          </rPr>
          <t>エラーが出た場合は、別添8に単価が入力されているかを確認してください。</t>
        </r>
      </text>
    </comment>
    <comment ref="H39" authorId="0" shapeId="0" xr:uid="{B637F565-4C9D-4F3E-A9F9-453E7B224C50}">
      <text>
        <r>
          <rPr>
            <sz val="9"/>
            <color indexed="81"/>
            <rFont val="MS P ゴシック"/>
            <family val="3"/>
            <charset val="128"/>
          </rPr>
          <t>エラーが出た場合は、別添8に単価が入力されているかを確認してください。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A9B7A218-1307-4391-9197-AA0194BFF277}">
      <text>
        <r>
          <rPr>
            <sz val="9"/>
            <color indexed="81"/>
            <rFont val="MS P ゴシック"/>
            <family val="3"/>
            <charset val="128"/>
          </rPr>
          <t>エラーが出た場合は、別添8に単価が入力されているかを確認してください。</t>
        </r>
      </text>
    </comment>
    <comment ref="H39" authorId="0" shapeId="0" xr:uid="{AC9916DF-6B6C-4D56-B367-5485C848D4CB}">
      <text>
        <r>
          <rPr>
            <sz val="9"/>
            <color indexed="81"/>
            <rFont val="MS P ゴシック"/>
            <family val="3"/>
            <charset val="128"/>
          </rPr>
          <t>エラーが出た場合は、別添8に単価が入力されているかを確認してください。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784556F8-80BE-437B-B67D-D8735CA18B45}">
      <text>
        <r>
          <rPr>
            <sz val="9"/>
            <color indexed="81"/>
            <rFont val="MS P ゴシック"/>
            <family val="3"/>
            <charset val="128"/>
          </rPr>
          <t>エラーが出た場合は、別添8に単価が入力されているかを確認してください。</t>
        </r>
      </text>
    </comment>
    <comment ref="H39" authorId="0" shapeId="0" xr:uid="{B5F480A9-B0CB-42FA-BDD0-73949ECFE678}">
      <text>
        <r>
          <rPr>
            <sz val="9"/>
            <color indexed="81"/>
            <rFont val="MS P ゴシック"/>
            <family val="3"/>
            <charset val="128"/>
          </rPr>
          <t>エラーが出た場合は、別添8に単価が入力されているかを確認してください。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澤田 佳奈子</author>
  </authors>
  <commentList>
    <comment ref="H32" authorId="0" shapeId="0" xr:uid="{CBC7B13C-571A-477C-AA8B-740B435EC684}">
      <text>
        <r>
          <rPr>
            <sz val="9"/>
            <color indexed="81"/>
            <rFont val="MS P ゴシック"/>
            <family val="3"/>
            <charset val="128"/>
          </rPr>
          <t>エラーが出た場合は、別添8に単価が入力されているかを確認してください。</t>
        </r>
      </text>
    </comment>
    <comment ref="H39" authorId="0" shapeId="0" xr:uid="{3F0B57DE-F875-4E1A-8712-E8938F3EA874}">
      <text>
        <r>
          <rPr>
            <sz val="9"/>
            <color indexed="81"/>
            <rFont val="MS P ゴシック"/>
            <family val="3"/>
            <charset val="128"/>
          </rPr>
          <t>エラーが出た場合は、別添8に単価が入力されているかを確認してください。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<sst xmlns="http://schemas.openxmlformats.org/spreadsheetml/2006/main" count="4069" uniqueCount="1926">
  <si>
    <t>事業実施責任者</t>
    <rPh sb="0" eb="2">
      <t>ジギョウ</t>
    </rPh>
    <rPh sb="2" eb="4">
      <t>ジッシ</t>
    </rPh>
    <rPh sb="4" eb="7">
      <t>セキニンシャ</t>
    </rPh>
    <phoneticPr fontId="9"/>
  </si>
  <si>
    <t>E-mail</t>
    <phoneticPr fontId="9"/>
  </si>
  <si>
    <t>法人</t>
    <rPh sb="0" eb="2">
      <t>ホウジン</t>
    </rPh>
    <phoneticPr fontId="9"/>
  </si>
  <si>
    <t>法人名</t>
    <phoneticPr fontId="9"/>
  </si>
  <si>
    <t>法人所在地</t>
  </si>
  <si>
    <t>主な業務内容</t>
  </si>
  <si>
    <t>部署</t>
  </si>
  <si>
    <t>役職</t>
    <phoneticPr fontId="9"/>
  </si>
  <si>
    <t>氏名</t>
  </si>
  <si>
    <t>役職</t>
  </si>
  <si>
    <t>区分</t>
  </si>
  <si>
    <t>法人名</t>
  </si>
  <si>
    <t>電話番号</t>
  </si>
  <si>
    <t>E-mail</t>
  </si>
  <si>
    <t>合計</t>
    <rPh sb="0" eb="2">
      <t>ゴウケイ</t>
    </rPh>
    <phoneticPr fontId="9"/>
  </si>
  <si>
    <t>年度</t>
    <rPh sb="0" eb="2">
      <t>ネンド</t>
    </rPh>
    <phoneticPr fontId="9"/>
  </si>
  <si>
    <t>原油(コンデンセートを除く。)</t>
  </si>
  <si>
    <t>kL</t>
  </si>
  <si>
    <t>コンデンセート(NGL)</t>
  </si>
  <si>
    <t>ガソリン</t>
  </si>
  <si>
    <t>ナフサ</t>
  </si>
  <si>
    <t>灯油</t>
  </si>
  <si>
    <t>軽油</t>
  </si>
  <si>
    <t>Ａ重油</t>
  </si>
  <si>
    <t>Ｂ・Ｃ重油</t>
  </si>
  <si>
    <t>石油アスファルト</t>
  </si>
  <si>
    <t>t</t>
  </si>
  <si>
    <t>石油コークス</t>
  </si>
  <si>
    <t>石油系炭化水素ガス</t>
  </si>
  <si>
    <t>千m3</t>
  </si>
  <si>
    <t>液化天然ガス（ＬＮＧ）</t>
  </si>
  <si>
    <t>その他可燃性天然ガス</t>
  </si>
  <si>
    <t>原料炭</t>
  </si>
  <si>
    <t>一般炭</t>
  </si>
  <si>
    <t>無煙炭</t>
  </si>
  <si>
    <t>石炭コークス</t>
  </si>
  <si>
    <t>コールタール</t>
  </si>
  <si>
    <t>コークス炉ガス</t>
  </si>
  <si>
    <t>高炉ガス</t>
  </si>
  <si>
    <t>転炉ガス</t>
  </si>
  <si>
    <t>産業用蒸気</t>
  </si>
  <si>
    <t>GJ</t>
  </si>
  <si>
    <t>tCO2/GJ</t>
  </si>
  <si>
    <t>産業用以外の蒸気</t>
  </si>
  <si>
    <t>温水</t>
  </si>
  <si>
    <t>冷水</t>
  </si>
  <si>
    <t>千KWh</t>
  </si>
  <si>
    <t>CO2排出係数</t>
    <rPh sb="3" eb="5">
      <t>ハイシュツ</t>
    </rPh>
    <rPh sb="5" eb="7">
      <t>ケイスウ</t>
    </rPh>
    <phoneticPr fontId="9"/>
  </si>
  <si>
    <t>t-CO2/年</t>
    <rPh sb="6" eb="7">
      <t>ネン</t>
    </rPh>
    <phoneticPr fontId="9"/>
  </si>
  <si>
    <t>tCO2/kL</t>
  </si>
  <si>
    <t>tCO2/t</t>
  </si>
  <si>
    <t>①</t>
    <phoneticPr fontId="9"/>
  </si>
  <si>
    <t>②</t>
    <phoneticPr fontId="9"/>
  </si>
  <si>
    <t>③</t>
    <phoneticPr fontId="9"/>
  </si>
  <si>
    <t>事業実施場所の
主な業務内容</t>
    <phoneticPr fontId="9"/>
  </si>
  <si>
    <t>事業所名</t>
    <phoneticPr fontId="9"/>
  </si>
  <si>
    <t>事業所の住所</t>
    <rPh sb="4" eb="6">
      <t>ジュウショ</t>
    </rPh>
    <phoneticPr fontId="9"/>
  </si>
  <si>
    <t>GJ/千m3</t>
    <rPh sb="3" eb="4">
      <t>セン</t>
    </rPh>
    <phoneticPr fontId="10"/>
  </si>
  <si>
    <t>tC/GJ</t>
  </si>
  <si>
    <t>発熱量</t>
    <rPh sb="0" eb="2">
      <t>ハツネツ</t>
    </rPh>
    <rPh sb="2" eb="3">
      <t>リョウ</t>
    </rPh>
    <phoneticPr fontId="10"/>
  </si>
  <si>
    <t>排出係数</t>
    <rPh sb="0" eb="2">
      <t>ハイシュツ</t>
    </rPh>
    <rPh sb="2" eb="4">
      <t>ケイスウ</t>
    </rPh>
    <phoneticPr fontId="10"/>
  </si>
  <si>
    <t>GJ/kL</t>
  </si>
  <si>
    <t>GJ/t</t>
  </si>
  <si>
    <t>炭素</t>
    <rPh sb="0" eb="2">
      <t>タンソ</t>
    </rPh>
    <phoneticPr fontId="10"/>
  </si>
  <si>
    <t>※１　代表事業者は、補助対象の設備を保有し、補助金の交付を受ける法人です。</t>
    <phoneticPr fontId="9"/>
  </si>
  <si>
    <t>燃料等</t>
    <rPh sb="0" eb="2">
      <t>ネンリョウ</t>
    </rPh>
    <rPh sb="2" eb="3">
      <t>ナド</t>
    </rPh>
    <phoneticPr fontId="9"/>
  </si>
  <si>
    <t>（選択）</t>
    <rPh sb="1" eb="3">
      <t>センタク</t>
    </rPh>
    <phoneticPr fontId="9"/>
  </si>
  <si>
    <t>tCO2/千m3</t>
    <rPh sb="5" eb="6">
      <t>セン</t>
    </rPh>
    <phoneticPr fontId="7"/>
  </si>
  <si>
    <t>tCO2/千kWh</t>
    <rPh sb="5" eb="6">
      <t>セン</t>
    </rPh>
    <phoneticPr fontId="7"/>
  </si>
  <si>
    <t>(参考1)</t>
    <rPh sb="1" eb="3">
      <t>サンコウ</t>
    </rPh>
    <phoneticPr fontId="9"/>
  </si>
  <si>
    <t>-</t>
    <phoneticPr fontId="9"/>
  </si>
  <si>
    <t>共同事業者
の事務連絡先</t>
    <rPh sb="0" eb="2">
      <t>キョウドウ</t>
    </rPh>
    <rPh sb="2" eb="4">
      <t>ジギョウ</t>
    </rPh>
    <phoneticPr fontId="9"/>
  </si>
  <si>
    <t>事業実施責任者</t>
    <phoneticPr fontId="9"/>
  </si>
  <si>
    <t>都市ガス</t>
    <phoneticPr fontId="9"/>
  </si>
  <si>
    <t>●セルの記入箇所について</t>
    <rPh sb="4" eb="6">
      <t>キニュウ</t>
    </rPh>
    <rPh sb="6" eb="8">
      <t>カショ</t>
    </rPh>
    <phoneticPr fontId="9"/>
  </si>
  <si>
    <t>法人番号</t>
    <rPh sb="2" eb="4">
      <t>バンゴウ</t>
    </rPh>
    <phoneticPr fontId="9"/>
  </si>
  <si>
    <t>（選択してください）</t>
    <rPh sb="1" eb="3">
      <t>センタク</t>
    </rPh>
    <phoneticPr fontId="9"/>
  </si>
  <si>
    <r>
      <t>電気</t>
    </r>
    <r>
      <rPr>
        <sz val="9"/>
        <color rgb="FFFF0000"/>
        <rFont val="ＭＳ Ｐゴシック"/>
        <family val="3"/>
        <charset val="128"/>
      </rPr>
      <t>（自家発電）</t>
    </r>
    <rPh sb="0" eb="2">
      <t>デンキ</t>
    </rPh>
    <rPh sb="3" eb="5">
      <t>ジカ</t>
    </rPh>
    <rPh sb="5" eb="7">
      <t>ハツデン</t>
    </rPh>
    <phoneticPr fontId="9"/>
  </si>
  <si>
    <t>その他の燃料</t>
    <phoneticPr fontId="9"/>
  </si>
  <si>
    <t>電気</t>
    <rPh sb="0" eb="2">
      <t>デンキ</t>
    </rPh>
    <phoneticPr fontId="9"/>
  </si>
  <si>
    <t>熱</t>
    <rPh sb="0" eb="1">
      <t>ネツ</t>
    </rPh>
    <phoneticPr fontId="9"/>
  </si>
  <si>
    <t>燃料</t>
    <rPh sb="0" eb="2">
      <t>ネンリョウ</t>
    </rPh>
    <phoneticPr fontId="9"/>
  </si>
  <si>
    <t>電気（買電）</t>
    <rPh sb="0" eb="2">
      <t>デンキ</t>
    </rPh>
    <rPh sb="3" eb="4">
      <t>カ</t>
    </rPh>
    <rPh sb="4" eb="5">
      <t>デン</t>
    </rPh>
    <phoneticPr fontId="9"/>
  </si>
  <si>
    <t>代替値が自動で入力されます→</t>
    <rPh sb="0" eb="2">
      <t>ダイタイ</t>
    </rPh>
    <rPh sb="2" eb="3">
      <t>アタイ</t>
    </rPh>
    <rPh sb="4" eb="6">
      <t>ジドウ</t>
    </rPh>
    <rPh sb="7" eb="9">
      <t>ニュウリョク</t>
    </rPh>
    <phoneticPr fontId="9"/>
  </si>
  <si>
    <t>二酸化炭素</t>
    <rPh sb="0" eb="3">
      <t>ニサンカ</t>
    </rPh>
    <rPh sb="3" eb="5">
      <t>タンソ</t>
    </rPh>
    <phoneticPr fontId="9"/>
  </si>
  <si>
    <t>排出係数</t>
    <rPh sb="0" eb="2">
      <t>ハイシュツ</t>
    </rPh>
    <rPh sb="2" eb="4">
      <t>ケイスウ</t>
    </rPh>
    <phoneticPr fontId="9"/>
  </si>
  <si>
    <r>
      <t>（</t>
    </r>
    <r>
      <rPr>
        <sz val="8"/>
        <color rgb="FF000000"/>
        <rFont val="ＭＳ Ｐゴシック"/>
        <family val="3"/>
        <charset val="128"/>
      </rPr>
      <t>燃料名</t>
    </r>
    <r>
      <rPr>
        <sz val="9"/>
        <color rgb="FF000000"/>
        <rFont val="ＭＳ Ｐゴシック"/>
        <family val="3"/>
        <charset val="128"/>
      </rPr>
      <t>：　　　　　　　　　　　）</t>
    </r>
    <phoneticPr fontId="9"/>
  </si>
  <si>
    <t>排出係数を記入してください→</t>
    <rPh sb="0" eb="2">
      <t>ハイシュツ</t>
    </rPh>
    <rPh sb="2" eb="4">
      <t>ケイスウ</t>
    </rPh>
    <rPh sb="5" eb="7">
      <t>キニュウ</t>
    </rPh>
    <phoneticPr fontId="9"/>
  </si>
  <si>
    <t>排出係数（代替値）</t>
    <rPh sb="0" eb="2">
      <t>ハイシュツ</t>
    </rPh>
    <rPh sb="2" eb="4">
      <t>ケイスウ</t>
    </rPh>
    <phoneticPr fontId="9"/>
  </si>
  <si>
    <t>補助金を受けた事業名</t>
    <phoneticPr fontId="9"/>
  </si>
  <si>
    <t>コード</t>
  </si>
  <si>
    <t>都道府県名</t>
    <rPh sb="0" eb="4">
      <t>トドウフケン</t>
    </rPh>
    <rPh sb="4" eb="5">
      <t>メイ</t>
    </rPh>
    <phoneticPr fontId="23"/>
  </si>
  <si>
    <t>（選択）</t>
    <rPh sb="1" eb="3">
      <t>センタク</t>
    </rPh>
    <phoneticPr fontId="2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</si>
  <si>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</si>
  <si>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</si>
  <si>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</si>
  <si>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</si>
  <si>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</si>
  <si>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</si>
  <si>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</si>
  <si>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</si>
  <si>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</si>
  <si>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</si>
  <si>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</si>
  <si>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</si>
  <si>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</si>
  <si>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</si>
  <si>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</si>
  <si>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</si>
  <si>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</si>
  <si>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</si>
  <si>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</si>
  <si>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</si>
  <si>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</si>
  <si>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</si>
  <si>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</si>
  <si>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</si>
  <si>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</si>
  <si>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</si>
  <si>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</si>
  <si>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</si>
  <si>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</si>
  <si>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</si>
  <si>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</si>
  <si>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</si>
  <si>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</si>
  <si>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</si>
  <si>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</si>
  <si>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</si>
  <si>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</si>
  <si>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</si>
  <si>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</si>
  <si>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</si>
  <si>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</si>
  <si>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</si>
  <si>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</si>
  <si>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</si>
  <si>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</si>
  <si>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</si>
  <si>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</si>
  <si>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申請排出削減量・申請排出削減率</t>
    <rPh sb="0" eb="2">
      <t>シンセイ</t>
    </rPh>
    <rPh sb="2" eb="4">
      <t>ハイシュツ</t>
    </rPh>
    <rPh sb="4" eb="6">
      <t>サクゲン</t>
    </rPh>
    <rPh sb="6" eb="7">
      <t>リョウ</t>
    </rPh>
    <rPh sb="8" eb="10">
      <t>シンセイ</t>
    </rPh>
    <rPh sb="10" eb="12">
      <t>ハイシュツ</t>
    </rPh>
    <rPh sb="12" eb="14">
      <t>サクゲン</t>
    </rPh>
    <rPh sb="14" eb="15">
      <t>リツ</t>
    </rPh>
    <phoneticPr fontId="9"/>
  </si>
  <si>
    <t>液化石油ガス(ＬＰＧ)(重量)</t>
    <rPh sb="12" eb="14">
      <t>ジュウリョウ</t>
    </rPh>
    <phoneticPr fontId="9"/>
  </si>
  <si>
    <t>液化石油ガス(ＬＰＧ)(容量)</t>
    <rPh sb="12" eb="14">
      <t>ヨウリョウ</t>
    </rPh>
    <phoneticPr fontId="9"/>
  </si>
  <si>
    <t>※３　リース事業者・エネルギーサービス事業者等又はESCO事業者を代表事業者とした場合に、事業実施者を共同事業者として記載してください。</t>
    <phoneticPr fontId="9"/>
  </si>
  <si>
    <t>※４　法人と事業所で法人番号が異なる場合は記入してください。</t>
    <rPh sb="3" eb="5">
      <t>ホウジン</t>
    </rPh>
    <rPh sb="6" eb="9">
      <t>ジギョウショ</t>
    </rPh>
    <rPh sb="10" eb="12">
      <t>ホウジン</t>
    </rPh>
    <rPh sb="12" eb="14">
      <t>バンゴウ</t>
    </rPh>
    <rPh sb="15" eb="16">
      <t>コト</t>
    </rPh>
    <rPh sb="18" eb="20">
      <t>バアイ</t>
    </rPh>
    <rPh sb="21" eb="23">
      <t>キニュウ</t>
    </rPh>
    <phoneticPr fontId="9"/>
  </si>
  <si>
    <t>申請予定の補助事業名</t>
    <rPh sb="0" eb="2">
      <t>シンセイ</t>
    </rPh>
    <rPh sb="2" eb="4">
      <t>ヨテイ</t>
    </rPh>
    <phoneticPr fontId="9"/>
  </si>
  <si>
    <t>・・・自動計算セルです。</t>
    <rPh sb="3" eb="5">
      <t>ジドウ</t>
    </rPh>
    <rPh sb="5" eb="7">
      <t>ケイサン</t>
    </rPh>
    <phoneticPr fontId="9"/>
  </si>
  <si>
    <t>投資回収年数</t>
    <rPh sb="0" eb="2">
      <t>トウシ</t>
    </rPh>
    <rPh sb="2" eb="4">
      <t>カイシュウ</t>
    </rPh>
    <rPh sb="4" eb="6">
      <t>ネンスウ</t>
    </rPh>
    <phoneticPr fontId="9"/>
  </si>
  <si>
    <t>事業所の
概要</t>
    <rPh sb="0" eb="2">
      <t>ジギョウ</t>
    </rPh>
    <rPh sb="2" eb="3">
      <t>ショ</t>
    </rPh>
    <rPh sb="5" eb="7">
      <t>ガイヨウ</t>
    </rPh>
    <phoneticPr fontId="9"/>
  </si>
  <si>
    <t>補助金交付決定
通知書の番号
（「自費で受診」の場合は記入不要）</t>
    <rPh sb="0" eb="3">
      <t>ホジョキン</t>
    </rPh>
    <rPh sb="3" eb="5">
      <t>コウフ</t>
    </rPh>
    <rPh sb="5" eb="7">
      <t>ケッテイ</t>
    </rPh>
    <rPh sb="8" eb="11">
      <t>ツウチショ</t>
    </rPh>
    <rPh sb="12" eb="14">
      <t>バンゴウ</t>
    </rPh>
    <rPh sb="17" eb="19">
      <t>ジヒ</t>
    </rPh>
    <rPh sb="20" eb="22">
      <t>ジュシン</t>
    </rPh>
    <rPh sb="24" eb="26">
      <t>バアイ</t>
    </rPh>
    <rPh sb="27" eb="29">
      <t>キニュウ</t>
    </rPh>
    <rPh sb="29" eb="31">
      <t>フヨウ</t>
    </rPh>
    <phoneticPr fontId="9"/>
  </si>
  <si>
    <t>診断/支援機関名</t>
    <rPh sb="0" eb="2">
      <t>シンダン</t>
    </rPh>
    <rPh sb="3" eb="5">
      <t>シエン</t>
    </rPh>
    <rPh sb="5" eb="7">
      <t>キカン</t>
    </rPh>
    <rPh sb="7" eb="8">
      <t>メイ</t>
    </rPh>
    <phoneticPr fontId="9"/>
  </si>
  <si>
    <t>他の補助金の受給状況</t>
    <rPh sb="0" eb="1">
      <t>ホカ</t>
    </rPh>
    <rPh sb="2" eb="5">
      <t>ホジョキン</t>
    </rPh>
    <rPh sb="6" eb="8">
      <t>ジュキュウ</t>
    </rPh>
    <rPh sb="8" eb="10">
      <t>ジョウキョウ</t>
    </rPh>
    <phoneticPr fontId="9"/>
  </si>
  <si>
    <t>申請に利用する
診断</t>
    <rPh sb="0" eb="2">
      <t>シンセイ</t>
    </rPh>
    <rPh sb="3" eb="5">
      <t>リヨウ</t>
    </rPh>
    <rPh sb="8" eb="10">
      <t>シンダン</t>
    </rPh>
    <phoneticPr fontId="9"/>
  </si>
  <si>
    <t>診断実績</t>
    <rPh sb="0" eb="2">
      <t>シンダン</t>
    </rPh>
    <rPh sb="2" eb="4">
      <t>ジッセキ</t>
    </rPh>
    <phoneticPr fontId="9"/>
  </si>
  <si>
    <t>本事業が他の補助金の
受給を受けているか、
受給申請の予定があるか？</t>
    <rPh sb="0" eb="1">
      <t>ホン</t>
    </rPh>
    <rPh sb="1" eb="3">
      <t>ジギョウ</t>
    </rPh>
    <rPh sb="4" eb="5">
      <t>ホカ</t>
    </rPh>
    <rPh sb="6" eb="9">
      <t>ホジョキン</t>
    </rPh>
    <rPh sb="11" eb="13">
      <t>ジュキュウ</t>
    </rPh>
    <rPh sb="14" eb="15">
      <t>ウ</t>
    </rPh>
    <rPh sb="22" eb="24">
      <t>ジュキュウ</t>
    </rPh>
    <rPh sb="24" eb="26">
      <t>シンセイ</t>
    </rPh>
    <rPh sb="27" eb="29">
      <t>ヨテイ</t>
    </rPh>
    <phoneticPr fontId="9"/>
  </si>
  <si>
    <t>1=受給あり,2=予定あり,3=受給なし</t>
    <rPh sb="2" eb="4">
      <t>ジュキュウ</t>
    </rPh>
    <rPh sb="9" eb="11">
      <t>ヨテイ</t>
    </rPh>
    <rPh sb="16" eb="18">
      <t>ジュキュウ</t>
    </rPh>
    <phoneticPr fontId="9"/>
  </si>
  <si>
    <t>CO2排出量の合計</t>
    <rPh sb="7" eb="9">
      <t>ゴウケイ</t>
    </rPh>
    <phoneticPr fontId="24"/>
  </si>
  <si>
    <t>t-CO2/年</t>
    <rPh sb="6" eb="7">
      <t>ネン</t>
    </rPh>
    <phoneticPr fontId="24"/>
  </si>
  <si>
    <t>(参考)エネルギー使用量の合計</t>
    <rPh sb="1" eb="3">
      <t>サンコウ</t>
    </rPh>
    <rPh sb="9" eb="12">
      <t>シヨウリョウ</t>
    </rPh>
    <rPh sb="13" eb="15">
      <t>ゴウケイ</t>
    </rPh>
    <phoneticPr fontId="24"/>
  </si>
  <si>
    <t>GJ換算値</t>
    <rPh sb="2" eb="5">
      <t>カンサンチ</t>
    </rPh>
    <phoneticPr fontId="24"/>
  </si>
  <si>
    <t>活動種別</t>
    <rPh sb="0" eb="2">
      <t>カツドウ</t>
    </rPh>
    <rPh sb="2" eb="4">
      <t>シュベツ</t>
    </rPh>
    <phoneticPr fontId="9"/>
  </si>
  <si>
    <t>活動量合計</t>
    <rPh sb="0" eb="2">
      <t>カツドウ</t>
    </rPh>
    <rPh sb="2" eb="3">
      <t>リョウ</t>
    </rPh>
    <rPh sb="3" eb="5">
      <t>ゴウケイ</t>
    </rPh>
    <phoneticPr fontId="9"/>
  </si>
  <si>
    <t>単位発熱量</t>
    <rPh sb="0" eb="2">
      <t>タンイ</t>
    </rPh>
    <rPh sb="2" eb="4">
      <t>ハツネツ</t>
    </rPh>
    <rPh sb="4" eb="5">
      <t>リョウ</t>
    </rPh>
    <phoneticPr fontId="9"/>
  </si>
  <si>
    <t>活動量</t>
    <rPh sb="0" eb="2">
      <t>カツドウ</t>
    </rPh>
    <rPh sb="2" eb="3">
      <t>リョウ</t>
    </rPh>
    <phoneticPr fontId="24"/>
  </si>
  <si>
    <t>備考</t>
    <rPh sb="0" eb="2">
      <t>ビコウ</t>
    </rPh>
    <phoneticPr fontId="24"/>
  </si>
  <si>
    <t>量</t>
    <rPh sb="0" eb="1">
      <t>リョウ</t>
    </rPh>
    <phoneticPr fontId="9"/>
  </si>
  <si>
    <t>単位</t>
    <rPh sb="0" eb="2">
      <t>タンイ</t>
    </rPh>
    <phoneticPr fontId="9"/>
  </si>
  <si>
    <t>係数</t>
    <rPh sb="0" eb="2">
      <t>ケイスウ</t>
    </rPh>
    <phoneticPr fontId="24"/>
  </si>
  <si>
    <t>単位</t>
    <rPh sb="0" eb="2">
      <t>タンイ</t>
    </rPh>
    <phoneticPr fontId="24"/>
  </si>
  <si>
    <t>把握対象</t>
    <rPh sb="0" eb="2">
      <t>ハアク</t>
    </rPh>
    <rPh sb="2" eb="4">
      <t>タイショウ</t>
    </rPh>
    <phoneticPr fontId="24"/>
  </si>
  <si>
    <t>４月</t>
    <rPh sb="1" eb="2">
      <t>ガツ</t>
    </rPh>
    <phoneticPr fontId="9"/>
  </si>
  <si>
    <t>５月</t>
    <rPh sb="1" eb="2">
      <t>ガツ</t>
    </rPh>
    <phoneticPr fontId="9"/>
  </si>
  <si>
    <t>６月</t>
    <rPh sb="1" eb="2">
      <t>ガツ</t>
    </rPh>
    <phoneticPr fontId="9"/>
  </si>
  <si>
    <t>７月</t>
    <rPh sb="1" eb="2">
      <t>ガツ</t>
    </rPh>
    <phoneticPr fontId="9"/>
  </si>
  <si>
    <t>８月</t>
    <rPh sb="1" eb="2">
      <t>ガツ</t>
    </rPh>
    <phoneticPr fontId="9"/>
  </si>
  <si>
    <t>９月</t>
    <rPh sb="1" eb="2">
      <t>ガツ</t>
    </rPh>
    <phoneticPr fontId="9"/>
  </si>
  <si>
    <t>１０月</t>
    <rPh sb="2" eb="3">
      <t>ガツ</t>
    </rPh>
    <phoneticPr fontId="9"/>
  </si>
  <si>
    <t>１１月</t>
    <rPh sb="2" eb="3">
      <t>ガツ</t>
    </rPh>
    <phoneticPr fontId="9"/>
  </si>
  <si>
    <t>１２月</t>
    <rPh sb="2" eb="3">
      <t>ガツ</t>
    </rPh>
    <phoneticPr fontId="9"/>
  </si>
  <si>
    <t>１月</t>
    <rPh sb="1" eb="2">
      <t>ガツ</t>
    </rPh>
    <phoneticPr fontId="9"/>
  </si>
  <si>
    <t>２月</t>
    <rPh sb="1" eb="2">
      <t>ガツ</t>
    </rPh>
    <phoneticPr fontId="9"/>
  </si>
  <si>
    <t>３月</t>
    <rPh sb="1" eb="2">
      <t>ガツ</t>
    </rPh>
    <phoneticPr fontId="9"/>
  </si>
  <si>
    <t>基準年度</t>
    <rPh sb="0" eb="2">
      <t>キジュン</t>
    </rPh>
    <rPh sb="2" eb="4">
      <t>ネンド</t>
    </rPh>
    <phoneticPr fontId="9"/>
  </si>
  <si>
    <t>※単位発熱量、CO2排出係数、活動量の算出方法は、SHIFT事業モニタリング報告ガイドラインによる。</t>
    <rPh sb="1" eb="3">
      <t>タンイ</t>
    </rPh>
    <rPh sb="3" eb="5">
      <t>ハツネツ</t>
    </rPh>
    <rPh sb="5" eb="6">
      <t>リョウ</t>
    </rPh>
    <rPh sb="10" eb="12">
      <t>ハイシュツ</t>
    </rPh>
    <rPh sb="12" eb="14">
      <t>ケイスウ</t>
    </rPh>
    <rPh sb="15" eb="18">
      <t>カツドウリョウ</t>
    </rPh>
    <rPh sb="19" eb="21">
      <t>サンシュツ</t>
    </rPh>
    <rPh sb="21" eb="23">
      <t>ホウホウ</t>
    </rPh>
    <rPh sb="30" eb="32">
      <t>ジギョウ</t>
    </rPh>
    <rPh sb="38" eb="40">
      <t>ホウコク</t>
    </rPh>
    <phoneticPr fontId="24"/>
  </si>
  <si>
    <t>活動種別</t>
    <rPh sb="0" eb="2">
      <t>カツドウ</t>
    </rPh>
    <rPh sb="2" eb="4">
      <t>シュベツ</t>
    </rPh>
    <phoneticPr fontId="24"/>
  </si>
  <si>
    <t>活動量</t>
    <rPh sb="0" eb="2">
      <t>カツドウ</t>
    </rPh>
    <rPh sb="2" eb="3">
      <t>リョウ</t>
    </rPh>
    <phoneticPr fontId="9"/>
  </si>
  <si>
    <t>単位発熱量</t>
    <rPh sb="0" eb="2">
      <t>タンイ</t>
    </rPh>
    <rPh sb="2" eb="4">
      <t>ハツネツ</t>
    </rPh>
    <rPh sb="4" eb="5">
      <t>リョウ</t>
    </rPh>
    <phoneticPr fontId="24"/>
  </si>
  <si>
    <t>GJ換算量</t>
    <rPh sb="2" eb="4">
      <t>カンサン</t>
    </rPh>
    <rPh sb="4" eb="5">
      <t>リョウ</t>
    </rPh>
    <phoneticPr fontId="24"/>
  </si>
  <si>
    <t>合計</t>
    <rPh sb="0" eb="2">
      <t>ゴウケイ</t>
    </rPh>
    <phoneticPr fontId="24"/>
  </si>
  <si>
    <t>年度開始時点の在庫量</t>
    <rPh sb="0" eb="2">
      <t>ネンド</t>
    </rPh>
    <rPh sb="2" eb="4">
      <t>カイシ</t>
    </rPh>
    <rPh sb="4" eb="6">
      <t>ジテン</t>
    </rPh>
    <rPh sb="7" eb="9">
      <t>ザイコ</t>
    </rPh>
    <rPh sb="9" eb="10">
      <t>リョウ</t>
    </rPh>
    <phoneticPr fontId="24"/>
  </si>
  <si>
    <t>年度終了時点の在庫量</t>
    <rPh sb="0" eb="2">
      <t>ネンド</t>
    </rPh>
    <rPh sb="2" eb="4">
      <t>シュウリョウ</t>
    </rPh>
    <rPh sb="4" eb="6">
      <t>ジテン</t>
    </rPh>
    <rPh sb="7" eb="9">
      <t>ザイコ</t>
    </rPh>
    <rPh sb="9" eb="10">
      <t>リョウ</t>
    </rPh>
    <phoneticPr fontId="24"/>
  </si>
  <si>
    <t>工場・事業場の基準年度におけるエネルギー起源CO2排出量</t>
    <rPh sb="0" eb="2">
      <t>コウジョウ</t>
    </rPh>
    <rPh sb="3" eb="6">
      <t>ジギョウジョウ</t>
    </rPh>
    <rPh sb="7" eb="9">
      <t>キジュン</t>
    </rPh>
    <rPh sb="9" eb="11">
      <t>ネンド</t>
    </rPh>
    <rPh sb="20" eb="22">
      <t>キゲン</t>
    </rPh>
    <rPh sb="25" eb="27">
      <t>ハイシュツ</t>
    </rPh>
    <rPh sb="27" eb="28">
      <t>リョウ</t>
    </rPh>
    <phoneticPr fontId="9"/>
  </si>
  <si>
    <t>---</t>
  </si>
  <si>
    <t>蒸気（産業用以外）</t>
  </si>
  <si>
    <t>コークス</t>
  </si>
  <si>
    <t>原油</t>
  </si>
  <si>
    <t>kl</t>
  </si>
  <si>
    <t>ジェット燃料</t>
  </si>
  <si>
    <t>A重油</t>
  </si>
  <si>
    <t>B重油</t>
  </si>
  <si>
    <t>C重油</t>
  </si>
  <si>
    <t>オイルコークス</t>
  </si>
  <si>
    <t>LPG</t>
  </si>
  <si>
    <t>天然ガス</t>
  </si>
  <si>
    <t>LNG</t>
  </si>
  <si>
    <t>都市ガス</t>
  </si>
  <si>
    <t>アスファルト</t>
  </si>
  <si>
    <t>NGL・コンデンセート</t>
  </si>
  <si>
    <t>ソーダ灰の製造</t>
  </si>
  <si>
    <t>ソーダ灰の使用</t>
  </si>
  <si>
    <t>エチレンの製造</t>
  </si>
  <si>
    <t>電気炉を使用した粗鋼の製造</t>
  </si>
  <si>
    <t>その他（要：備考欄への詳細記載）</t>
  </si>
  <si>
    <t>↓R2年度末にECCJが作成した算定報告書案からもってきた。</t>
    <rPh sb="3" eb="5">
      <t>ネンド</t>
    </rPh>
    <rPh sb="5" eb="6">
      <t>マツ</t>
    </rPh>
    <rPh sb="12" eb="14">
      <t>サクセイ</t>
    </rPh>
    <rPh sb="16" eb="18">
      <t>サンテイ</t>
    </rPh>
    <rPh sb="18" eb="21">
      <t>ホウコクショ</t>
    </rPh>
    <rPh sb="21" eb="22">
      <t>アン</t>
    </rPh>
    <phoneticPr fontId="24"/>
  </si>
  <si>
    <t>↓R3年度の正式な算定報告書（ガイドライン）と合っているかを確認済み</t>
    <rPh sb="3" eb="5">
      <t>ネンド</t>
    </rPh>
    <rPh sb="6" eb="8">
      <t>セイシキ</t>
    </rPh>
    <rPh sb="9" eb="11">
      <t>サンテイ</t>
    </rPh>
    <rPh sb="11" eb="14">
      <t>ホウコクショ</t>
    </rPh>
    <rPh sb="23" eb="24">
      <t>ア</t>
    </rPh>
    <rPh sb="30" eb="32">
      <t>カクニン</t>
    </rPh>
    <rPh sb="32" eb="33">
      <t>ズ</t>
    </rPh>
    <phoneticPr fontId="24"/>
  </si>
  <si>
    <t>※活動種別は細分化済みの状態</t>
    <rPh sb="1" eb="3">
      <t>カツドウ</t>
    </rPh>
    <rPh sb="3" eb="5">
      <t>シュベツ</t>
    </rPh>
    <rPh sb="6" eb="9">
      <t>サイブンカ</t>
    </rPh>
    <rPh sb="9" eb="10">
      <t>ズ</t>
    </rPh>
    <rPh sb="12" eb="14">
      <t>ジョウタイ</t>
    </rPh>
    <phoneticPr fontId="24"/>
  </si>
  <si>
    <t>ガイドライン</t>
    <phoneticPr fontId="24"/>
  </si>
  <si>
    <t>項目</t>
    <rPh sb="0" eb="2">
      <t>コウモク</t>
    </rPh>
    <phoneticPr fontId="24"/>
  </si>
  <si>
    <t>ページ</t>
    <phoneticPr fontId="24"/>
  </si>
  <si>
    <t>計算式振り分け用</t>
    <rPh sb="0" eb="3">
      <t>ケイサンシキ</t>
    </rPh>
    <rPh sb="3" eb="4">
      <t>フ</t>
    </rPh>
    <rPh sb="5" eb="6">
      <t>ワ</t>
    </rPh>
    <rPh sb="7" eb="8">
      <t>ヨウ</t>
    </rPh>
    <phoneticPr fontId="24"/>
  </si>
  <si>
    <t>活動量の種別</t>
    <rPh sb="0" eb="2">
      <t>カツドウ</t>
    </rPh>
    <rPh sb="2" eb="3">
      <t>リョウ</t>
    </rPh>
    <rPh sb="4" eb="6">
      <t>シュベツ</t>
    </rPh>
    <phoneticPr fontId="24"/>
  </si>
  <si>
    <t>活動単位</t>
    <rPh sb="0" eb="2">
      <t>カツドウ</t>
    </rPh>
    <rPh sb="2" eb="4">
      <t>タンイ</t>
    </rPh>
    <phoneticPr fontId="24"/>
  </si>
  <si>
    <t>単位発熱量の単位</t>
    <rPh sb="0" eb="2">
      <t>タンイ</t>
    </rPh>
    <rPh sb="2" eb="4">
      <t>ハツネツ</t>
    </rPh>
    <rPh sb="4" eb="5">
      <t>リョウ</t>
    </rPh>
    <rPh sb="6" eb="8">
      <t>タンイ</t>
    </rPh>
    <phoneticPr fontId="24"/>
  </si>
  <si>
    <t>CO2排出係数の単位</t>
    <rPh sb="3" eb="5">
      <t>ハイシュツ</t>
    </rPh>
    <rPh sb="5" eb="7">
      <t>ケイスウ</t>
    </rPh>
    <rPh sb="8" eb="10">
      <t>タンイ</t>
    </rPh>
    <phoneticPr fontId="24"/>
  </si>
  <si>
    <t>GJ換算対象（エネ起＝対象／非エネ起＝非対象）</t>
    <rPh sb="2" eb="4">
      <t>カンサン</t>
    </rPh>
    <rPh sb="4" eb="6">
      <t>タイショウ</t>
    </rPh>
    <rPh sb="9" eb="10">
      <t>キ</t>
    </rPh>
    <rPh sb="11" eb="13">
      <t>タイショウ</t>
    </rPh>
    <rPh sb="14" eb="15">
      <t>ヒ</t>
    </rPh>
    <rPh sb="17" eb="18">
      <t>キ</t>
    </rPh>
    <rPh sb="19" eb="20">
      <t>ヒ</t>
    </rPh>
    <rPh sb="20" eb="22">
      <t>タイショウ</t>
    </rPh>
    <phoneticPr fontId="24"/>
  </si>
  <si>
    <t>電力等のGJ換算係数</t>
    <rPh sb="0" eb="2">
      <t>デンリョク</t>
    </rPh>
    <rPh sb="2" eb="3">
      <t>トウ</t>
    </rPh>
    <rPh sb="6" eb="10">
      <t>カンサンケイスウ</t>
    </rPh>
    <phoneticPr fontId="24"/>
  </si>
  <si>
    <t>II-15</t>
    <phoneticPr fontId="24"/>
  </si>
  <si>
    <t>系統電力</t>
    <rPh sb="0" eb="2">
      <t>ケイトウ</t>
    </rPh>
    <rPh sb="2" eb="4">
      <t>デンリョク</t>
    </rPh>
    <phoneticPr fontId="24"/>
  </si>
  <si>
    <t>使用量</t>
    <rPh sb="0" eb="2">
      <t>シヨウ</t>
    </rPh>
    <rPh sb="2" eb="3">
      <t>リョウ</t>
    </rPh>
    <phoneticPr fontId="24"/>
  </si>
  <si>
    <t>kWh</t>
    <phoneticPr fontId="24"/>
  </si>
  <si>
    <t>---</t>
    <phoneticPr fontId="24"/>
  </si>
  <si>
    <t>t-CO2/kWh</t>
    <phoneticPr fontId="24"/>
  </si>
  <si>
    <t>対象</t>
    <rPh sb="0" eb="2">
      <t>タイショウ</t>
    </rPh>
    <phoneticPr fontId="24"/>
  </si>
  <si>
    <t>GJ/kWh</t>
    <phoneticPr fontId="9"/>
  </si>
  <si>
    <t>II-21</t>
    <phoneticPr fontId="24"/>
  </si>
  <si>
    <t>輸入原料炭</t>
    <rPh sb="0" eb="2">
      <t>ユニュウ</t>
    </rPh>
    <phoneticPr fontId="24"/>
  </si>
  <si>
    <t>t</t>
    <phoneticPr fontId="24"/>
  </si>
  <si>
    <t>GJ/t</t>
    <phoneticPr fontId="24"/>
  </si>
  <si>
    <t>t-CO2/GJ</t>
    <phoneticPr fontId="24"/>
  </si>
  <si>
    <t>GJ</t>
    <phoneticPr fontId="9"/>
  </si>
  <si>
    <t>国産一般炭</t>
    <rPh sb="0" eb="2">
      <t>コクサン</t>
    </rPh>
    <phoneticPr fontId="24"/>
  </si>
  <si>
    <t>輸入一般炭</t>
    <rPh sb="0" eb="2">
      <t>ユニュウ</t>
    </rPh>
    <rPh sb="2" eb="4">
      <t>イッパン</t>
    </rPh>
    <rPh sb="4" eb="5">
      <t>スミ</t>
    </rPh>
    <phoneticPr fontId="24"/>
  </si>
  <si>
    <t>輸入無煙炭</t>
    <rPh sb="0" eb="2">
      <t>ユニュウ</t>
    </rPh>
    <phoneticPr fontId="24"/>
  </si>
  <si>
    <t>GJ/kl</t>
    <phoneticPr fontId="24"/>
  </si>
  <si>
    <t>↑R3年度の正式な算定報告書（ガイドライン）と合っているかを確認済み</t>
    <rPh sb="3" eb="5">
      <t>ネンド</t>
    </rPh>
    <rPh sb="6" eb="8">
      <t>セイシキ</t>
    </rPh>
    <rPh sb="9" eb="11">
      <t>サンテイ</t>
    </rPh>
    <rPh sb="11" eb="14">
      <t>ホウコクショ</t>
    </rPh>
    <rPh sb="23" eb="24">
      <t>ア</t>
    </rPh>
    <rPh sb="30" eb="32">
      <t>カクニン</t>
    </rPh>
    <rPh sb="32" eb="33">
      <t>ズ</t>
    </rPh>
    <phoneticPr fontId="24"/>
  </si>
  <si>
    <t>潤滑油</t>
    <rPh sb="0" eb="3">
      <t>ジュンカツユ</t>
    </rPh>
    <phoneticPr fontId="24"/>
  </si>
  <si>
    <t>千Nm3</t>
    <phoneticPr fontId="24"/>
  </si>
  <si>
    <t>GJ/千Nm3</t>
    <phoneticPr fontId="24"/>
  </si>
  <si>
    <t>製油所ガス</t>
    <rPh sb="0" eb="3">
      <t>セイユジョ</t>
    </rPh>
    <phoneticPr fontId="24"/>
  </si>
  <si>
    <t>II-17</t>
    <phoneticPr fontId="24"/>
  </si>
  <si>
    <t>GJ</t>
    <phoneticPr fontId="24"/>
  </si>
  <si>
    <t>II-18</t>
    <phoneticPr fontId="24"/>
  </si>
  <si>
    <t>所内消費電力</t>
    <rPh sb="0" eb="2">
      <t>ショナイ</t>
    </rPh>
    <rPh sb="2" eb="4">
      <t>ショウヒ</t>
    </rPh>
    <rPh sb="4" eb="6">
      <t>デンリョク</t>
    </rPh>
    <phoneticPr fontId="24"/>
  </si>
  <si>
    <t>消費量</t>
    <rPh sb="0" eb="3">
      <t>ショウヒリョウ</t>
    </rPh>
    <phoneticPr fontId="24"/>
  </si>
  <si>
    <t>←6-1.～6-3.、7-1.～7-3.で使用しない場合は、把握対象、単位は不要。</t>
    <rPh sb="21" eb="23">
      <t>シヨウ</t>
    </rPh>
    <rPh sb="26" eb="28">
      <t>バアイ</t>
    </rPh>
    <rPh sb="30" eb="32">
      <t>ハアク</t>
    </rPh>
    <rPh sb="32" eb="34">
      <t>タイショウ</t>
    </rPh>
    <rPh sb="35" eb="37">
      <t>タンイ</t>
    </rPh>
    <rPh sb="38" eb="40">
      <t>フヨウ</t>
    </rPh>
    <phoneticPr fontId="24"/>
  </si>
  <si>
    <t>外部供給電力</t>
    <rPh sb="0" eb="2">
      <t>ガイブ</t>
    </rPh>
    <rPh sb="2" eb="4">
      <t>キョウキュウ</t>
    </rPh>
    <rPh sb="4" eb="6">
      <t>デンリョク</t>
    </rPh>
    <phoneticPr fontId="24"/>
  </si>
  <si>
    <t>供給量</t>
    <rPh sb="0" eb="2">
      <t>キョウキュウ</t>
    </rPh>
    <rPh sb="2" eb="3">
      <t>リョウ</t>
    </rPh>
    <phoneticPr fontId="24"/>
  </si>
  <si>
    <t>←6-1.～6-3.、7-1.～7-4.で使用しない場合は、把握対象、単位は不要。</t>
    <rPh sb="21" eb="23">
      <t>シヨウ</t>
    </rPh>
    <rPh sb="26" eb="28">
      <t>バアイ</t>
    </rPh>
    <rPh sb="30" eb="32">
      <t>ハアク</t>
    </rPh>
    <rPh sb="32" eb="34">
      <t>タイショウ</t>
    </rPh>
    <rPh sb="35" eb="37">
      <t>タンイ</t>
    </rPh>
    <rPh sb="38" eb="40">
      <t>フヨウ</t>
    </rPh>
    <phoneticPr fontId="24"/>
  </si>
  <si>
    <t>所内消費熱</t>
    <rPh sb="0" eb="2">
      <t>ショナイ</t>
    </rPh>
    <rPh sb="2" eb="5">
      <t>ショウヒネツ</t>
    </rPh>
    <phoneticPr fontId="24"/>
  </si>
  <si>
    <t>←6-1.～6-3.、7-1.～7-5.で使用しない場合は、把握対象、単位は不要。</t>
    <rPh sb="21" eb="23">
      <t>シヨウ</t>
    </rPh>
    <rPh sb="26" eb="28">
      <t>バアイ</t>
    </rPh>
    <rPh sb="30" eb="32">
      <t>ハアク</t>
    </rPh>
    <rPh sb="32" eb="34">
      <t>タイショウ</t>
    </rPh>
    <rPh sb="35" eb="37">
      <t>タンイ</t>
    </rPh>
    <rPh sb="38" eb="40">
      <t>フヨウ</t>
    </rPh>
    <phoneticPr fontId="24"/>
  </si>
  <si>
    <t>外部供給熱</t>
    <rPh sb="0" eb="2">
      <t>ガイブ</t>
    </rPh>
    <rPh sb="2" eb="4">
      <t>キョウキュウ</t>
    </rPh>
    <rPh sb="4" eb="5">
      <t>ネツ</t>
    </rPh>
    <phoneticPr fontId="24"/>
  </si>
  <si>
    <t>←6-1.～6-3.、7-1.～7-6.で使用しない場合は、把握対象、単位は不要。</t>
    <rPh sb="21" eb="23">
      <t>シヨウ</t>
    </rPh>
    <rPh sb="26" eb="28">
      <t>バアイ</t>
    </rPh>
    <rPh sb="30" eb="32">
      <t>ハアク</t>
    </rPh>
    <rPh sb="32" eb="34">
      <t>タイショウ</t>
    </rPh>
    <rPh sb="35" eb="37">
      <t>タンイ</t>
    </rPh>
    <rPh sb="38" eb="40">
      <t>フヨウ</t>
    </rPh>
    <phoneticPr fontId="24"/>
  </si>
  <si>
    <t>II-27</t>
    <phoneticPr fontId="24"/>
  </si>
  <si>
    <t>①廃油</t>
    <rPh sb="1" eb="3">
      <t>ハイユ</t>
    </rPh>
    <phoneticPr fontId="24"/>
  </si>
  <si>
    <t>焼却・使用量</t>
    <rPh sb="0" eb="2">
      <t>ショウキャク</t>
    </rPh>
    <rPh sb="3" eb="5">
      <t>シヨウ</t>
    </rPh>
    <rPh sb="5" eb="6">
      <t>リョウ</t>
    </rPh>
    <phoneticPr fontId="24"/>
  </si>
  <si>
    <t>t-CO2/t</t>
    <phoneticPr fontId="24"/>
  </si>
  <si>
    <t>②廃合成繊維</t>
    <rPh sb="1" eb="2">
      <t>ハイ</t>
    </rPh>
    <rPh sb="2" eb="4">
      <t>ゴウセイ</t>
    </rPh>
    <rPh sb="4" eb="6">
      <t>センイ</t>
    </rPh>
    <phoneticPr fontId="24"/>
  </si>
  <si>
    <t>③廃ゴムタイヤ</t>
    <rPh sb="1" eb="2">
      <t>ハイ</t>
    </rPh>
    <phoneticPr fontId="24"/>
  </si>
  <si>
    <t>④　②③以外の廃プラスチック類（産業廃棄物）</t>
    <rPh sb="4" eb="6">
      <t>イガイ</t>
    </rPh>
    <rPh sb="7" eb="8">
      <t>ハイ</t>
    </rPh>
    <rPh sb="14" eb="15">
      <t>ルイ</t>
    </rPh>
    <rPh sb="16" eb="18">
      <t>サンギョウ</t>
    </rPh>
    <rPh sb="18" eb="21">
      <t>ハイキブツ</t>
    </rPh>
    <phoneticPr fontId="24"/>
  </si>
  <si>
    <t>⑤　②③④以外の廃プラスチック類（一般廃棄物）</t>
    <rPh sb="5" eb="7">
      <t>イガイ</t>
    </rPh>
    <rPh sb="8" eb="9">
      <t>ハイ</t>
    </rPh>
    <rPh sb="15" eb="16">
      <t>ルイ</t>
    </rPh>
    <rPh sb="17" eb="19">
      <t>イッパン</t>
    </rPh>
    <rPh sb="19" eb="22">
      <t>ハイキブツ</t>
    </rPh>
    <phoneticPr fontId="24"/>
  </si>
  <si>
    <t>廃油から製造される燃料油</t>
    <rPh sb="0" eb="1">
      <t>ハイ</t>
    </rPh>
    <rPh sb="1" eb="2">
      <t>ユ</t>
    </rPh>
    <rPh sb="4" eb="6">
      <t>セイゾウ</t>
    </rPh>
    <rPh sb="9" eb="11">
      <t>ネンリョウ</t>
    </rPh>
    <rPh sb="11" eb="12">
      <t>アブラ</t>
    </rPh>
    <phoneticPr fontId="24"/>
  </si>
  <si>
    <t>kl</t>
    <phoneticPr fontId="24"/>
  </si>
  <si>
    <t>t-CO2/kl</t>
    <phoneticPr fontId="24"/>
  </si>
  <si>
    <t>廃プラスチック類から製造される燃料油</t>
    <rPh sb="0" eb="1">
      <t>ハイ</t>
    </rPh>
    <rPh sb="7" eb="8">
      <t>ルイ</t>
    </rPh>
    <rPh sb="10" eb="12">
      <t>セイゾウ</t>
    </rPh>
    <rPh sb="15" eb="17">
      <t>ネンリョウ</t>
    </rPh>
    <rPh sb="17" eb="18">
      <t>ユ</t>
    </rPh>
    <phoneticPr fontId="24"/>
  </si>
  <si>
    <t>ごみ固形燃料（RPF）</t>
    <rPh sb="2" eb="4">
      <t>コケイ</t>
    </rPh>
    <rPh sb="4" eb="6">
      <t>ネンリョウ</t>
    </rPh>
    <phoneticPr fontId="24"/>
  </si>
  <si>
    <t>ごみ固形燃料（RDF）</t>
    <rPh sb="2" eb="4">
      <t>コケイ</t>
    </rPh>
    <rPh sb="4" eb="6">
      <t>ネンリョウ</t>
    </rPh>
    <phoneticPr fontId="24"/>
  </si>
  <si>
    <t>II-28</t>
    <phoneticPr fontId="24"/>
  </si>
  <si>
    <t>セメントの製造</t>
    <rPh sb="5" eb="7">
      <t>セイゾウ</t>
    </rPh>
    <phoneticPr fontId="24"/>
  </si>
  <si>
    <t>クリンカー製造量</t>
    <rPh sb="5" eb="7">
      <t>セイゾウ</t>
    </rPh>
    <rPh sb="7" eb="8">
      <t>リョウ</t>
    </rPh>
    <phoneticPr fontId="24"/>
  </si>
  <si>
    <t>II-30</t>
    <phoneticPr fontId="24"/>
  </si>
  <si>
    <t>生石灰の製造（原料：石灰石）</t>
    <rPh sb="7" eb="9">
      <t>ゲンリョウ</t>
    </rPh>
    <rPh sb="10" eb="12">
      <t>セッカイ</t>
    </rPh>
    <rPh sb="12" eb="13">
      <t>イシ</t>
    </rPh>
    <phoneticPr fontId="24"/>
  </si>
  <si>
    <t>原料使用量</t>
    <rPh sb="0" eb="2">
      <t>ゲンリョウ</t>
    </rPh>
    <rPh sb="2" eb="4">
      <t>シヨウ</t>
    </rPh>
    <rPh sb="4" eb="5">
      <t>リョウ</t>
    </rPh>
    <phoneticPr fontId="24"/>
  </si>
  <si>
    <t>生石灰の製造（原料：ドロマイト）</t>
    <rPh sb="7" eb="9">
      <t>ゲンリョウ</t>
    </rPh>
    <phoneticPr fontId="24"/>
  </si>
  <si>
    <t>II-32</t>
    <phoneticPr fontId="24"/>
  </si>
  <si>
    <t>石灰石（タンカル）の使用</t>
    <rPh sb="0" eb="3">
      <t>セッカイセキ</t>
    </rPh>
    <rPh sb="10" eb="12">
      <t>シヨウ</t>
    </rPh>
    <phoneticPr fontId="24"/>
  </si>
  <si>
    <t>ドロマイトの使用</t>
    <rPh sb="6" eb="8">
      <t>シヨウ</t>
    </rPh>
    <phoneticPr fontId="24"/>
  </si>
  <si>
    <t>II-35</t>
    <phoneticPr fontId="24"/>
  </si>
  <si>
    <t>追加投入量</t>
    <rPh sb="0" eb="2">
      <t>ツイカ</t>
    </rPh>
    <rPh sb="2" eb="4">
      <t>トウニュウ</t>
    </rPh>
    <rPh sb="4" eb="5">
      <t>リョウ</t>
    </rPh>
    <phoneticPr fontId="24"/>
  </si>
  <si>
    <t>II-37</t>
    <phoneticPr fontId="24"/>
  </si>
  <si>
    <t>II-39</t>
    <phoneticPr fontId="24"/>
  </si>
  <si>
    <t>アンモニアの製造（原料：石炭）</t>
    <rPh sb="9" eb="11">
      <t>ゲンリョウ</t>
    </rPh>
    <rPh sb="12" eb="14">
      <t>セキタン</t>
    </rPh>
    <phoneticPr fontId="24"/>
  </si>
  <si>
    <t>アンモニアの製造（原料：ナフサ）</t>
    <rPh sb="9" eb="11">
      <t>ゲンリョウ</t>
    </rPh>
    <phoneticPr fontId="24"/>
  </si>
  <si>
    <t>アンモニアの製造（原料：オイルコークス）</t>
    <rPh sb="9" eb="11">
      <t>ゲンリョウ</t>
    </rPh>
    <phoneticPr fontId="24"/>
  </si>
  <si>
    <t>アンモニアの製造（原料：LPG）</t>
    <rPh sb="9" eb="11">
      <t>ゲンリョウ</t>
    </rPh>
    <phoneticPr fontId="24"/>
  </si>
  <si>
    <t>アンモニアの製造（原料：LNG）</t>
    <rPh sb="9" eb="11">
      <t>ゲンリョウ</t>
    </rPh>
    <phoneticPr fontId="24"/>
  </si>
  <si>
    <t>アンモニアの製造（原料：天然ガス(LNG除く)）</t>
    <rPh sb="9" eb="11">
      <t>ゲンリョウ</t>
    </rPh>
    <rPh sb="12" eb="14">
      <t>テンネン</t>
    </rPh>
    <rPh sb="20" eb="21">
      <t>ノゾ</t>
    </rPh>
    <phoneticPr fontId="24"/>
  </si>
  <si>
    <t>t-CO2/千Nm3</t>
    <phoneticPr fontId="24"/>
  </si>
  <si>
    <t>アンモニアの製造（原料：コークス炉ガス）</t>
    <rPh sb="9" eb="11">
      <t>ゲンリョウ</t>
    </rPh>
    <rPh sb="16" eb="17">
      <t>ロ</t>
    </rPh>
    <phoneticPr fontId="24"/>
  </si>
  <si>
    <t>アンモニアの製造（原料：石油系炭化水素ガス）</t>
    <rPh sb="9" eb="11">
      <t>ゲンリョウ</t>
    </rPh>
    <rPh sb="12" eb="15">
      <t>セキユケイ</t>
    </rPh>
    <rPh sb="15" eb="17">
      <t>タンカ</t>
    </rPh>
    <rPh sb="17" eb="19">
      <t>スイソ</t>
    </rPh>
    <phoneticPr fontId="24"/>
  </si>
  <si>
    <t>II-42</t>
    <phoneticPr fontId="24"/>
  </si>
  <si>
    <t>シリコンカーバイドの製造</t>
    <phoneticPr fontId="24"/>
  </si>
  <si>
    <t>石油コークス使用量</t>
    <rPh sb="0" eb="2">
      <t>セキユ</t>
    </rPh>
    <rPh sb="6" eb="8">
      <t>シヨウ</t>
    </rPh>
    <rPh sb="8" eb="9">
      <t>リョウ</t>
    </rPh>
    <phoneticPr fontId="24"/>
  </si>
  <si>
    <t>II-44</t>
    <phoneticPr fontId="24"/>
  </si>
  <si>
    <t>カルシウムカーバイドの製造（石灰石起源）</t>
    <phoneticPr fontId="24"/>
  </si>
  <si>
    <t>製造量</t>
    <rPh sb="0" eb="2">
      <t>セイゾウ</t>
    </rPh>
    <rPh sb="2" eb="3">
      <t>リョウ</t>
    </rPh>
    <phoneticPr fontId="24"/>
  </si>
  <si>
    <t>カルシウムカーバイドの製造（還元剤起源）</t>
    <phoneticPr fontId="24"/>
  </si>
  <si>
    <t>II-46</t>
    <phoneticPr fontId="24"/>
  </si>
  <si>
    <t>3.10</t>
    <phoneticPr fontId="24"/>
  </si>
  <si>
    <t>II-47</t>
    <phoneticPr fontId="24"/>
  </si>
  <si>
    <t>カルシウムカーバイドを原料としたアセチレンの使用（燃焼）</t>
    <rPh sb="11" eb="13">
      <t>ゲンリョウ</t>
    </rPh>
    <phoneticPr fontId="24"/>
  </si>
  <si>
    <t>3.11</t>
    <phoneticPr fontId="24"/>
  </si>
  <si>
    <t>II-49</t>
    <phoneticPr fontId="24"/>
  </si>
  <si>
    <t>3.12</t>
    <phoneticPr fontId="24"/>
  </si>
  <si>
    <t>II-50</t>
    <phoneticPr fontId="24"/>
  </si>
  <si>
    <t>ドライアイス／液化炭酸ガス／噴霧器の使用</t>
    <rPh sb="14" eb="17">
      <t>フンムキ</t>
    </rPh>
    <phoneticPr fontId="24"/>
  </si>
  <si>
    <t>←「計算式の振り分け」は、6-1.～6-3.、7-1.～7-3.の各シートにおける係数の入力状況に基づき、各シートのA列にて判断。</t>
    <rPh sb="2" eb="5">
      <t>ケイサンシキ</t>
    </rPh>
    <rPh sb="6" eb="7">
      <t>フ</t>
    </rPh>
    <rPh sb="8" eb="9">
      <t>ワ</t>
    </rPh>
    <rPh sb="33" eb="34">
      <t>カク</t>
    </rPh>
    <rPh sb="41" eb="43">
      <t>ケイスウ</t>
    </rPh>
    <rPh sb="44" eb="46">
      <t>ニュウリョク</t>
    </rPh>
    <rPh sb="46" eb="48">
      <t>ジョウキョウ</t>
    </rPh>
    <rPh sb="49" eb="50">
      <t>モト</t>
    </rPh>
    <rPh sb="53" eb="54">
      <t>カク</t>
    </rPh>
    <rPh sb="59" eb="60">
      <t>レツ</t>
    </rPh>
    <rPh sb="62" eb="64">
      <t>ハンダン</t>
    </rPh>
    <phoneticPr fontId="24"/>
  </si>
  <si>
    <t>01 農業</t>
  </si>
  <si>
    <t>010 管理，補助的経済活動を行う事業所（01農業）</t>
  </si>
  <si>
    <t>02 林業</t>
  </si>
  <si>
    <t>011 耕種農業</t>
  </si>
  <si>
    <t>03 漁業（水産養殖業を除く）</t>
  </si>
  <si>
    <t>012 畜産農業</t>
  </si>
  <si>
    <t>04 水産養殖業</t>
  </si>
  <si>
    <t>013 農業サービス業（園芸サービス業を除く）</t>
  </si>
  <si>
    <t>05 鉱業，採石業，砂利採取業</t>
  </si>
  <si>
    <t>014 園芸サービス業</t>
  </si>
  <si>
    <t>06 総合工事業</t>
  </si>
  <si>
    <t>020 管理，補助的経済活動を行う事業所（02林業）</t>
  </si>
  <si>
    <t>07 職別工事業(設備工事業を除く)</t>
  </si>
  <si>
    <t>021 育林業</t>
  </si>
  <si>
    <t>08 設備工事業</t>
  </si>
  <si>
    <t>022 素材生産業</t>
  </si>
  <si>
    <t>09 食料品製造業</t>
  </si>
  <si>
    <t>023 特用林産物生産業（きのこ類の栽培を除く）</t>
  </si>
  <si>
    <t>10 飲料・たばこ・飼料製造業</t>
  </si>
  <si>
    <t>024 林業サービス業</t>
  </si>
  <si>
    <t>11 繊維工業</t>
  </si>
  <si>
    <t>029 その他の林業</t>
  </si>
  <si>
    <t>12 木材・木製品製造業（家具を除く）</t>
  </si>
  <si>
    <t>030 管理，補助的経済活動を行う事業所（03漁業）</t>
  </si>
  <si>
    <t>13 家具・装備品製造業</t>
  </si>
  <si>
    <t>031 海面漁業</t>
  </si>
  <si>
    <t>14 パルプ・紙・紙加工品製造業</t>
  </si>
  <si>
    <t>032 内水面漁業</t>
  </si>
  <si>
    <t>15 印刷・同関連業</t>
  </si>
  <si>
    <t>040 管理，補助的経済活動を行う事業所（04水産養殖業）</t>
  </si>
  <si>
    <t>16 化学工業</t>
  </si>
  <si>
    <t>041 海面養殖業</t>
  </si>
  <si>
    <t>17 石油製品・石炭製品製造業</t>
  </si>
  <si>
    <t>042 内水面養殖業</t>
  </si>
  <si>
    <t>18 プラスチック製品製造業（別掲を除く）</t>
  </si>
  <si>
    <t>050 管理，補助的経済活動を行う事業所（05鉱業，採石業，砂利採取業）</t>
  </si>
  <si>
    <t>19 ゴム製品製造業</t>
  </si>
  <si>
    <t>051 金属鉱業</t>
  </si>
  <si>
    <t>20 なめし革・同製品・毛皮製造業</t>
  </si>
  <si>
    <t>052 石炭・亜炭鉱業</t>
  </si>
  <si>
    <t>21 窯業・土石製品製造業</t>
  </si>
  <si>
    <t>053 原油・天然ガス鉱業</t>
  </si>
  <si>
    <t>22 鉄鋼業</t>
  </si>
  <si>
    <t>054 採石業，砂・砂利・玉石採取業</t>
  </si>
  <si>
    <t>23 非鉄金属製造業</t>
  </si>
  <si>
    <t>055 窯業原料用鉱物鉱業（耐火物・陶磁器・ガラス・セメント原料用に限る）</t>
  </si>
  <si>
    <t>24 金属製品製造業</t>
  </si>
  <si>
    <t>059 その他の鉱業</t>
  </si>
  <si>
    <t>25 はん用機械器具製造業</t>
  </si>
  <si>
    <t>060 管理，補助的経済活動を行う事業所（06総合工事業）</t>
  </si>
  <si>
    <t>26 生産用機械器具製造業</t>
  </si>
  <si>
    <t>061 一般土木建築工事業</t>
  </si>
  <si>
    <t>27 業務用機械器具製造業</t>
  </si>
  <si>
    <t>062 土木工事業（舗装工事業を除く）</t>
  </si>
  <si>
    <t>28 電子部品・デバイス・電子回路製造業</t>
  </si>
  <si>
    <t>063 舗装工事業</t>
  </si>
  <si>
    <t>29 電気機械器具製造業</t>
  </si>
  <si>
    <t>064 建築工事業(木造建築工事業を除く)</t>
  </si>
  <si>
    <t>30 情報通信機械器具製造業</t>
  </si>
  <si>
    <t>065 木造建築工事業</t>
  </si>
  <si>
    <t>31 輸送用機械器具製造業</t>
  </si>
  <si>
    <t>066 建築リフォーム工事業</t>
  </si>
  <si>
    <t>32 その他の製造業</t>
  </si>
  <si>
    <t>070 管理，補助的経済活動を行う事業所（07職別工事業）</t>
  </si>
  <si>
    <t>33 電気業</t>
  </si>
  <si>
    <t>071 大工工事業</t>
  </si>
  <si>
    <t>34 ガス業</t>
  </si>
  <si>
    <t>072 とび・土工・コンクリート工事業</t>
  </si>
  <si>
    <t>35 熱供給業</t>
  </si>
  <si>
    <t>073 鉄骨・鉄筋工事業</t>
  </si>
  <si>
    <t>36 水道業</t>
  </si>
  <si>
    <t>074 石工・れんが・タイル・ブロック工事業</t>
  </si>
  <si>
    <t>37 通信業</t>
  </si>
  <si>
    <t>075 左官工事業</t>
  </si>
  <si>
    <t>38 放送業</t>
  </si>
  <si>
    <t>076 板金・金物工事業</t>
  </si>
  <si>
    <t>39 情報サービス業</t>
  </si>
  <si>
    <t>077 塗装工事業</t>
  </si>
  <si>
    <t>40 インターネット附随サービス業</t>
  </si>
  <si>
    <t>078 床・内装工事業</t>
  </si>
  <si>
    <t>41 映像・音声・文字情報制作業</t>
  </si>
  <si>
    <t>079 その他の職別工事業</t>
  </si>
  <si>
    <t>42 鉄道業</t>
  </si>
  <si>
    <t>080 管理，補助的経済活動を行う事業所（08設備工事業）</t>
  </si>
  <si>
    <t>43 道路旅客運送業</t>
  </si>
  <si>
    <t>081 電気工事業</t>
  </si>
  <si>
    <t>44 道路貨物運送業</t>
  </si>
  <si>
    <t>082 電気通信・信号装置工事業</t>
  </si>
  <si>
    <t>45 水運業</t>
  </si>
  <si>
    <t>083 管工事業（さく井工事業を除く）</t>
  </si>
  <si>
    <t>46 航空運輸業</t>
  </si>
  <si>
    <t>084 機械器具設置工事業</t>
  </si>
  <si>
    <t>47 倉庫業</t>
  </si>
  <si>
    <t>089 その他の設備工事業</t>
  </si>
  <si>
    <t>48 運輸に附帯するサービス業</t>
  </si>
  <si>
    <t>090 管理，補助的経済活動を行う事業所（09食料品製造業）</t>
  </si>
  <si>
    <t>49 郵便業（信書便事業を含む）</t>
  </si>
  <si>
    <t>091 畜産食料品製造業</t>
  </si>
  <si>
    <t>50 各種商品卸売業</t>
  </si>
  <si>
    <t>092 水産食料品製造業</t>
  </si>
  <si>
    <t>51 繊維・衣服等卸売業</t>
  </si>
  <si>
    <t>093 野菜缶詰・果実缶詰・農産保存食料品製造業</t>
  </si>
  <si>
    <t>52 飲食料品卸売業</t>
  </si>
  <si>
    <t>094 調味料製造業</t>
  </si>
  <si>
    <t>53 建築材料，鉱物・金属材料等卸売業</t>
  </si>
  <si>
    <t>095 糖類製造業</t>
  </si>
  <si>
    <t>54 機械器具卸売業</t>
  </si>
  <si>
    <t>096 精穀・製粉業</t>
  </si>
  <si>
    <t>55 その他の卸売業</t>
  </si>
  <si>
    <t>097 パン・菓子製造業</t>
  </si>
  <si>
    <t>56 各種商品小売業</t>
  </si>
  <si>
    <t>098 動植物油脂製造業</t>
  </si>
  <si>
    <t>57 織物・衣服・身の回り品小売業</t>
  </si>
  <si>
    <t>099 その他の食料品製造業</t>
  </si>
  <si>
    <t>58 飲食料品小売業</t>
  </si>
  <si>
    <t>100 管理，補助的経済活動を行う事業所（10飲料・たばこ・飼料製造業）</t>
  </si>
  <si>
    <t>59 機械器具小売業</t>
  </si>
  <si>
    <t>101 清涼飲料製造業</t>
  </si>
  <si>
    <t>60 その他の小売業</t>
  </si>
  <si>
    <t>102 酒類製造業</t>
  </si>
  <si>
    <t>61 無店舗小売業</t>
  </si>
  <si>
    <t>103 茶・コーヒー製造業（清涼飲料を除く）</t>
  </si>
  <si>
    <t>62 銀行業</t>
  </si>
  <si>
    <t>104 製氷業</t>
  </si>
  <si>
    <t>63 協同組織金融業</t>
  </si>
  <si>
    <t>105 たばこ製造業</t>
  </si>
  <si>
    <t>64 貸金業，クレジットカード業等非預金信用機関</t>
  </si>
  <si>
    <t>106 飼料・有機質肥料製造業</t>
  </si>
  <si>
    <t>65 金融商品取引業，商品先物取引業</t>
  </si>
  <si>
    <t>110 管理，補助的経済活動を行う事業所（11繊維工業）</t>
  </si>
  <si>
    <t>66 補助的金融業等</t>
  </si>
  <si>
    <t>111 製糸業，紡績業，化学繊維・ねん糸等製造業</t>
  </si>
  <si>
    <t>67 保険業（保険媒介代理業，保険サービス業を含む）</t>
  </si>
  <si>
    <t>112 織物業</t>
  </si>
  <si>
    <t>68 不動産取引業</t>
  </si>
  <si>
    <t>113 ニット生地製造業</t>
  </si>
  <si>
    <t>69 不動産賃貸業・管理業</t>
  </si>
  <si>
    <t>114 染色整理業</t>
  </si>
  <si>
    <t>70 物品賃貸業</t>
  </si>
  <si>
    <t>115 綱・網・レース・繊維粗製品製造業</t>
  </si>
  <si>
    <t>71 学術・開発研究機関</t>
  </si>
  <si>
    <t>116 外衣・シャツ製造業（和式を除く）</t>
  </si>
  <si>
    <t>72 専門サービス業（他に分類されないもの）</t>
  </si>
  <si>
    <t>117 下着類製造業</t>
  </si>
  <si>
    <t>73 広告業</t>
  </si>
  <si>
    <t>118 和装製品・その他の衣服・繊維製身の回り品製造業</t>
  </si>
  <si>
    <t>74 技術サービス業（他に分類されないもの）</t>
  </si>
  <si>
    <t>119 その他の繊維製品製造業</t>
  </si>
  <si>
    <t>75 宿泊業</t>
  </si>
  <si>
    <t>120 管理，補助的経済活動を行う事業所（12木材・木製品製造業）</t>
  </si>
  <si>
    <t>76 飲食店</t>
  </si>
  <si>
    <t>121 製材業，木製品製造業</t>
  </si>
  <si>
    <t>77 持ち帰り・配達飲食サービス業</t>
  </si>
  <si>
    <t>122 造作材・合板・建築用組立材料製造業</t>
  </si>
  <si>
    <t>78 洗濯・理容・美容・浴場業</t>
  </si>
  <si>
    <t>123 木製容器製造業（竹，とうを含む）</t>
  </si>
  <si>
    <t>79 その他の生活関連サービス業</t>
  </si>
  <si>
    <t>129 その他の木製品製造業(竹，とうを含む)</t>
  </si>
  <si>
    <t>80 娯楽業</t>
  </si>
  <si>
    <t>130 管理，補助的経済活動を行う事業所（13家具・装備品製造業）</t>
  </si>
  <si>
    <t>81 学校教育</t>
  </si>
  <si>
    <t>131 家具製造業</t>
  </si>
  <si>
    <t>82 その他の教育，学習支援業</t>
  </si>
  <si>
    <t>132 宗教用具製造業</t>
  </si>
  <si>
    <t>83 医療業</t>
  </si>
  <si>
    <t>133 建具製造業</t>
  </si>
  <si>
    <t>84 保健衛生</t>
  </si>
  <si>
    <t>139 その他の家具・装備品製造業</t>
  </si>
  <si>
    <t>85 社会保険・社会福祉・介護事業</t>
  </si>
  <si>
    <t>140 管理，補助的経済活動を行う事業所（14パルプ・紙・紙加工品製造業）</t>
  </si>
  <si>
    <t>86 郵便局</t>
  </si>
  <si>
    <t>141 パルプ製造業</t>
  </si>
  <si>
    <t>87 協同組合（他に分類されないもの）</t>
  </si>
  <si>
    <t>142 紙製造業</t>
  </si>
  <si>
    <t>88 廃棄物処理業</t>
  </si>
  <si>
    <t>143 加工紙製造業</t>
  </si>
  <si>
    <t>89 自動車整備業</t>
  </si>
  <si>
    <t>144 紙製品製造業</t>
  </si>
  <si>
    <t>90 機械等修理業（別掲を除く）</t>
  </si>
  <si>
    <t>145 紙製容器製造業</t>
  </si>
  <si>
    <t>91 職業紹介・労働者派遣業</t>
  </si>
  <si>
    <t>149 その他のパルプ・紙・紙加工品製造業</t>
  </si>
  <si>
    <t>92 その他の事業サービス業</t>
  </si>
  <si>
    <t>150 管理，補助的経済活動を行う事業所（15印刷・同関連業）</t>
  </si>
  <si>
    <t>93 政治・経済・文化団体</t>
  </si>
  <si>
    <t>151 印刷業</t>
  </si>
  <si>
    <t>94 宗教</t>
  </si>
  <si>
    <t>152 製版業</t>
  </si>
  <si>
    <t>95 その他のサービス業</t>
  </si>
  <si>
    <t>153 製本業，印刷物加工業</t>
  </si>
  <si>
    <t>96 外国公務</t>
  </si>
  <si>
    <t>159 印刷関連サービス業</t>
  </si>
  <si>
    <t>97 国家公務</t>
  </si>
  <si>
    <t>160 管理，補助的経済活動を行う事業所（16化学工業）</t>
  </si>
  <si>
    <t>98 地方公務</t>
  </si>
  <si>
    <t>161 化学肥料製造業</t>
  </si>
  <si>
    <t>99 分類不能の産業</t>
  </si>
  <si>
    <t>162 無機化学工業製品製造業</t>
  </si>
  <si>
    <t>163 有機化学工業製品製造業</t>
  </si>
  <si>
    <t>164 油脂加工製品・石けん・合成洗剤・界面活性剤・塗料製造業</t>
  </si>
  <si>
    <t>165 医薬品製造業</t>
  </si>
  <si>
    <t>166 化粧品・歯磨・その他の化粧用調整品製造業</t>
  </si>
  <si>
    <t>169 その他の化学工業</t>
  </si>
  <si>
    <t>170 管理，補助的経済活動を行う事業所（17石油製品・石炭製品製造業）</t>
  </si>
  <si>
    <t>171 石油精製業</t>
  </si>
  <si>
    <t>172 潤滑油・グリース製造業（石油精製業によらないもの）</t>
  </si>
  <si>
    <t>173 コークス製造業</t>
  </si>
  <si>
    <t>174 舗装材料製造業</t>
  </si>
  <si>
    <t>179 その他の石油製品・石炭製品製造業</t>
  </si>
  <si>
    <t>180 管理，補助的経済活動を行う事業所（18プラスチック製品製造業）</t>
  </si>
  <si>
    <t>181 プラスチック板・棒・管・継手・異形押出製品製造業</t>
  </si>
  <si>
    <t>182 プラスチックフィルム・シート・床材・合成皮革製造業</t>
  </si>
  <si>
    <t>183 工業用プラスチック製品製造業</t>
  </si>
  <si>
    <t>184 発泡・強化プラスチック製品製造業</t>
  </si>
  <si>
    <t>185 プラスチック成形材料製造業（廃プラスチックを含む）</t>
  </si>
  <si>
    <t>189 その他のプラスチック製品製造業</t>
  </si>
  <si>
    <t>190 管理，補助的経済活動を行う事業所（19ゴム製品製造業）</t>
  </si>
  <si>
    <t>191 タイヤ・チューブ製造業</t>
  </si>
  <si>
    <t>192 ゴム製・プラスチック製履物・同附属品製造業</t>
  </si>
  <si>
    <t>193 ゴムベルト・ゴムホース・工業用ゴム製品製造業</t>
  </si>
  <si>
    <t>199 その他のゴム製品製造業</t>
  </si>
  <si>
    <t>200 管理，補助的経済活動を行う事業所（20なめし革・同製品・毛皮製造業）</t>
  </si>
  <si>
    <t>201 なめし革製造業</t>
  </si>
  <si>
    <t>202 工業用革製品製造業（手袋を除く）</t>
  </si>
  <si>
    <t>203 革製履物用材料・同附属品製造業</t>
  </si>
  <si>
    <t>204 革製履物製造業</t>
  </si>
  <si>
    <t>205 革製手袋製造業</t>
  </si>
  <si>
    <t>206 かばん製造業</t>
  </si>
  <si>
    <t>207 袋物製造業</t>
  </si>
  <si>
    <t>208 毛皮製造業</t>
  </si>
  <si>
    <t>209 その他のなめし革製品製造業</t>
  </si>
  <si>
    <t>210 管理，補助的経済活動を行う事業所（21窯業・土石製品製造業）</t>
  </si>
  <si>
    <t>211 ガラス・同製品製造業</t>
  </si>
  <si>
    <t>212 セメント・同製品製造業</t>
  </si>
  <si>
    <t>213 建設用粘土製品製造業（陶磁器製を除く)</t>
  </si>
  <si>
    <t>214 陶磁器・同関連製品製造業</t>
  </si>
  <si>
    <t>215 耐火物製造業</t>
  </si>
  <si>
    <t>216 炭素・黒鉛製品製造業</t>
  </si>
  <si>
    <t>217 研磨材・同製品製造業</t>
  </si>
  <si>
    <t>218 骨材・石工品等製造業</t>
  </si>
  <si>
    <t>219 その他の窯業・土石製品製造業</t>
  </si>
  <si>
    <t>220 管理，補助的経済活動を行う事業所（22鉄鋼業）</t>
  </si>
  <si>
    <t>221 製鉄業</t>
  </si>
  <si>
    <t>222 製鋼・製鋼圧延業</t>
  </si>
  <si>
    <t>223 製鋼を行わない鋼材製造業（表面処理鋼材を除く）</t>
  </si>
  <si>
    <t>224 表面処理鋼材製造業</t>
  </si>
  <si>
    <t>225 鉄素形材製造業</t>
  </si>
  <si>
    <t>229 その他の鉄鋼業</t>
  </si>
  <si>
    <t>230 管理，補助的経済活動を行う事業所（23非鉄金属製造業）</t>
  </si>
  <si>
    <t>231 非鉄金属第1次製錬・精製業</t>
  </si>
  <si>
    <t>232 非鉄金属第2次製錬・精製業（非鉄金属合金製造業を含む）</t>
  </si>
  <si>
    <t>233 非鉄金属・同合金圧延業（抽伸，押出しを含む）</t>
  </si>
  <si>
    <t>234 電線・ケーブル製造業</t>
  </si>
  <si>
    <t>235 非鉄金属素形材製造業</t>
  </si>
  <si>
    <t>239 その他の非鉄金属製造業</t>
  </si>
  <si>
    <t>240 管理，補助的経済活動を行う事業所（24金属製品製造業）</t>
  </si>
  <si>
    <t>241 ブリキ缶・その他のめっき板等製品製造業</t>
  </si>
  <si>
    <t>242 洋食器・刃物・手道具・金物類製造業</t>
  </si>
  <si>
    <t>243 暖房・調理等装置,配管工事用附属品製造業</t>
  </si>
  <si>
    <t>244 建設用・建築用金属製品製造業（製缶板金業を含む)</t>
  </si>
  <si>
    <t>245 金属素形材製品製造業</t>
  </si>
  <si>
    <t>246 金属被覆・彫刻業，熱処理業（ほうろう鉄器を除く）</t>
  </si>
  <si>
    <t>247 金属線製品製造業（ねじ類を除く)</t>
  </si>
  <si>
    <t>248 ボルト・ナット・リベット・小ねじ・木ねじ等製造業</t>
  </si>
  <si>
    <t>249 その他の金属製品製造業</t>
  </si>
  <si>
    <t>250 管理，補助的経済活動を行う事業所（25はん用機械器具製造業）</t>
  </si>
  <si>
    <t>251 ボイラ・原動機製造業</t>
  </si>
  <si>
    <t>252 ポンプ・圧縮機器製造業</t>
  </si>
  <si>
    <t>253 一般産業用機械・装置製造業</t>
  </si>
  <si>
    <t>259 その他のはん用機械・同部分品製造業</t>
  </si>
  <si>
    <t>260 管理，補助的経済活動を行う事業所（26生産用機械器具製造業）</t>
  </si>
  <si>
    <t>261 農業用機械製造業（農業用器具を除く）</t>
  </si>
  <si>
    <t>262 建設機械・鉱山機械製造業</t>
  </si>
  <si>
    <t>263 繊維機械製造業</t>
  </si>
  <si>
    <t>264 生活関連産業用機械製造業</t>
  </si>
  <si>
    <t>265 基礎素材産業用機械製造業</t>
  </si>
  <si>
    <t>266 金属加工機械製造業</t>
  </si>
  <si>
    <t>267 半導体・フラットパネルディスプレイ製造装置製造業</t>
  </si>
  <si>
    <t>269 その他の生産用機械・同部分品製造業</t>
  </si>
  <si>
    <t>270 管理，補助的経済活動を行う事業所（27業務用機械器具製造業）</t>
  </si>
  <si>
    <t>271 事務用機械器具製造業</t>
  </si>
  <si>
    <t>272 サービス用・娯楽用機械器具製造業</t>
  </si>
  <si>
    <t>273 計量器・測定器・分析機器・試験機・測量機械器具・理化学機械器具製造業</t>
  </si>
  <si>
    <t>274 医療用機械器具・医療用品製造業</t>
  </si>
  <si>
    <t>275 光学機械器具・レンズ製造業</t>
  </si>
  <si>
    <t>276 武器製造業</t>
  </si>
  <si>
    <t>280 管理，補助的経済活動を行う事業所（28電子部品・デバイス・電子回路製造業）</t>
  </si>
  <si>
    <t>281 電子デバイス製造業</t>
  </si>
  <si>
    <t>282 電子部品製造業</t>
  </si>
  <si>
    <t>283 記録メディア製造業</t>
  </si>
  <si>
    <t>284 電子回路製造業</t>
  </si>
  <si>
    <t>285 ユニット部品製造業</t>
  </si>
  <si>
    <t>289 その他の電子部品・デバイス・電子回路製造業</t>
  </si>
  <si>
    <t>290 管理，補助的経済活動を行う事業所（29電気機械器具製造業）</t>
  </si>
  <si>
    <t>291 発電用・送電用・配電用電気機械器具製造業</t>
  </si>
  <si>
    <t>292 産業用電気機械器具製造業</t>
  </si>
  <si>
    <t>293 民生用電気機械器具製造業</t>
  </si>
  <si>
    <t>294 電球・電気照明器具製造業</t>
  </si>
  <si>
    <t>295 電池製造業</t>
  </si>
  <si>
    <t>296 電子応用装置製造業</t>
  </si>
  <si>
    <t>297 電気計測器製造業</t>
  </si>
  <si>
    <t>299 その他の電気機械器具製造業</t>
  </si>
  <si>
    <t>300 管理，補助的経済活動を行う事業所（30情報通信機械器具製造業）</t>
  </si>
  <si>
    <t>301 通信機械器具・同関連機械器具製造業</t>
  </si>
  <si>
    <t>302 映像・音響機械器具製造業</t>
  </si>
  <si>
    <t>303 電子計算機・同附属装置製造業</t>
  </si>
  <si>
    <t>310 管理，補助的経済活動を行う事業所（31輸送用機械器具製造業）</t>
  </si>
  <si>
    <t>311 自動車・同附属品製造業</t>
  </si>
  <si>
    <t>312 鉄道車両・同部分品製造業</t>
  </si>
  <si>
    <t>313 船舶製造・修理業，舶用機関製造業</t>
  </si>
  <si>
    <t>314 航空機・同附属品製造業</t>
  </si>
  <si>
    <t>315 産業用運搬車両・同部分品・附属品製造業</t>
  </si>
  <si>
    <t>319 その他の輸送用機械器具製造業</t>
  </si>
  <si>
    <t>320 管理，補助的経済活動を行う事業所（32その他の製造業）</t>
  </si>
  <si>
    <t>321 貴金属・宝石製品製造業</t>
  </si>
  <si>
    <t>322 装身具・装飾品・ボタン・同関連品製造業（貴金属・宝石製を除く）</t>
  </si>
  <si>
    <t>323 時計・同部分品製造業</t>
  </si>
  <si>
    <t>324 楽器製造業</t>
  </si>
  <si>
    <t>325 がん具・運動用具製造業</t>
  </si>
  <si>
    <t>326 ペン・鉛筆・絵画用品・その他の事務用品製造業</t>
  </si>
  <si>
    <t>327 漆器製造業</t>
  </si>
  <si>
    <t>328 畳等生活雑貨製品製造業</t>
  </si>
  <si>
    <t>329 他に分類されない製造業</t>
  </si>
  <si>
    <t>330 管理，補助的経済活動を行う事業所（33電気業）</t>
  </si>
  <si>
    <t>331 電気業</t>
  </si>
  <si>
    <t>340 管理，補助的経済活動を行う事業所（34ガス業）</t>
  </si>
  <si>
    <t>341 ガス業</t>
  </si>
  <si>
    <t>350 管理，補助的経済活動を行う事業所（35熱供給業）</t>
  </si>
  <si>
    <t>351 熱供給業</t>
  </si>
  <si>
    <t>360 管理，補助的経済活動を行う事業所（36水道業）</t>
  </si>
  <si>
    <t>361 上水道業</t>
  </si>
  <si>
    <t>362 工業用水道業</t>
  </si>
  <si>
    <t>363 下水道業</t>
  </si>
  <si>
    <t>370 管理，補助的経済活動を行う事業所（37通信業）</t>
  </si>
  <si>
    <t>371 固定電気通信業</t>
  </si>
  <si>
    <t>372 移動電気通信業</t>
  </si>
  <si>
    <t>373 電気通信に附帯するサービス業</t>
  </si>
  <si>
    <t>380 管理，補助的経済活動を行う事業所（38放送業）</t>
  </si>
  <si>
    <t>381 公共放送業（有線放送業を除く）</t>
  </si>
  <si>
    <t>382 民間放送業（有線放送業を除く）</t>
  </si>
  <si>
    <t>383 有線放送業</t>
  </si>
  <si>
    <t>390 管理，補助的経済活動を行う事業所（39情報サービス業）</t>
  </si>
  <si>
    <t>391 ソフトウェア業</t>
  </si>
  <si>
    <t>392 情報処理・提供サービス業</t>
  </si>
  <si>
    <t>400 管理，補助的経済活動を行う事業所（40インターネット附随サービス業）</t>
  </si>
  <si>
    <t>401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</si>
  <si>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</si>
  <si>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</si>
  <si>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</si>
  <si>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</si>
  <si>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</si>
  <si>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</si>
  <si>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</si>
  <si>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420 管理，補助的経済活動を行う事業所（42鉄道業）</t>
  </si>
  <si>
    <t>421 鉄道業</t>
  </si>
  <si>
    <t>430 管理，補助的経済活動を行う事業所（43道路旅客運送業）</t>
  </si>
  <si>
    <t>431 一般乗合旅客自動車運送業</t>
  </si>
  <si>
    <t>432 一般乗用旅客自動車運送業</t>
  </si>
  <si>
    <t>433 一般貸切旅客自動車運送業</t>
  </si>
  <si>
    <t>439 その他の道路旅客運送業</t>
  </si>
  <si>
    <t>440 管理，補助的経済活動を行う事業所（44道路貨物運送業）</t>
  </si>
  <si>
    <t>441 一般貨物自動車運送業</t>
  </si>
  <si>
    <t>442 特定貨物自動車運送業</t>
  </si>
  <si>
    <t>443 貨物軽自動車運送業</t>
  </si>
  <si>
    <t>444 集配利用運送業</t>
  </si>
  <si>
    <t>449 その他の道路貨物運送業</t>
  </si>
  <si>
    <t>450 管理，補助的経済活動を行う事業所（45水運業）</t>
  </si>
  <si>
    <t>451 外航海運業</t>
  </si>
  <si>
    <t>452 沿海海運業</t>
  </si>
  <si>
    <t>453 内陸水運業</t>
  </si>
  <si>
    <t>454 船舶貸渡業</t>
  </si>
  <si>
    <t>460 管理，補助的経済活動を行う事業所（46航空運輸業）</t>
  </si>
  <si>
    <t>461 航空運送業</t>
  </si>
  <si>
    <t>462 航空機使用業（航空運送業を除く）</t>
  </si>
  <si>
    <t>470 管理，補助的経済活動を行う事業所（47倉庫業）</t>
  </si>
  <si>
    <t>471 倉庫業（冷蔵倉庫業を除く）</t>
  </si>
  <si>
    <t>472 冷蔵倉庫業</t>
  </si>
  <si>
    <t>480 管理，補助的経済活動を行う事業所（48運輸に附帯するサービス業）</t>
  </si>
  <si>
    <t>481 港湾運送業</t>
  </si>
  <si>
    <t>482 貨物運送取扱業（集配利用運送業を除く）</t>
  </si>
  <si>
    <t>483 運送代理店</t>
  </si>
  <si>
    <t>484 こん包業</t>
  </si>
  <si>
    <t>485 運輸施設提供業</t>
  </si>
  <si>
    <t>489 その他の運輸に附帯するサービス業</t>
  </si>
  <si>
    <t>490 管理，補助的経済活動を行う事業所（49郵便業）</t>
  </si>
  <si>
    <t>491 郵便業（信書便事業を含む）</t>
  </si>
  <si>
    <t>500 管理，補助的経済活動を行う事業所（50各種商品卸売業）</t>
  </si>
  <si>
    <t>501 各種商品卸売業</t>
  </si>
  <si>
    <t>510 管理，補助的経済活動を行う事業所（51繊維・衣服等卸売業）</t>
  </si>
  <si>
    <t>511 繊維品卸売業（衣服，身の回り品を除く）</t>
  </si>
  <si>
    <t>512 衣服卸売業</t>
  </si>
  <si>
    <t>513 身の回り品卸売業</t>
  </si>
  <si>
    <t>520 管理，補助的経済活動を行う事業所（52飲食料品卸売業）</t>
  </si>
  <si>
    <t>521 農畜産物・水産物卸売業</t>
  </si>
  <si>
    <t>522 食料・飲料卸売業</t>
  </si>
  <si>
    <t>530 管理，補助的経済活動を行う事業所（53建築材料，鉱物・金属材料等卸売業）</t>
  </si>
  <si>
    <t>531 建築材料卸売業</t>
  </si>
  <si>
    <t>532 化学製品卸売業</t>
  </si>
  <si>
    <t>533 石油・鉱物卸売業</t>
  </si>
  <si>
    <t>534 鉄鋼製品卸売業</t>
  </si>
  <si>
    <t>535 非鉄金属卸売業</t>
  </si>
  <si>
    <t>536 再生資源卸売業</t>
  </si>
  <si>
    <t>540 管理，補助的経済活動を行う事業所（54機械器具卸売業）</t>
  </si>
  <si>
    <t>541 産業機械器具卸売業</t>
  </si>
  <si>
    <t>542 自動車卸売業</t>
  </si>
  <si>
    <t>543 電気機械器具卸売業</t>
  </si>
  <si>
    <t>549 その他の機械器具卸売業</t>
  </si>
  <si>
    <t>550 管理，補助的経済活動を行う事業所（55その他の卸売業）</t>
  </si>
  <si>
    <t>551 家具・建具・じゅう器等卸売業</t>
  </si>
  <si>
    <t>552 医薬品・化粧品等卸売業</t>
  </si>
  <si>
    <t>553 紙・紙製品卸売業</t>
  </si>
  <si>
    <t>559 他に分類されない卸売業</t>
  </si>
  <si>
    <t>560 管理，補助的経済活動を行う事業所（56各種商品小売業）</t>
  </si>
  <si>
    <t>561 百貨店，総合スーパー</t>
  </si>
  <si>
    <t>569 その他の各種商品小売業（従業者が常時50人未満のもの）</t>
  </si>
  <si>
    <t>570 管理，補助的経済活動を行う事業所（57織物・衣服・身の回り品小売業）</t>
  </si>
  <si>
    <t>571 呉服・服地・寝具小売業</t>
  </si>
  <si>
    <t>572 男子服小売業</t>
  </si>
  <si>
    <t>573 婦人・子供服小売業</t>
  </si>
  <si>
    <t>574 靴・履物小売業</t>
  </si>
  <si>
    <t>579 その他の織物・衣服・身の回り品小売業</t>
  </si>
  <si>
    <t>580 管理，補助的経済活動を行う事業所（58飲食料品小売業）</t>
  </si>
  <si>
    <t>581 各種食料品小売業</t>
  </si>
  <si>
    <t>582 野菜・果実小売業</t>
  </si>
  <si>
    <t>583 食肉小売業</t>
  </si>
  <si>
    <t>584 鮮魚小売業</t>
  </si>
  <si>
    <t>585 酒小売業</t>
  </si>
  <si>
    <t>586 菓子・パン小売業</t>
  </si>
  <si>
    <t>589 その他の飲食料品小売業</t>
  </si>
  <si>
    <t>590 管理，補助的経済活動を行う事業所（59機械器具小売業）</t>
  </si>
  <si>
    <t>591 自動車小売業</t>
  </si>
  <si>
    <t>592 自転車小売業</t>
  </si>
  <si>
    <t>593 機械器具小売業（自動車，自転車を除く）</t>
  </si>
  <si>
    <t>600 管理，補助的経済活動を行う事業所（60その他の小売業）</t>
  </si>
  <si>
    <t>601 家具・建具・畳小売業</t>
  </si>
  <si>
    <t>602 じゅう器小売業</t>
  </si>
  <si>
    <t>603 医薬品・化粧品小売業</t>
  </si>
  <si>
    <t>604 農耕用品小売業</t>
  </si>
  <si>
    <t>605 燃料小売業</t>
  </si>
  <si>
    <t>606 書籍・文房具小売業</t>
  </si>
  <si>
    <t>607 スポーツ用品・がん具・娯楽用品・楽器小売業</t>
  </si>
  <si>
    <t>608 写真機・時計・眼鏡小売業</t>
  </si>
  <si>
    <t>609 他に分類されない小売業</t>
  </si>
  <si>
    <t>610 管理，補助的経済活動を行う事業所（61無店舗小売業）</t>
  </si>
  <si>
    <t>611 通信販売・訪問販売小売業</t>
  </si>
  <si>
    <t>612 自動販売機による小売業</t>
  </si>
  <si>
    <t>619 その他の無店舗小売業</t>
  </si>
  <si>
    <t>620 管理，補助的経済活動を行う事業所（62銀行業）</t>
  </si>
  <si>
    <t>621 中央銀行</t>
  </si>
  <si>
    <t>622 銀行（中央銀行を除く）</t>
  </si>
  <si>
    <t>630 管理，補助的経済活動を行う事業所（63協同組織金融業）</t>
  </si>
  <si>
    <t>631 中小企業等金融業</t>
  </si>
  <si>
    <t>632 農林水産金融業</t>
  </si>
  <si>
    <t>640 管理，補助的経済活動を行う事業所（64貸金業，クレジットカード業等非預金信用機関）</t>
  </si>
  <si>
    <t>641 貸金業</t>
  </si>
  <si>
    <t>642 質屋</t>
  </si>
  <si>
    <t>643 クレジットカード業，割賦金融業</t>
  </si>
  <si>
    <t>649 その他の非預金信用機関</t>
  </si>
  <si>
    <t>650 管理，補助的経済活動を行う事業所（65金融商品取引業，商品先物取引業）</t>
  </si>
  <si>
    <t>651 金融商品取引業</t>
  </si>
  <si>
    <t>652 商品先物取引業，商品投資顧問業</t>
  </si>
  <si>
    <t>660 管理，補助的経済活動を行う事業所（66補助的金融業等）</t>
  </si>
  <si>
    <t>661 補助的金融業，金融附帯業</t>
  </si>
  <si>
    <t>662 信託業</t>
  </si>
  <si>
    <t>663 金融代理業</t>
  </si>
  <si>
    <t>670 管理，補助的経済活動を行う事業所（67保険業）</t>
  </si>
  <si>
    <t>671 生命保険業</t>
  </si>
  <si>
    <t>672 損害保険業</t>
  </si>
  <si>
    <t>673 共済事業，少額短期保険業</t>
  </si>
  <si>
    <t>674 保険媒介代理業</t>
  </si>
  <si>
    <t>675 保険サービス業</t>
  </si>
  <si>
    <t>680 管理，補助的経済活動を行う事業所（68不動産取引業）</t>
  </si>
  <si>
    <t>681 建物売買業，土地売買業</t>
  </si>
  <si>
    <t>682 不動産代理業・仲介業</t>
  </si>
  <si>
    <t>690 管理，補助的経済活動を行う事業所（69不動産賃貸業・管理業）</t>
  </si>
  <si>
    <t>691 不動産賃貸業（貸家業，貸間業を除く）</t>
  </si>
  <si>
    <t>692 貸家業，貸間業</t>
  </si>
  <si>
    <t>693 駐車場業</t>
  </si>
  <si>
    <t>694 不動産管理業</t>
  </si>
  <si>
    <t>700 管理，補助的経済活動を行う事業所（70物品賃貸業）</t>
  </si>
  <si>
    <t>701 各種物品賃貸業</t>
  </si>
  <si>
    <t>702 産業用機械器具賃貸業</t>
  </si>
  <si>
    <t>703 事務用機械器具賃貸業</t>
  </si>
  <si>
    <t>704 自動車賃貸業</t>
  </si>
  <si>
    <t>705 スポーツ・娯楽用品賃貸業</t>
  </si>
  <si>
    <t>709 その他の物品賃貸業</t>
  </si>
  <si>
    <t>710 管理，補助的経済活動を行う事業所（71学術・開発研究機関）</t>
  </si>
  <si>
    <t>711 自然科学研究所</t>
  </si>
  <si>
    <t>712 人文・社会科学研究所</t>
  </si>
  <si>
    <t>720 管理，補助的経済活動を行う事業所（72専門サービス業）</t>
  </si>
  <si>
    <t>721 法律事務所，特許事務所</t>
  </si>
  <si>
    <t>722 公証人役場，司法書士事務所，土地家屋調査士事務所</t>
  </si>
  <si>
    <t>723 行政書士事務所</t>
  </si>
  <si>
    <t>724 公認会計士事務所，税理士事務所</t>
  </si>
  <si>
    <t>725 社会保険労務士事務所</t>
  </si>
  <si>
    <t>726 デザイン業</t>
  </si>
  <si>
    <t>727 著述・芸術家業</t>
  </si>
  <si>
    <t>728 経営コンサルタント業，純粋持株会社</t>
  </si>
  <si>
    <t>729 その他の専門サービス業</t>
  </si>
  <si>
    <t>730 管理，補助的経済活動を行う事業所（73広告業）</t>
  </si>
  <si>
    <t>731 広告業</t>
  </si>
  <si>
    <t>740 管理，補助的経済活動を行う事業所（74技術サービス業）</t>
  </si>
  <si>
    <t>741 獣医業</t>
  </si>
  <si>
    <t>742 土木建築サービス業</t>
  </si>
  <si>
    <t>743 機械設計業</t>
  </si>
  <si>
    <t>744 商品・非破壊検査業</t>
  </si>
  <si>
    <t>745 計量証明業</t>
  </si>
  <si>
    <t>746 写真業</t>
  </si>
  <si>
    <t>749 その他の技術サービス業</t>
  </si>
  <si>
    <t>750 管理，補助的経済活動を行う事業所（75宿泊業）</t>
  </si>
  <si>
    <t>751 旅館，ホテル</t>
  </si>
  <si>
    <t>752 簡易宿所</t>
  </si>
  <si>
    <t>753 下宿業</t>
  </si>
  <si>
    <t>759 その他の宿泊業</t>
  </si>
  <si>
    <t>760 管理，補助的経済活動を行う事業所（76飲食店）</t>
  </si>
  <si>
    <t>761 食堂，レストラン（専門料理店を除く）</t>
  </si>
  <si>
    <t>762 専門料理店</t>
  </si>
  <si>
    <t>763 そば・うどん店</t>
  </si>
  <si>
    <t>764 すし店</t>
  </si>
  <si>
    <t>765 酒場，ビヤホール</t>
  </si>
  <si>
    <t>766 バー，キャバレー，ナイトクラブ</t>
  </si>
  <si>
    <t>767 喫茶店</t>
  </si>
  <si>
    <t>769 その他の飲食店</t>
  </si>
  <si>
    <t>770 管理，補助的経済活動を行う事業所（77持ち帰り・配達飲食サービス業）</t>
  </si>
  <si>
    <t>771 持ち帰り飲食サービス業</t>
  </si>
  <si>
    <t>772 配達飲食サービス業</t>
  </si>
  <si>
    <t>780 管理，補助的経済活動を行う事業所（78洗濯・理容・美容・浴場業）</t>
  </si>
  <si>
    <t>781 洗濯業</t>
  </si>
  <si>
    <t>782 理容業</t>
  </si>
  <si>
    <t>783 美容業</t>
  </si>
  <si>
    <t>784 一般公衆浴場業</t>
  </si>
  <si>
    <t>785 その他の公衆浴場業</t>
  </si>
  <si>
    <t>789 その他の洗濯・理容・美容・浴場業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</si>
  <si>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</si>
  <si>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</si>
  <si>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</si>
  <si>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</si>
  <si>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</si>
  <si>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</si>
  <si>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</si>
  <si>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</si>
  <si>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800 管理，補助的経済活動を行う事業所（80娯楽業）</t>
  </si>
  <si>
    <t>801 映画館</t>
  </si>
  <si>
    <t>802 興行場（別掲を除く），興行団</t>
  </si>
  <si>
    <t>803 競輪・競馬等の競走場，競技団</t>
  </si>
  <si>
    <t>804 スポーツ施設提供業</t>
  </si>
  <si>
    <t>805 公園，遊園地</t>
  </si>
  <si>
    <t>806 遊戯場</t>
  </si>
  <si>
    <t>809 その他の娯楽業</t>
  </si>
  <si>
    <t>810 管理，補助的経済活動を行う事業所（81学校教育）</t>
  </si>
  <si>
    <t>811 幼稚園</t>
  </si>
  <si>
    <t>812 小学校</t>
  </si>
  <si>
    <t>813 中学校</t>
  </si>
  <si>
    <t>814 高等学校，中等教育学校</t>
  </si>
  <si>
    <t>815 特別支援学校</t>
  </si>
  <si>
    <t>816 高等教育機関</t>
  </si>
  <si>
    <t>817 専修学校，各種学校</t>
  </si>
  <si>
    <t>818 学校教育支援機関</t>
  </si>
  <si>
    <t>819 幼保連携型認定こども園</t>
  </si>
  <si>
    <t>820 管理，補助的経済活動を行う事業所（82その他の教育，学習支援業）</t>
  </si>
  <si>
    <t>821 社会教育</t>
  </si>
  <si>
    <t>822 職業・教育支援施設</t>
  </si>
  <si>
    <t>823 学習塾</t>
  </si>
  <si>
    <t>824 教養・技能教授業</t>
  </si>
  <si>
    <t>829 他に分類されない教育，学習支援業</t>
  </si>
  <si>
    <t>830 管理，補助的経済活動を行う事業所（83医療業）</t>
  </si>
  <si>
    <t>831 病院</t>
  </si>
  <si>
    <t>832 一般診療所</t>
  </si>
  <si>
    <t>833 歯科診療所</t>
  </si>
  <si>
    <t>834 助産・看護業</t>
  </si>
  <si>
    <t>835 療術業</t>
  </si>
  <si>
    <t>836 医療に附帯するサービス業</t>
  </si>
  <si>
    <t>840 管理，補助的経済活動を行う事業所（84保健衛生）</t>
  </si>
  <si>
    <t>841 保健所</t>
  </si>
  <si>
    <t>842 健康相談施設</t>
  </si>
  <si>
    <t>849 その他の保健衛生</t>
  </si>
  <si>
    <t>850 管理，補助的経済活動を行う事業所（85社会保険・社会福祉・介護事業）</t>
  </si>
  <si>
    <t>851 社会保険事業団体</t>
  </si>
  <si>
    <t>852 福祉事務所</t>
  </si>
  <si>
    <t>853 児童福祉事業</t>
  </si>
  <si>
    <t>854 老人福祉・介護事業</t>
  </si>
  <si>
    <t>855 障害者福祉事業</t>
  </si>
  <si>
    <t>859 その他の社会保険・社会福祉・介護事業</t>
  </si>
  <si>
    <t>860 管理，補助的経済活動を行う事業所（86郵便局）</t>
  </si>
  <si>
    <t>861 郵便局</t>
  </si>
  <si>
    <t>862 郵便局受託業</t>
  </si>
  <si>
    <t>870 管理，補助的経済活動を行う事業所（87協同組合）</t>
  </si>
  <si>
    <t>871 農林水産業協同組合（他に分類されないもの）</t>
  </si>
  <si>
    <t>872 事業協同組合（他に分類されないもの）</t>
  </si>
  <si>
    <t>880 管理，補助的経済活動を行う事業所（88廃棄物処理業）</t>
  </si>
  <si>
    <t>881 一般廃棄物処理業</t>
  </si>
  <si>
    <t>882 産業廃棄物処理業</t>
  </si>
  <si>
    <t>889 その他の廃棄物処理業</t>
  </si>
  <si>
    <t>890 管理，補助的経済活動を行う事業所（89自動車整備業）</t>
  </si>
  <si>
    <t>891 自動車整備業</t>
  </si>
  <si>
    <t>900 管理，補助的経済活動を行う事業所（90機械等修理業）</t>
  </si>
  <si>
    <t>901 機械修理業（電気機械器具を除く）</t>
  </si>
  <si>
    <t>902 電気機械器具修理業</t>
  </si>
  <si>
    <t>903 表具業</t>
  </si>
  <si>
    <t>909 その他の修理業</t>
  </si>
  <si>
    <t>910 管理，補助的経済活動を行う事業所（91職業紹介・労働者派遣業）</t>
  </si>
  <si>
    <t>911 職業紹介業</t>
  </si>
  <si>
    <t>912 労働者派遣業</t>
  </si>
  <si>
    <t>920 管理，補助的経済活動を行う事業所（92その他の事業サービス業）</t>
  </si>
  <si>
    <t>921 速記・ワープロ入力・複写業</t>
  </si>
  <si>
    <t>922 建物サービス業</t>
  </si>
  <si>
    <t>923 警備業</t>
  </si>
  <si>
    <t>929 他に分類されない事業サービス業</t>
  </si>
  <si>
    <t>931 経済団体</t>
  </si>
  <si>
    <t>932 労働団体</t>
  </si>
  <si>
    <t>933 学術・文化団体</t>
  </si>
  <si>
    <t>934 政治団体</t>
  </si>
  <si>
    <t>939 他に分類されない非営利的団体</t>
  </si>
  <si>
    <t>941 神道系宗教</t>
  </si>
  <si>
    <t>942 仏教系宗教</t>
  </si>
  <si>
    <t>943 キリスト教系宗教</t>
  </si>
  <si>
    <t>949 その他の宗教</t>
  </si>
  <si>
    <t>950 管理，補助的経済活動を行う事業所（95その他のサービス業）</t>
  </si>
  <si>
    <t>951 集会場</t>
  </si>
  <si>
    <t>952 と畜場</t>
  </si>
  <si>
    <t>959 他に分類されないサービス業</t>
  </si>
  <si>
    <t>961 外国公館</t>
  </si>
  <si>
    <t>969 その他の外国公務</t>
  </si>
  <si>
    <t>971 立法機関</t>
  </si>
  <si>
    <t>972 司法機関</t>
  </si>
  <si>
    <t>973 行政機関</t>
  </si>
  <si>
    <t>981 都道府県機関</t>
  </si>
  <si>
    <t>982 市町村機関</t>
  </si>
  <si>
    <t>999 分類不能の産業</t>
  </si>
  <si>
    <t>中分類</t>
    <rPh sb="0" eb="3">
      <t>チュウブンルイ</t>
    </rPh>
    <phoneticPr fontId="24"/>
  </si>
  <si>
    <t>中分類</t>
    <phoneticPr fontId="24"/>
  </si>
  <si>
    <t>小分類</t>
    <rPh sb="0" eb="3">
      <t>ショウブンルイ</t>
    </rPh>
    <phoneticPr fontId="24"/>
  </si>
  <si>
    <t>部門</t>
    <rPh sb="0" eb="2">
      <t>ブモン</t>
    </rPh>
    <phoneticPr fontId="24"/>
  </si>
  <si>
    <t>中分類1</t>
    <rPh sb="0" eb="3">
      <t>チュウブンルイ</t>
    </rPh>
    <phoneticPr fontId="24"/>
  </si>
  <si>
    <t>業務</t>
    <rPh sb="0" eb="2">
      <t>ギョウム</t>
    </rPh>
    <phoneticPr fontId="24"/>
  </si>
  <si>
    <t>中分類2</t>
    <rPh sb="0" eb="3">
      <t>チュウブンルイ</t>
    </rPh>
    <phoneticPr fontId="24"/>
  </si>
  <si>
    <t>産業</t>
    <rPh sb="0" eb="2">
      <t>サンギョウ</t>
    </rPh>
    <phoneticPr fontId="24"/>
  </si>
  <si>
    <t>中分類3</t>
    <rPh sb="0" eb="3">
      <t>チュウブンルイ</t>
    </rPh>
    <phoneticPr fontId="24"/>
  </si>
  <si>
    <t>中分類4</t>
    <rPh sb="0" eb="3">
      <t>チュウブンルイ</t>
    </rPh>
    <phoneticPr fontId="24"/>
  </si>
  <si>
    <t>中分類5</t>
    <rPh sb="0" eb="3">
      <t>チュウブンルイ</t>
    </rPh>
    <phoneticPr fontId="24"/>
  </si>
  <si>
    <t>中分類6</t>
    <rPh sb="0" eb="3">
      <t>チュウブンルイ</t>
    </rPh>
    <phoneticPr fontId="24"/>
  </si>
  <si>
    <t>中分類7</t>
    <rPh sb="0" eb="3">
      <t>チュウブンルイ</t>
    </rPh>
    <phoneticPr fontId="24"/>
  </si>
  <si>
    <t>中分類8</t>
    <rPh sb="0" eb="3">
      <t>チュウブンルイ</t>
    </rPh>
    <phoneticPr fontId="24"/>
  </si>
  <si>
    <t>中分類9</t>
    <rPh sb="0" eb="3">
      <t>チュウブンルイ</t>
    </rPh>
    <phoneticPr fontId="24"/>
  </si>
  <si>
    <t>中分類10</t>
    <rPh sb="0" eb="3">
      <t>チュウブンルイ</t>
    </rPh>
    <phoneticPr fontId="24"/>
  </si>
  <si>
    <t>中分類11</t>
    <rPh sb="0" eb="3">
      <t>チュウブンルイ</t>
    </rPh>
    <phoneticPr fontId="24"/>
  </si>
  <si>
    <t>中分類12</t>
    <rPh sb="0" eb="3">
      <t>チュウブンルイ</t>
    </rPh>
    <phoneticPr fontId="24"/>
  </si>
  <si>
    <t>中分類13</t>
    <rPh sb="0" eb="3">
      <t>チュウブンルイ</t>
    </rPh>
    <phoneticPr fontId="24"/>
  </si>
  <si>
    <t>中分類14</t>
    <rPh sb="0" eb="3">
      <t>チュウブンルイ</t>
    </rPh>
    <phoneticPr fontId="24"/>
  </si>
  <si>
    <t>中分類15</t>
    <rPh sb="0" eb="3">
      <t>チュウブンルイ</t>
    </rPh>
    <phoneticPr fontId="24"/>
  </si>
  <si>
    <t>中分類16</t>
    <rPh sb="0" eb="3">
      <t>チュウブンルイ</t>
    </rPh>
    <phoneticPr fontId="24"/>
  </si>
  <si>
    <t>中分類17</t>
    <rPh sb="0" eb="3">
      <t>チュウブンルイ</t>
    </rPh>
    <phoneticPr fontId="24"/>
  </si>
  <si>
    <t>中分類18</t>
    <rPh sb="0" eb="3">
      <t>チュウブンルイ</t>
    </rPh>
    <phoneticPr fontId="24"/>
  </si>
  <si>
    <t>中分類19</t>
    <rPh sb="0" eb="3">
      <t>チュウブンルイ</t>
    </rPh>
    <phoneticPr fontId="24"/>
  </si>
  <si>
    <t>中分類20</t>
    <rPh sb="0" eb="3">
      <t>チュウブンルイ</t>
    </rPh>
    <phoneticPr fontId="24"/>
  </si>
  <si>
    <t>中分類21</t>
    <rPh sb="0" eb="3">
      <t>チュウブンルイ</t>
    </rPh>
    <phoneticPr fontId="24"/>
  </si>
  <si>
    <t>中分類22</t>
    <rPh sb="0" eb="3">
      <t>チュウブンルイ</t>
    </rPh>
    <phoneticPr fontId="24"/>
  </si>
  <si>
    <t>中分類23</t>
    <rPh sb="0" eb="3">
      <t>チュウブンルイ</t>
    </rPh>
    <phoneticPr fontId="24"/>
  </si>
  <si>
    <t>中分類24</t>
    <rPh sb="0" eb="3">
      <t>チュウブンルイ</t>
    </rPh>
    <phoneticPr fontId="24"/>
  </si>
  <si>
    <t>中分類25</t>
    <rPh sb="0" eb="3">
      <t>チュウブンルイ</t>
    </rPh>
    <phoneticPr fontId="24"/>
  </si>
  <si>
    <t>中分類26</t>
    <rPh sb="0" eb="3">
      <t>チュウブンルイ</t>
    </rPh>
    <phoneticPr fontId="24"/>
  </si>
  <si>
    <t>中分類27</t>
    <rPh sb="0" eb="3">
      <t>チュウブンルイ</t>
    </rPh>
    <phoneticPr fontId="24"/>
  </si>
  <si>
    <t>中分類28</t>
    <rPh sb="0" eb="3">
      <t>チュウブンルイ</t>
    </rPh>
    <phoneticPr fontId="24"/>
  </si>
  <si>
    <t>中分類29</t>
    <rPh sb="0" eb="3">
      <t>チュウブンルイ</t>
    </rPh>
    <phoneticPr fontId="24"/>
  </si>
  <si>
    <t>中分類30</t>
    <rPh sb="0" eb="3">
      <t>チュウブンルイ</t>
    </rPh>
    <phoneticPr fontId="24"/>
  </si>
  <si>
    <t>中分類31</t>
    <rPh sb="0" eb="3">
      <t>チュウブンルイ</t>
    </rPh>
    <phoneticPr fontId="24"/>
  </si>
  <si>
    <t>中分類32</t>
    <rPh sb="0" eb="3">
      <t>チュウブンルイ</t>
    </rPh>
    <phoneticPr fontId="24"/>
  </si>
  <si>
    <t>中分類33</t>
    <rPh sb="0" eb="3">
      <t>チュウブンルイ</t>
    </rPh>
    <phoneticPr fontId="24"/>
  </si>
  <si>
    <t>中分類34</t>
    <rPh sb="0" eb="3">
      <t>チュウブンルイ</t>
    </rPh>
    <phoneticPr fontId="24"/>
  </si>
  <si>
    <t>中分類35</t>
    <rPh sb="0" eb="3">
      <t>チュウブンルイ</t>
    </rPh>
    <phoneticPr fontId="24"/>
  </si>
  <si>
    <t>中分類36</t>
    <rPh sb="0" eb="3">
      <t>チュウブンルイ</t>
    </rPh>
    <phoneticPr fontId="24"/>
  </si>
  <si>
    <t>中分類37</t>
    <rPh sb="0" eb="3">
      <t>チュウブンルイ</t>
    </rPh>
    <phoneticPr fontId="24"/>
  </si>
  <si>
    <t>中分類38</t>
    <rPh sb="0" eb="3">
      <t>チュウブンルイ</t>
    </rPh>
    <phoneticPr fontId="24"/>
  </si>
  <si>
    <t>中分類39</t>
    <rPh sb="0" eb="3">
      <t>チュウブンルイ</t>
    </rPh>
    <phoneticPr fontId="24"/>
  </si>
  <si>
    <t>中分類40</t>
    <rPh sb="0" eb="3">
      <t>チュウブンルイ</t>
    </rPh>
    <phoneticPr fontId="24"/>
  </si>
  <si>
    <t>中分類41</t>
    <rPh sb="0" eb="3">
      <t>チュウブンルイ</t>
    </rPh>
    <phoneticPr fontId="24"/>
  </si>
  <si>
    <t>中分類42</t>
    <rPh sb="0" eb="3">
      <t>チュウブンルイ</t>
    </rPh>
    <phoneticPr fontId="24"/>
  </si>
  <si>
    <t>中分類43</t>
    <rPh sb="0" eb="3">
      <t>チュウブンルイ</t>
    </rPh>
    <phoneticPr fontId="24"/>
  </si>
  <si>
    <t>中分類44</t>
    <rPh sb="0" eb="3">
      <t>チュウブンルイ</t>
    </rPh>
    <phoneticPr fontId="24"/>
  </si>
  <si>
    <t>中分類45</t>
    <rPh sb="0" eb="3">
      <t>チュウブンルイ</t>
    </rPh>
    <phoneticPr fontId="24"/>
  </si>
  <si>
    <t>中分類46</t>
    <rPh sb="0" eb="3">
      <t>チュウブンルイ</t>
    </rPh>
    <phoneticPr fontId="24"/>
  </si>
  <si>
    <t>中分類47</t>
    <rPh sb="0" eb="3">
      <t>チュウブンルイ</t>
    </rPh>
    <phoneticPr fontId="24"/>
  </si>
  <si>
    <t>中分類48</t>
    <rPh sb="0" eb="3">
      <t>チュウブンルイ</t>
    </rPh>
    <phoneticPr fontId="24"/>
  </si>
  <si>
    <t>中分類49</t>
    <rPh sb="0" eb="3">
      <t>チュウブンルイ</t>
    </rPh>
    <phoneticPr fontId="24"/>
  </si>
  <si>
    <t>中分類50</t>
    <rPh sb="0" eb="3">
      <t>チュウブンルイ</t>
    </rPh>
    <phoneticPr fontId="24"/>
  </si>
  <si>
    <t>中分類51</t>
    <rPh sb="0" eb="3">
      <t>チュウブンルイ</t>
    </rPh>
    <phoneticPr fontId="24"/>
  </si>
  <si>
    <t>中分類52</t>
    <rPh sb="0" eb="3">
      <t>チュウブンルイ</t>
    </rPh>
    <phoneticPr fontId="24"/>
  </si>
  <si>
    <t>中分類53</t>
    <rPh sb="0" eb="3">
      <t>チュウブンルイ</t>
    </rPh>
    <phoneticPr fontId="24"/>
  </si>
  <si>
    <t>中分類54</t>
    <rPh sb="0" eb="3">
      <t>チュウブンルイ</t>
    </rPh>
    <phoneticPr fontId="24"/>
  </si>
  <si>
    <t>中分類55</t>
    <rPh sb="0" eb="3">
      <t>チュウブンルイ</t>
    </rPh>
    <phoneticPr fontId="24"/>
  </si>
  <si>
    <t>中分類56</t>
    <rPh sb="0" eb="3">
      <t>チュウブンルイ</t>
    </rPh>
    <phoneticPr fontId="24"/>
  </si>
  <si>
    <t>中分類57</t>
    <rPh sb="0" eb="3">
      <t>チュウブンルイ</t>
    </rPh>
    <phoneticPr fontId="24"/>
  </si>
  <si>
    <t>中分類58</t>
    <rPh sb="0" eb="3">
      <t>チュウブンルイ</t>
    </rPh>
    <phoneticPr fontId="24"/>
  </si>
  <si>
    <t>中分類59</t>
    <rPh sb="0" eb="3">
      <t>チュウブンルイ</t>
    </rPh>
    <phoneticPr fontId="24"/>
  </si>
  <si>
    <t>中分類60</t>
    <rPh sb="0" eb="3">
      <t>チュウブンルイ</t>
    </rPh>
    <phoneticPr fontId="24"/>
  </si>
  <si>
    <t>中分類61</t>
    <rPh sb="0" eb="3">
      <t>チュウブンルイ</t>
    </rPh>
    <phoneticPr fontId="24"/>
  </si>
  <si>
    <t>中分類62</t>
    <rPh sb="0" eb="3">
      <t>チュウブンルイ</t>
    </rPh>
    <phoneticPr fontId="24"/>
  </si>
  <si>
    <t>中分類63</t>
    <rPh sb="0" eb="3">
      <t>チュウブンルイ</t>
    </rPh>
    <phoneticPr fontId="24"/>
  </si>
  <si>
    <t>中分類64</t>
    <rPh sb="0" eb="3">
      <t>チュウブンルイ</t>
    </rPh>
    <phoneticPr fontId="24"/>
  </si>
  <si>
    <t>中分類65</t>
    <rPh sb="0" eb="3">
      <t>チュウブンルイ</t>
    </rPh>
    <phoneticPr fontId="24"/>
  </si>
  <si>
    <t>中分類66</t>
    <rPh sb="0" eb="3">
      <t>チュウブンルイ</t>
    </rPh>
    <phoneticPr fontId="24"/>
  </si>
  <si>
    <t>中分類67</t>
    <rPh sb="0" eb="3">
      <t>チュウブンルイ</t>
    </rPh>
    <phoneticPr fontId="24"/>
  </si>
  <si>
    <t>中分類68</t>
    <rPh sb="0" eb="3">
      <t>チュウブンルイ</t>
    </rPh>
    <phoneticPr fontId="24"/>
  </si>
  <si>
    <t>中分類69</t>
    <rPh sb="0" eb="3">
      <t>チュウブンルイ</t>
    </rPh>
    <phoneticPr fontId="24"/>
  </si>
  <si>
    <t>中分類70</t>
    <rPh sb="0" eb="3">
      <t>チュウブンルイ</t>
    </rPh>
    <phoneticPr fontId="24"/>
  </si>
  <si>
    <t>中分類71</t>
    <rPh sb="0" eb="3">
      <t>チュウブンルイ</t>
    </rPh>
    <phoneticPr fontId="24"/>
  </si>
  <si>
    <t>中分類72</t>
    <rPh sb="0" eb="3">
      <t>チュウブンルイ</t>
    </rPh>
    <phoneticPr fontId="24"/>
  </si>
  <si>
    <t>中分類73</t>
    <rPh sb="0" eb="3">
      <t>チュウブンルイ</t>
    </rPh>
    <phoneticPr fontId="24"/>
  </si>
  <si>
    <t>中分類74</t>
    <rPh sb="0" eb="3">
      <t>チュウブンルイ</t>
    </rPh>
    <phoneticPr fontId="24"/>
  </si>
  <si>
    <t>中分類75</t>
    <rPh sb="0" eb="3">
      <t>チュウブンルイ</t>
    </rPh>
    <phoneticPr fontId="24"/>
  </si>
  <si>
    <t>中分類76</t>
    <rPh sb="0" eb="3">
      <t>チュウブンルイ</t>
    </rPh>
    <phoneticPr fontId="24"/>
  </si>
  <si>
    <t>中分類77</t>
    <rPh sb="0" eb="3">
      <t>チュウブンルイ</t>
    </rPh>
    <phoneticPr fontId="24"/>
  </si>
  <si>
    <t>中分類78</t>
    <rPh sb="0" eb="3">
      <t>チュウブンルイ</t>
    </rPh>
    <phoneticPr fontId="24"/>
  </si>
  <si>
    <t>中分類79</t>
    <rPh sb="0" eb="3">
      <t>チュウブンルイ</t>
    </rPh>
    <phoneticPr fontId="24"/>
  </si>
  <si>
    <t>中分類80</t>
    <rPh sb="0" eb="3">
      <t>チュウブンルイ</t>
    </rPh>
    <phoneticPr fontId="24"/>
  </si>
  <si>
    <t>中分類81</t>
    <rPh sb="0" eb="3">
      <t>チュウブンルイ</t>
    </rPh>
    <phoneticPr fontId="24"/>
  </si>
  <si>
    <t>中分類82</t>
    <rPh sb="0" eb="3">
      <t>チュウブンルイ</t>
    </rPh>
    <phoneticPr fontId="24"/>
  </si>
  <si>
    <t>中分類83</t>
    <rPh sb="0" eb="3">
      <t>チュウブンルイ</t>
    </rPh>
    <phoneticPr fontId="24"/>
  </si>
  <si>
    <t>中分類84</t>
    <rPh sb="0" eb="3">
      <t>チュウブンルイ</t>
    </rPh>
    <phoneticPr fontId="24"/>
  </si>
  <si>
    <t>中分類85</t>
    <rPh sb="0" eb="3">
      <t>チュウブンルイ</t>
    </rPh>
    <phoneticPr fontId="24"/>
  </si>
  <si>
    <t>中分類86</t>
    <rPh sb="0" eb="3">
      <t>チュウブンルイ</t>
    </rPh>
    <phoneticPr fontId="24"/>
  </si>
  <si>
    <t>中分類87</t>
    <rPh sb="0" eb="3">
      <t>チュウブンルイ</t>
    </rPh>
    <phoneticPr fontId="24"/>
  </si>
  <si>
    <t>中分類88</t>
    <rPh sb="0" eb="3">
      <t>チュウブンルイ</t>
    </rPh>
    <phoneticPr fontId="24"/>
  </si>
  <si>
    <t>中分類89</t>
    <rPh sb="0" eb="3">
      <t>チュウブンルイ</t>
    </rPh>
    <phoneticPr fontId="24"/>
  </si>
  <si>
    <t>中分類90</t>
    <rPh sb="0" eb="3">
      <t>チュウブンルイ</t>
    </rPh>
    <phoneticPr fontId="24"/>
  </si>
  <si>
    <t>中分類91</t>
    <rPh sb="0" eb="3">
      <t>チュウブンルイ</t>
    </rPh>
    <phoneticPr fontId="24"/>
  </si>
  <si>
    <t>中分類92</t>
    <rPh sb="0" eb="3">
      <t>チュウブンルイ</t>
    </rPh>
    <phoneticPr fontId="24"/>
  </si>
  <si>
    <t>中分類93</t>
    <rPh sb="0" eb="3">
      <t>チュウブンルイ</t>
    </rPh>
    <phoneticPr fontId="24"/>
  </si>
  <si>
    <t>中分類94</t>
    <rPh sb="0" eb="3">
      <t>チュウブンルイ</t>
    </rPh>
    <phoneticPr fontId="24"/>
  </si>
  <si>
    <t>中分類95</t>
    <rPh sb="0" eb="3">
      <t>チュウブンルイ</t>
    </rPh>
    <phoneticPr fontId="24"/>
  </si>
  <si>
    <t>中分類96</t>
    <rPh sb="0" eb="3">
      <t>チュウブンルイ</t>
    </rPh>
    <phoneticPr fontId="24"/>
  </si>
  <si>
    <t>中分類97</t>
    <rPh sb="0" eb="3">
      <t>チュウブンルイ</t>
    </rPh>
    <phoneticPr fontId="24"/>
  </si>
  <si>
    <t>中分類98</t>
    <rPh sb="0" eb="3">
      <t>チュウブンルイ</t>
    </rPh>
    <phoneticPr fontId="24"/>
  </si>
  <si>
    <t>中分類99</t>
    <rPh sb="0" eb="3">
      <t>チュウブンルイ</t>
    </rPh>
    <phoneticPr fontId="24"/>
  </si>
  <si>
    <t>単位発熱量</t>
    <rPh sb="0" eb="2">
      <t>タンイ</t>
    </rPh>
    <rPh sb="2" eb="5">
      <t>ハツネツリョウ</t>
    </rPh>
    <phoneticPr fontId="9"/>
  </si>
  <si>
    <t>CO2排出係数</t>
    <phoneticPr fontId="9"/>
  </si>
  <si>
    <t>単位</t>
  </si>
  <si>
    <t>主要機器のCO2排出量の合計</t>
    <rPh sb="0" eb="2">
      <t>シュヨウ</t>
    </rPh>
    <rPh sb="2" eb="4">
      <t>キキ</t>
    </rPh>
    <rPh sb="8" eb="10">
      <t>ハイシュツ</t>
    </rPh>
    <rPh sb="10" eb="11">
      <t>リョウ</t>
    </rPh>
    <rPh sb="12" eb="14">
      <t>ゴウケイ</t>
    </rPh>
    <phoneticPr fontId="27"/>
  </si>
  <si>
    <t>t-CO2/年</t>
    <rPh sb="6" eb="7">
      <t>ネン</t>
    </rPh>
    <phoneticPr fontId="27"/>
  </si>
  <si>
    <t>工場・事業場全体のCO2排出量に占める割合</t>
    <rPh sb="0" eb="2">
      <t>コウジョウ</t>
    </rPh>
    <rPh sb="3" eb="6">
      <t>ジギョウジョウ</t>
    </rPh>
    <rPh sb="6" eb="8">
      <t>ゼンタイ</t>
    </rPh>
    <rPh sb="12" eb="14">
      <t>ハイシュツ</t>
    </rPh>
    <rPh sb="14" eb="15">
      <t>リョウ</t>
    </rPh>
    <rPh sb="16" eb="17">
      <t>シ</t>
    </rPh>
    <rPh sb="19" eb="21">
      <t>ワリアイ</t>
    </rPh>
    <phoneticPr fontId="27"/>
  </si>
  <si>
    <t>%</t>
    <phoneticPr fontId="27"/>
  </si>
  <si>
    <t>工程名</t>
    <rPh sb="0" eb="2">
      <t>コウテイ</t>
    </rPh>
    <rPh sb="2" eb="3">
      <t>メイ</t>
    </rPh>
    <phoneticPr fontId="9"/>
  </si>
  <si>
    <t>設備・機器</t>
    <rPh sb="0" eb="2">
      <t>セツビ</t>
    </rPh>
    <rPh sb="3" eb="5">
      <t>キキ</t>
    </rPh>
    <phoneticPr fontId="9"/>
  </si>
  <si>
    <t>能力</t>
    <rPh sb="0" eb="2">
      <t>ノウリョク</t>
    </rPh>
    <phoneticPr fontId="9"/>
  </si>
  <si>
    <t>運転状況</t>
    <rPh sb="0" eb="2">
      <t>ウンテン</t>
    </rPh>
    <rPh sb="2" eb="4">
      <t>ジョウキョウ</t>
    </rPh>
    <phoneticPr fontId="27"/>
  </si>
  <si>
    <t>稼動時間</t>
    <rPh sb="0" eb="2">
      <t>カドウ</t>
    </rPh>
    <phoneticPr fontId="9"/>
  </si>
  <si>
    <t>活動種別</t>
    <rPh sb="0" eb="2">
      <t>カツドウ</t>
    </rPh>
    <rPh sb="2" eb="4">
      <t>シュベツ</t>
    </rPh>
    <phoneticPr fontId="27"/>
  </si>
  <si>
    <t>年間活動量</t>
    <rPh sb="0" eb="2">
      <t>ネンカン</t>
    </rPh>
    <rPh sb="2" eb="5">
      <t>カツドウリョウ</t>
    </rPh>
    <phoneticPr fontId="27"/>
  </si>
  <si>
    <t>CO2排出係数</t>
    <phoneticPr fontId="27"/>
  </si>
  <si>
    <t>CO2排出量
(t-CO2/年)</t>
    <phoneticPr fontId="27"/>
  </si>
  <si>
    <t>設置年月</t>
    <rPh sb="0" eb="2">
      <t>セッチ</t>
    </rPh>
    <rPh sb="2" eb="4">
      <t>ネンゲツ</t>
    </rPh>
    <phoneticPr fontId="9"/>
  </si>
  <si>
    <t>名称</t>
    <rPh sb="0" eb="2">
      <t>メイショウ</t>
    </rPh>
    <phoneticPr fontId="27"/>
  </si>
  <si>
    <t>台数</t>
    <rPh sb="0" eb="2">
      <t>ダイスウ</t>
    </rPh>
    <phoneticPr fontId="9"/>
  </si>
  <si>
    <t>数値</t>
    <rPh sb="0" eb="2">
      <t>スウチ</t>
    </rPh>
    <phoneticPr fontId="27"/>
  </si>
  <si>
    <t>単位</t>
    <rPh sb="0" eb="2">
      <t>タンイ</t>
    </rPh>
    <phoneticPr fontId="27"/>
  </si>
  <si>
    <t>h/日</t>
    <rPh sb="2" eb="3">
      <t>ニチ</t>
    </rPh>
    <phoneticPr fontId="9"/>
  </si>
  <si>
    <t>日/年</t>
    <rPh sb="0" eb="1">
      <t>ニチ</t>
    </rPh>
    <rPh sb="2" eb="3">
      <t>ネン</t>
    </rPh>
    <phoneticPr fontId="9"/>
  </si>
  <si>
    <t>h/年</t>
    <phoneticPr fontId="27"/>
  </si>
  <si>
    <t>システム・設備区分</t>
    <rPh sb="5" eb="9">
      <t>セツビクブン</t>
    </rPh>
    <phoneticPr fontId="27"/>
  </si>
  <si>
    <t>空調システム</t>
  </si>
  <si>
    <t>蒸気システム</t>
  </si>
  <si>
    <t>冷却水システム</t>
  </si>
  <si>
    <t>圧空システム</t>
  </si>
  <si>
    <t>その他システム</t>
    <rPh sb="2" eb="3">
      <t>タ</t>
    </rPh>
    <phoneticPr fontId="28"/>
  </si>
  <si>
    <t>照明設備</t>
  </si>
  <si>
    <t>受変電・配電設備</t>
  </si>
  <si>
    <t>OA機器</t>
    <rPh sb="2" eb="4">
      <t>キキ</t>
    </rPh>
    <phoneticPr fontId="28"/>
  </si>
  <si>
    <t>電動機・ポンプ・ファン</t>
  </si>
  <si>
    <t>工業炉</t>
  </si>
  <si>
    <t>冷凍・冷蔵設備</t>
  </si>
  <si>
    <t>排水処理設備</t>
    <rPh sb="0" eb="2">
      <t>ハイスイ</t>
    </rPh>
    <rPh sb="2" eb="4">
      <t>ショリ</t>
    </rPh>
    <rPh sb="4" eb="6">
      <t>セツビ</t>
    </rPh>
    <phoneticPr fontId="26"/>
  </si>
  <si>
    <t>昇降設備</t>
    <rPh sb="0" eb="2">
      <t>ショウコウ</t>
    </rPh>
    <rPh sb="2" eb="4">
      <t>セツビ</t>
    </rPh>
    <phoneticPr fontId="26"/>
  </si>
  <si>
    <t>給湯設備</t>
    <rPh sb="0" eb="2">
      <t>キュウトウ</t>
    </rPh>
    <rPh sb="2" eb="4">
      <t>セツビ</t>
    </rPh>
    <phoneticPr fontId="26"/>
  </si>
  <si>
    <t>発電設備</t>
    <rPh sb="0" eb="2">
      <t>ハツデン</t>
    </rPh>
    <rPh sb="2" eb="4">
      <t>セツビ</t>
    </rPh>
    <phoneticPr fontId="26"/>
  </si>
  <si>
    <t>水利用設備</t>
    <rPh sb="0" eb="1">
      <t>ミズ</t>
    </rPh>
    <rPh sb="1" eb="3">
      <t>リヨウ</t>
    </rPh>
    <rPh sb="3" eb="5">
      <t>セツビ</t>
    </rPh>
    <phoneticPr fontId="26"/>
  </si>
  <si>
    <t>エネルギー管理設備</t>
    <rPh sb="5" eb="7">
      <t>カンリ</t>
    </rPh>
    <rPh sb="7" eb="9">
      <t>セツビ</t>
    </rPh>
    <phoneticPr fontId="26"/>
  </si>
  <si>
    <t>その他</t>
    <rPh sb="2" eb="3">
      <t>タ</t>
    </rPh>
    <phoneticPr fontId="28"/>
  </si>
  <si>
    <t>システム／設備区分</t>
    <rPh sb="5" eb="7">
      <t>セツビ</t>
    </rPh>
    <rPh sb="7" eb="9">
      <t>クブン</t>
    </rPh>
    <phoneticPr fontId="9"/>
  </si>
  <si>
    <t>主要機器とエネルギーフロー図</t>
    <rPh sb="0" eb="2">
      <t>シュヨウ</t>
    </rPh>
    <rPh sb="2" eb="4">
      <t>キキ</t>
    </rPh>
    <rPh sb="13" eb="14">
      <t>ズ</t>
    </rPh>
    <phoneticPr fontId="9"/>
  </si>
  <si>
    <t>工場・事業場全体ののCO2排出量の合計</t>
    <rPh sb="0" eb="2">
      <t>コウジョウ</t>
    </rPh>
    <rPh sb="3" eb="6">
      <t>ジギョウジョウ</t>
    </rPh>
    <rPh sb="6" eb="8">
      <t>ゼンタイ</t>
    </rPh>
    <rPh sb="13" eb="15">
      <t>ハイシュツ</t>
    </rPh>
    <rPh sb="15" eb="16">
      <t>リョウ</t>
    </rPh>
    <rPh sb="17" eb="19">
      <t>ゴウケイ</t>
    </rPh>
    <phoneticPr fontId="27"/>
  </si>
  <si>
    <t>主要機器のCO2排出状況</t>
    <rPh sb="0" eb="2">
      <t>シュヨウ</t>
    </rPh>
    <rPh sb="2" eb="4">
      <t>キキ</t>
    </rPh>
    <rPh sb="8" eb="10">
      <t>ハイシュツ</t>
    </rPh>
    <rPh sb="10" eb="12">
      <t>ジョウキョウ</t>
    </rPh>
    <phoneticPr fontId="9"/>
  </si>
  <si>
    <t>主要機器のエネルギーフロー図</t>
    <rPh sb="0" eb="2">
      <t>シュヨウ</t>
    </rPh>
    <rPh sb="2" eb="4">
      <t>キキ</t>
    </rPh>
    <rPh sb="13" eb="14">
      <t>ズ</t>
    </rPh>
    <phoneticPr fontId="9"/>
  </si>
  <si>
    <t>単価</t>
    <rPh sb="0" eb="2">
      <t>タンカ</t>
    </rPh>
    <phoneticPr fontId="27"/>
  </si>
  <si>
    <t>単価の根拠等</t>
    <rPh sb="0" eb="2">
      <t>タンカ</t>
    </rPh>
    <rPh sb="3" eb="5">
      <t>コンキョ</t>
    </rPh>
    <rPh sb="5" eb="6">
      <t>トウ</t>
    </rPh>
    <phoneticPr fontId="27"/>
  </si>
  <si>
    <t>活動種別と単価</t>
    <rPh sb="0" eb="4">
      <t>カツドウシュベツ</t>
    </rPh>
    <rPh sb="5" eb="7">
      <t>タンカ</t>
    </rPh>
    <phoneticPr fontId="9"/>
  </si>
  <si>
    <t>１．対策概要</t>
    <rPh sb="2" eb="4">
      <t>タイサク</t>
    </rPh>
    <rPh sb="4" eb="6">
      <t>ガイヨウ</t>
    </rPh>
    <phoneticPr fontId="27"/>
  </si>
  <si>
    <t>対策内容</t>
    <rPh sb="0" eb="2">
      <t>タイサク</t>
    </rPh>
    <rPh sb="2" eb="4">
      <t>ナイヨウ</t>
    </rPh>
    <phoneticPr fontId="9"/>
  </si>
  <si>
    <t>対象システム／設備</t>
    <rPh sb="0" eb="2">
      <t>タイショウ</t>
    </rPh>
    <rPh sb="7" eb="9">
      <t>セツビ</t>
    </rPh>
    <phoneticPr fontId="9"/>
  </si>
  <si>
    <t>対策種類</t>
    <rPh sb="0" eb="2">
      <t>タイサク</t>
    </rPh>
    <rPh sb="2" eb="4">
      <t>シュルイ</t>
    </rPh>
    <phoneticPr fontId="9"/>
  </si>
  <si>
    <t>既存設備名称</t>
    <rPh sb="0" eb="2">
      <t>キゾン</t>
    </rPh>
    <rPh sb="2" eb="4">
      <t>セツビ</t>
    </rPh>
    <rPh sb="4" eb="6">
      <t>メイショウ</t>
    </rPh>
    <phoneticPr fontId="9"/>
  </si>
  <si>
    <t>導入設備名称</t>
    <rPh sb="0" eb="2">
      <t>ドウニュウ</t>
    </rPh>
    <rPh sb="2" eb="4">
      <t>セツビ</t>
    </rPh>
    <rPh sb="4" eb="6">
      <t>メイショウ</t>
    </rPh>
    <phoneticPr fontId="9"/>
  </si>
  <si>
    <t>対策種類</t>
    <rPh sb="0" eb="2">
      <t>タイサク</t>
    </rPh>
    <rPh sb="2" eb="4">
      <t>シュルイ</t>
    </rPh>
    <phoneticPr fontId="27"/>
  </si>
  <si>
    <t>高効率化</t>
    <rPh sb="0" eb="4">
      <t>コウコウリツカ</t>
    </rPh>
    <phoneticPr fontId="27"/>
  </si>
  <si>
    <t>燃料転換</t>
    <rPh sb="0" eb="2">
      <t>ネンリョウ</t>
    </rPh>
    <rPh sb="2" eb="4">
      <t>テンカン</t>
    </rPh>
    <phoneticPr fontId="27"/>
  </si>
  <si>
    <t>電化</t>
    <rPh sb="0" eb="2">
      <t>デンカ</t>
    </rPh>
    <phoneticPr fontId="27"/>
  </si>
  <si>
    <t>再エネ導入</t>
    <rPh sb="0" eb="1">
      <t>サイ</t>
    </rPh>
    <rPh sb="3" eb="5">
      <t>ドウニュウ</t>
    </rPh>
    <phoneticPr fontId="27"/>
  </si>
  <si>
    <t>年間活動量</t>
    <rPh sb="0" eb="2">
      <t>ネンカン</t>
    </rPh>
    <rPh sb="2" eb="5">
      <t>カツドウリョウ</t>
    </rPh>
    <phoneticPr fontId="9"/>
  </si>
  <si>
    <t>単価
(千円)</t>
    <rPh sb="0" eb="2">
      <t>タンカ</t>
    </rPh>
    <rPh sb="4" eb="6">
      <t>センエン</t>
    </rPh>
    <phoneticPr fontId="9"/>
  </si>
  <si>
    <t>CO2排出量
(t-CO2/年)</t>
    <rPh sb="3" eb="6">
      <t>ハイシュツリョウ</t>
    </rPh>
    <rPh sb="14" eb="15">
      <t>ネン</t>
    </rPh>
    <phoneticPr fontId="9"/>
  </si>
  <si>
    <t>運転コスト
(千円/年)</t>
    <rPh sb="0" eb="2">
      <t>ウンテン</t>
    </rPh>
    <rPh sb="7" eb="9">
      <t>センエン</t>
    </rPh>
    <rPh sb="10" eb="11">
      <t>ネン</t>
    </rPh>
    <phoneticPr fontId="9"/>
  </si>
  <si>
    <t>CO2削減量</t>
    <rPh sb="3" eb="6">
      <t>サクゲンリョウ</t>
    </rPh>
    <phoneticPr fontId="9"/>
  </si>
  <si>
    <t>運転コスト削減額</t>
    <rPh sb="0" eb="2">
      <t>ウンテン</t>
    </rPh>
    <rPh sb="5" eb="8">
      <t>サクゲンガク</t>
    </rPh>
    <phoneticPr fontId="9"/>
  </si>
  <si>
    <t>千円/年</t>
    <rPh sb="0" eb="2">
      <t>センエン</t>
    </rPh>
    <rPh sb="3" eb="4">
      <t>ネン</t>
    </rPh>
    <phoneticPr fontId="9"/>
  </si>
  <si>
    <t>６．報告時設備CO2排出量の計算方法</t>
    <rPh sb="2" eb="4">
      <t>ホウコク</t>
    </rPh>
    <rPh sb="4" eb="5">
      <t>ジ</t>
    </rPh>
    <rPh sb="5" eb="7">
      <t>セツビ</t>
    </rPh>
    <rPh sb="10" eb="12">
      <t>ハイシュツ</t>
    </rPh>
    <rPh sb="12" eb="13">
      <t>リョウ</t>
    </rPh>
    <rPh sb="14" eb="16">
      <t>ケイサン</t>
    </rPh>
    <rPh sb="16" eb="18">
      <t>ホウホウ</t>
    </rPh>
    <phoneticPr fontId="27"/>
  </si>
  <si>
    <t>既存診断報告書の該当対策</t>
    <rPh sb="0" eb="2">
      <t>キゾン</t>
    </rPh>
    <rPh sb="2" eb="4">
      <t>シンダン</t>
    </rPh>
    <rPh sb="4" eb="7">
      <t>ホウコクショ</t>
    </rPh>
    <rPh sb="8" eb="10">
      <t>ガイトウ</t>
    </rPh>
    <rPh sb="10" eb="12">
      <t>タイサク</t>
    </rPh>
    <phoneticPr fontId="9"/>
  </si>
  <si>
    <t>既存診断報告書からの修正事項</t>
    <rPh sb="0" eb="2">
      <t>キゾン</t>
    </rPh>
    <rPh sb="2" eb="4">
      <t>シンダン</t>
    </rPh>
    <rPh sb="4" eb="7">
      <t>ホウコクショ</t>
    </rPh>
    <rPh sb="10" eb="12">
      <t>シュウセイ</t>
    </rPh>
    <rPh sb="12" eb="14">
      <t>ジコウ</t>
    </rPh>
    <phoneticPr fontId="9"/>
  </si>
  <si>
    <t>修正理由</t>
    <rPh sb="0" eb="2">
      <t>シュウセイ</t>
    </rPh>
    <rPh sb="2" eb="4">
      <t>リユウ</t>
    </rPh>
    <phoneticPr fontId="9"/>
  </si>
  <si>
    <t>修正方法</t>
    <rPh sb="0" eb="2">
      <t>シュウセイ</t>
    </rPh>
    <rPh sb="2" eb="4">
      <t>ホウホウ</t>
    </rPh>
    <phoneticPr fontId="9"/>
  </si>
  <si>
    <t>個票番号</t>
    <rPh sb="0" eb="2">
      <t>コヒョウ</t>
    </rPh>
    <rPh sb="2" eb="4">
      <t>バンゴウ</t>
    </rPh>
    <phoneticPr fontId="9"/>
  </si>
  <si>
    <t>1．本補助金による設備導入を通じたCO2排出削減効果</t>
    <rPh sb="2" eb="3">
      <t>ホン</t>
    </rPh>
    <rPh sb="3" eb="6">
      <t>ホジョキン</t>
    </rPh>
    <rPh sb="9" eb="11">
      <t>セツビ</t>
    </rPh>
    <rPh sb="11" eb="13">
      <t>ドウニュウ</t>
    </rPh>
    <rPh sb="14" eb="15">
      <t>ツウ</t>
    </rPh>
    <rPh sb="20" eb="22">
      <t>ハイシュツ</t>
    </rPh>
    <rPh sb="22" eb="24">
      <t>サクゲン</t>
    </rPh>
    <rPh sb="24" eb="26">
      <t>コウカ</t>
    </rPh>
    <phoneticPr fontId="9"/>
  </si>
  <si>
    <t>⑥</t>
    <phoneticPr fontId="9"/>
  </si>
  <si>
    <t>⑦</t>
    <phoneticPr fontId="9"/>
  </si>
  <si>
    <t>緑色のセル</t>
    <rPh sb="0" eb="1">
      <t>ミドリ</t>
    </rPh>
    <rPh sb="1" eb="2">
      <t>イロ</t>
    </rPh>
    <phoneticPr fontId="9"/>
  </si>
  <si>
    <t>・・・選択してください。</t>
    <rPh sb="3" eb="5">
      <t>センタク</t>
    </rPh>
    <phoneticPr fontId="9"/>
  </si>
  <si>
    <t>・・・記入して下さい。</t>
    <rPh sb="3" eb="5">
      <t>キニュウ</t>
    </rPh>
    <rPh sb="7" eb="8">
      <t>クダ</t>
    </rPh>
    <phoneticPr fontId="9"/>
  </si>
  <si>
    <t>【導入前】CO2排出量の計算式</t>
    <rPh sb="1" eb="3">
      <t>ドウニュウ</t>
    </rPh>
    <rPh sb="3" eb="4">
      <t>マエ</t>
    </rPh>
    <rPh sb="8" eb="11">
      <t>ハイシュツリョウ</t>
    </rPh>
    <rPh sb="12" eb="14">
      <t>ケイサン</t>
    </rPh>
    <rPh sb="14" eb="15">
      <t>シキ</t>
    </rPh>
    <phoneticPr fontId="9"/>
  </si>
  <si>
    <t>【導入前】CO2排出量の計算式で使用する各数値の説明とその根拠</t>
    <rPh sb="1" eb="3">
      <t>ドウニュウ</t>
    </rPh>
    <rPh sb="3" eb="4">
      <t>マエ</t>
    </rPh>
    <rPh sb="8" eb="11">
      <t>ハイシュツリョウ</t>
    </rPh>
    <rPh sb="12" eb="14">
      <t>ケイサン</t>
    </rPh>
    <rPh sb="14" eb="15">
      <t>シキ</t>
    </rPh>
    <rPh sb="16" eb="18">
      <t>シヨウ</t>
    </rPh>
    <rPh sb="20" eb="23">
      <t>カクスウチ</t>
    </rPh>
    <rPh sb="24" eb="26">
      <t>セツメイ</t>
    </rPh>
    <rPh sb="29" eb="31">
      <t>コンキョ</t>
    </rPh>
    <phoneticPr fontId="9"/>
  </si>
  <si>
    <t>【導入後】</t>
    <rPh sb="1" eb="4">
      <t>ドウニュウゴ</t>
    </rPh>
    <phoneticPr fontId="27"/>
  </si>
  <si>
    <t>【導入前】</t>
    <rPh sb="1" eb="3">
      <t>ドウニュウ</t>
    </rPh>
    <rPh sb="3" eb="4">
      <t>マエ</t>
    </rPh>
    <phoneticPr fontId="27"/>
  </si>
  <si>
    <t>【導入後】CO2排出量の計算式</t>
    <rPh sb="1" eb="3">
      <t>ドウニュウ</t>
    </rPh>
    <rPh sb="3" eb="4">
      <t>ゴ</t>
    </rPh>
    <rPh sb="8" eb="11">
      <t>ハイシュツリョウ</t>
    </rPh>
    <rPh sb="12" eb="14">
      <t>ケイサン</t>
    </rPh>
    <rPh sb="14" eb="15">
      <t>シキ</t>
    </rPh>
    <phoneticPr fontId="9"/>
  </si>
  <si>
    <t>【導入後】CO2排出量の計算式で使用する各数値の説明とその根拠</t>
    <rPh sb="1" eb="3">
      <t>ドウニュウ</t>
    </rPh>
    <rPh sb="3" eb="4">
      <t>ゴ</t>
    </rPh>
    <rPh sb="8" eb="11">
      <t>ハイシュツリョウ</t>
    </rPh>
    <rPh sb="12" eb="14">
      <t>ケイサン</t>
    </rPh>
    <rPh sb="14" eb="15">
      <t>シキ</t>
    </rPh>
    <rPh sb="16" eb="18">
      <t>シヨウ</t>
    </rPh>
    <rPh sb="20" eb="23">
      <t>カクスウチ</t>
    </rPh>
    <rPh sb="24" eb="26">
      <t>セツメイ</t>
    </rPh>
    <rPh sb="29" eb="31">
      <t>コンキョ</t>
    </rPh>
    <phoneticPr fontId="9"/>
  </si>
  <si>
    <t>【導入前】</t>
    <rPh sb="1" eb="3">
      <t>ドウニュウ</t>
    </rPh>
    <rPh sb="3" eb="4">
      <t>マエ</t>
    </rPh>
    <phoneticPr fontId="9"/>
  </si>
  <si>
    <t>【導入後】</t>
    <rPh sb="1" eb="3">
      <t>ドウニュウ</t>
    </rPh>
    <rPh sb="3" eb="4">
      <t>ゴ</t>
    </rPh>
    <phoneticPr fontId="9"/>
  </si>
  <si>
    <t>【報告時】CO2排出量の計算式</t>
    <rPh sb="1" eb="4">
      <t>ホウコクジ</t>
    </rPh>
    <rPh sb="8" eb="11">
      <t>ハイシュツリョウ</t>
    </rPh>
    <rPh sb="12" eb="14">
      <t>ケイサン</t>
    </rPh>
    <rPh sb="14" eb="15">
      <t>シキ</t>
    </rPh>
    <phoneticPr fontId="9"/>
  </si>
  <si>
    <t>【報告時】CO2排出量の計算式で使用する各数値の説明とその根拠</t>
    <rPh sb="8" eb="11">
      <t>ハイシュツリョウ</t>
    </rPh>
    <rPh sb="12" eb="14">
      <t>ケイサン</t>
    </rPh>
    <rPh sb="14" eb="15">
      <t>シキ</t>
    </rPh>
    <rPh sb="16" eb="18">
      <t>シヨウ</t>
    </rPh>
    <rPh sb="20" eb="23">
      <t>カクスウチ</t>
    </rPh>
    <rPh sb="24" eb="26">
      <t>セツメイ</t>
    </rPh>
    <rPh sb="29" eb="31">
      <t>コンキョ</t>
    </rPh>
    <phoneticPr fontId="9"/>
  </si>
  <si>
    <t>導入設備の容量が適切であることの説明</t>
    <rPh sb="0" eb="2">
      <t>ドウニュウ</t>
    </rPh>
    <rPh sb="2" eb="4">
      <t>セツビ</t>
    </rPh>
    <rPh sb="5" eb="7">
      <t>ヨウリョウ</t>
    </rPh>
    <rPh sb="8" eb="10">
      <t>テキセツ</t>
    </rPh>
    <rPh sb="16" eb="18">
      <t>セツメイ</t>
    </rPh>
    <phoneticPr fontId="9"/>
  </si>
  <si>
    <t>６－２．CO2排出量の計算式で使用する各数値のうち、実績値を使用する数値の記録方法</t>
    <rPh sb="7" eb="10">
      <t>ハイシュツリョウ</t>
    </rPh>
    <rPh sb="11" eb="14">
      <t>ケイサンシキ</t>
    </rPh>
    <rPh sb="15" eb="17">
      <t>シヨウ</t>
    </rPh>
    <rPh sb="19" eb="22">
      <t>カクスウチ</t>
    </rPh>
    <rPh sb="26" eb="29">
      <t>ジッセキチ</t>
    </rPh>
    <rPh sb="30" eb="32">
      <t>シヨウ</t>
    </rPh>
    <rPh sb="34" eb="36">
      <t>スウチ</t>
    </rPh>
    <rPh sb="37" eb="39">
      <t>キロク</t>
    </rPh>
    <rPh sb="39" eb="41">
      <t>ホウホウ</t>
    </rPh>
    <phoneticPr fontId="9"/>
  </si>
  <si>
    <t xml:space="preserve">　　　 </t>
    <phoneticPr fontId="9"/>
  </si>
  <si>
    <t>一般財団法人環境イノベーション情報機構</t>
  </si>
  <si>
    <t>法人の名称　</t>
  </si>
  <si>
    <t>所要経費</t>
    <rPh sb="0" eb="2">
      <t>ショヨウ</t>
    </rPh>
    <rPh sb="2" eb="4">
      <t>ケイヒ</t>
    </rPh>
    <phoneticPr fontId="9"/>
  </si>
  <si>
    <t>区分・費目・細分</t>
    <rPh sb="0" eb="2">
      <t>クブン</t>
    </rPh>
    <rPh sb="3" eb="5">
      <t>ヒモク</t>
    </rPh>
    <rPh sb="6" eb="8">
      <t>サイブン</t>
    </rPh>
    <phoneticPr fontId="9"/>
  </si>
  <si>
    <t>金額（円）</t>
    <rPh sb="0" eb="2">
      <t>キンガク</t>
    </rPh>
    <phoneticPr fontId="9"/>
  </si>
  <si>
    <t>積算内訳</t>
    <phoneticPr fontId="55"/>
  </si>
  <si>
    <t>小計</t>
    <rPh sb="0" eb="2">
      <t>ショウケイ</t>
    </rPh>
    <phoneticPr fontId="55"/>
  </si>
  <si>
    <t>消費税</t>
    <rPh sb="0" eb="3">
      <t>ショウヒゼイ</t>
    </rPh>
    <phoneticPr fontId="55"/>
  </si>
  <si>
    <t>購入する主な財産の内訳（一品、一組又は一式の価格が５０万円以上のもの）</t>
    <rPh sb="0" eb="2">
      <t>コウニュウ</t>
    </rPh>
    <rPh sb="4" eb="5">
      <t>オモ</t>
    </rPh>
    <rPh sb="6" eb="8">
      <t>ザイサン</t>
    </rPh>
    <rPh sb="9" eb="11">
      <t>ウチワケ</t>
    </rPh>
    <rPh sb="12" eb="14">
      <t>イッピン</t>
    </rPh>
    <rPh sb="15" eb="17">
      <t>ヒトクミ</t>
    </rPh>
    <rPh sb="17" eb="18">
      <t>マタ</t>
    </rPh>
    <rPh sb="19" eb="21">
      <t>イッシキ</t>
    </rPh>
    <rPh sb="22" eb="24">
      <t>カカク</t>
    </rPh>
    <rPh sb="27" eb="29">
      <t>マンエン</t>
    </rPh>
    <rPh sb="29" eb="31">
      <t>イジョウ</t>
    </rPh>
    <phoneticPr fontId="9"/>
  </si>
  <si>
    <t>名称</t>
    <phoneticPr fontId="55"/>
  </si>
  <si>
    <t>仕様</t>
    <phoneticPr fontId="55"/>
  </si>
  <si>
    <t>数量</t>
    <phoneticPr fontId="55"/>
  </si>
  <si>
    <t>t-CO2当たり単価</t>
    <rPh sb="5" eb="6">
      <t>ア</t>
    </rPh>
    <rPh sb="8" eb="10">
      <t>タンカ</t>
    </rPh>
    <phoneticPr fontId="55"/>
  </si>
  <si>
    <t>　　・CO2排出量、CO2削減量の単位：t-CO2/年</t>
    <rPh sb="6" eb="9">
      <t>ハイシュツリョウ</t>
    </rPh>
    <rPh sb="13" eb="16">
      <t>サクゲンリョウ</t>
    </rPh>
    <rPh sb="17" eb="19">
      <t>タンイ</t>
    </rPh>
    <rPh sb="26" eb="27">
      <t>ネン</t>
    </rPh>
    <phoneticPr fontId="9"/>
  </si>
  <si>
    <t>工場・事業場全体の基準年度排出量</t>
    <rPh sb="0" eb="2">
      <t>コウジョウ</t>
    </rPh>
    <rPh sb="3" eb="6">
      <t>ジギョウジョウ</t>
    </rPh>
    <rPh sb="6" eb="8">
      <t>ゼンタイ</t>
    </rPh>
    <rPh sb="9" eb="11">
      <t>キジュン</t>
    </rPh>
    <rPh sb="11" eb="13">
      <t>ネンド</t>
    </rPh>
    <rPh sb="13" eb="16">
      <t>ハイシュツリョウ</t>
    </rPh>
    <phoneticPr fontId="9"/>
  </si>
  <si>
    <t>④</t>
    <phoneticPr fontId="9"/>
  </si>
  <si>
    <t>⑤</t>
    <phoneticPr fontId="9"/>
  </si>
  <si>
    <t>⑧</t>
    <phoneticPr fontId="9"/>
  </si>
  <si>
    <t>⑨</t>
    <phoneticPr fontId="9"/>
  </si>
  <si>
    <t>計画時・導入前</t>
    <rPh sb="4" eb="7">
      <t>ドウニュウマエ</t>
    </rPh>
    <phoneticPr fontId="9"/>
  </si>
  <si>
    <t>計画時・導入後</t>
    <rPh sb="4" eb="7">
      <t>ドウニュウゴ</t>
    </rPh>
    <phoneticPr fontId="9"/>
  </si>
  <si>
    <t>計画時</t>
    <phoneticPr fontId="9"/>
  </si>
  <si>
    <t>計画時</t>
    <rPh sb="0" eb="3">
      <t>ケイカクジ</t>
    </rPh>
    <phoneticPr fontId="9"/>
  </si>
  <si>
    <t>設備CO2排出量</t>
    <rPh sb="0" eb="2">
      <t>セツビ</t>
    </rPh>
    <rPh sb="5" eb="8">
      <t>ハイシュツリョウ</t>
    </rPh>
    <phoneticPr fontId="9"/>
  </si>
  <si>
    <t>設備CO2削減量</t>
    <rPh sb="0" eb="2">
      <t>セツビ</t>
    </rPh>
    <rPh sb="5" eb="8">
      <t>サクゲンリョウ</t>
    </rPh>
    <phoneticPr fontId="9"/>
  </si>
  <si>
    <t>設備CO2削減率</t>
    <rPh sb="0" eb="2">
      <t>セツビ</t>
    </rPh>
    <rPh sb="5" eb="8">
      <t>サクゲンリツ</t>
    </rPh>
    <phoneticPr fontId="9"/>
  </si>
  <si>
    <t>工場・事業場CO2削減率</t>
    <rPh sb="0" eb="2">
      <t>コウジョウ</t>
    </rPh>
    <rPh sb="3" eb="6">
      <t>ジギョウジョウ</t>
    </rPh>
    <rPh sb="9" eb="12">
      <t>サクゲンリツ</t>
    </rPh>
    <phoneticPr fontId="9"/>
  </si>
  <si>
    <t>㋐</t>
    <phoneticPr fontId="9"/>
  </si>
  <si>
    <t>㋑</t>
    <phoneticPr fontId="9"/>
  </si>
  <si>
    <t>←「事業名」は補助事業の内容を表し、固有名詞を含めて他の事業と区別できる名称とすること</t>
    <phoneticPr fontId="9"/>
  </si>
  <si>
    <t>←法人番号 (13桁) は国税庁のウェブサイト https://www.houjin-bangou.nta.go.jp/ で検索できるものを記入すること</t>
    <phoneticPr fontId="9"/>
  </si>
  <si>
    <t>←機構からの連絡や採択・不採択通知などは、基本的に代表申請者の「担当者」の欄に記載された電話番号や
　　メールアドレスに行う。
　　間違った情報が記載されていると、採択・不採択通知が送れないので、十分確認をし、メールアドレスは
    送信テストをした上で記入すること（一文字でも間違っていると送信できない）</t>
    <phoneticPr fontId="9"/>
  </si>
  <si>
    <t>黄色のセル</t>
    <rPh sb="0" eb="2">
      <t>キイロ</t>
    </rPh>
    <phoneticPr fontId="9"/>
  </si>
  <si>
    <t>（ア）</t>
    <phoneticPr fontId="9"/>
  </si>
  <si>
    <t>（イ）</t>
    <phoneticPr fontId="9"/>
  </si>
  <si>
    <t>〒・勤務先住所</t>
    <phoneticPr fontId="9"/>
  </si>
  <si>
    <t>（ウ）</t>
    <phoneticPr fontId="9"/>
  </si>
  <si>
    <t>経営の状況</t>
  </si>
  <si>
    <t>営業利益</t>
  </si>
  <si>
    <t>経常利益</t>
  </si>
  <si>
    <t>青色のセル</t>
    <rPh sb="0" eb="1">
      <t>アオ</t>
    </rPh>
    <rPh sb="1" eb="2">
      <t>イロ</t>
    </rPh>
    <phoneticPr fontId="9"/>
  </si>
  <si>
    <t>CO2排出量
[t-CO2]</t>
    <rPh sb="3" eb="5">
      <t>ハイシュツ</t>
    </rPh>
    <rPh sb="5" eb="6">
      <t>リョウ</t>
    </rPh>
    <phoneticPr fontId="9"/>
  </si>
  <si>
    <t>㋐/㋑</t>
    <phoneticPr fontId="9"/>
  </si>
  <si>
    <t>運転コスト削減効果額の合計（円）</t>
    <rPh sb="0" eb="2">
      <t>ウンテン</t>
    </rPh>
    <rPh sb="5" eb="7">
      <t>サクゲン</t>
    </rPh>
    <rPh sb="7" eb="9">
      <t>コウカ</t>
    </rPh>
    <rPh sb="9" eb="10">
      <t>ガク</t>
    </rPh>
    <rPh sb="11" eb="13">
      <t>ゴウケイ</t>
    </rPh>
    <rPh sb="14" eb="15">
      <t>エン</t>
    </rPh>
    <phoneticPr fontId="9"/>
  </si>
  <si>
    <t>総事業費
（円）</t>
    <rPh sb="0" eb="3">
      <t>ソウジギョウ</t>
    </rPh>
    <rPh sb="3" eb="4">
      <t>ヒ</t>
    </rPh>
    <phoneticPr fontId="9"/>
  </si>
  <si>
    <t>補助対象経費
（円）</t>
    <rPh sb="0" eb="2">
      <t>ホジョ</t>
    </rPh>
    <rPh sb="2" eb="4">
      <t>タイショウ</t>
    </rPh>
    <rPh sb="4" eb="6">
      <t>ケイヒ</t>
    </rPh>
    <phoneticPr fontId="9"/>
  </si>
  <si>
    <t>小計</t>
    <rPh sb="0" eb="1">
      <t>ショウ</t>
    </rPh>
    <rPh sb="1" eb="2">
      <t>ケイ</t>
    </rPh>
    <phoneticPr fontId="9"/>
  </si>
  <si>
    <t>３．投資回収年数</t>
    <rPh sb="2" eb="4">
      <t>トウシ</t>
    </rPh>
    <rPh sb="4" eb="6">
      <t>カイシュウ</t>
    </rPh>
    <rPh sb="6" eb="8">
      <t>ネンスウ</t>
    </rPh>
    <phoneticPr fontId="9"/>
  </si>
  <si>
    <t>２．LED照明設備及び再生可能エネルギー設備を含む場合の修正計算</t>
    <rPh sb="28" eb="30">
      <t>シュウセイ</t>
    </rPh>
    <rPh sb="30" eb="32">
      <t>ケイサン</t>
    </rPh>
    <phoneticPr fontId="9"/>
  </si>
  <si>
    <t>修正【後】</t>
    <rPh sb="0" eb="2">
      <t>シュウセイ</t>
    </rPh>
    <rPh sb="3" eb="4">
      <t>アト</t>
    </rPh>
    <phoneticPr fontId="9"/>
  </si>
  <si>
    <t>修正【前】</t>
    <rPh sb="0" eb="2">
      <t>シュウセイ</t>
    </rPh>
    <rPh sb="3" eb="4">
      <t>マエ</t>
    </rPh>
    <phoneticPr fontId="9"/>
  </si>
  <si>
    <t>（円）</t>
  </si>
  <si>
    <t>⑩</t>
    <phoneticPr fontId="9"/>
  </si>
  <si>
    <t>（③*⑧）</t>
    <phoneticPr fontId="9"/>
  </si>
  <si>
    <t>(⑦/⑨)</t>
    <phoneticPr fontId="9"/>
  </si>
  <si>
    <t>LED照明設備・再生可能エネルギー設備</t>
  </si>
  <si>
    <t>LED照明設備・再生可能エネルギー設備</t>
    <rPh sb="3" eb="5">
      <t>ショウメイ</t>
    </rPh>
    <rPh sb="5" eb="7">
      <t>セツビ</t>
    </rPh>
    <rPh sb="8" eb="10">
      <t>サイセイ</t>
    </rPh>
    <rPh sb="10" eb="12">
      <t>カノウ</t>
    </rPh>
    <phoneticPr fontId="9"/>
  </si>
  <si>
    <t>LED照明設備・再生可能エネルギー設備</t>
    <phoneticPr fontId="9"/>
  </si>
  <si>
    <t>＜修正＞</t>
    <rPh sb="1" eb="3">
      <t>シュウセイ</t>
    </rPh>
    <phoneticPr fontId="9"/>
  </si>
  <si>
    <t>補助対象設備
(LED照明設備・再エネ設備を除く)</t>
    <phoneticPr fontId="9"/>
  </si>
  <si>
    <t>補助対象設備
(LED照明設備・再エネ設備を除く)</t>
    <rPh sb="0" eb="2">
      <t>ホジョ</t>
    </rPh>
    <rPh sb="2" eb="4">
      <t>タイショウ</t>
    </rPh>
    <rPh sb="4" eb="6">
      <t>セツビ</t>
    </rPh>
    <rPh sb="11" eb="13">
      <t>ショウメイ</t>
    </rPh>
    <rPh sb="13" eb="15">
      <t>セツビ</t>
    </rPh>
    <rPh sb="16" eb="17">
      <t>サイ</t>
    </rPh>
    <rPh sb="19" eb="21">
      <t>セツビ</t>
    </rPh>
    <rPh sb="22" eb="23">
      <t>ノゾ</t>
    </rPh>
    <phoneticPr fontId="9"/>
  </si>
  <si>
    <t>耐用年数期間
CO2削減量
（t-CO2）</t>
    <phoneticPr fontId="9"/>
  </si>
  <si>
    <t>耐用年数期間
CO2削減量
（t-CO2）</t>
    <rPh sb="0" eb="2">
      <t>タイヨウ</t>
    </rPh>
    <rPh sb="2" eb="4">
      <t>ネンスウ</t>
    </rPh>
    <rPh sb="4" eb="6">
      <t>キカン</t>
    </rPh>
    <rPh sb="10" eb="12">
      <t>サクゲン</t>
    </rPh>
    <rPh sb="12" eb="13">
      <t>リョウ</t>
    </rPh>
    <phoneticPr fontId="9"/>
  </si>
  <si>
    <t>法定耐用年数（年）</t>
    <rPh sb="0" eb="2">
      <t>ホウテイ</t>
    </rPh>
    <rPh sb="2" eb="4">
      <t>タイヨウ</t>
    </rPh>
    <rPh sb="4" eb="6">
      <t>ネンスウ</t>
    </rPh>
    <rPh sb="7" eb="8">
      <t>ネン</t>
    </rPh>
    <phoneticPr fontId="9"/>
  </si>
  <si>
    <t>CO2削減量１トンあたりの補助対象経費（円）</t>
    <rPh sb="3" eb="5">
      <t>サクゲン</t>
    </rPh>
    <rPh sb="5" eb="6">
      <t>リョウ</t>
    </rPh>
    <rPh sb="13" eb="15">
      <t>ホジョ</t>
    </rPh>
    <rPh sb="15" eb="17">
      <t>タイショウ</t>
    </rPh>
    <rPh sb="17" eb="19">
      <t>ケイヒ</t>
    </rPh>
    <rPh sb="19" eb="20">
      <t>キンガク</t>
    </rPh>
    <rPh sb="20" eb="21">
      <t>エン</t>
    </rPh>
    <phoneticPr fontId="9"/>
  </si>
  <si>
    <t>補助対象設備の種類</t>
    <rPh sb="0" eb="4">
      <t>ホジョタイショウ</t>
    </rPh>
    <rPh sb="4" eb="6">
      <t>セツビ</t>
    </rPh>
    <rPh sb="7" eb="9">
      <t>シュルイ</t>
    </rPh>
    <phoneticPr fontId="27"/>
  </si>
  <si>
    <t>補助対象設備（LED照明設備・再生可能エネルギー設備を除く）</t>
    <rPh sb="0" eb="6">
      <t>ホジョタイショウセツビ</t>
    </rPh>
    <rPh sb="10" eb="12">
      <t>ショウメイ</t>
    </rPh>
    <rPh sb="12" eb="14">
      <t>セツビ</t>
    </rPh>
    <rPh sb="15" eb="19">
      <t>サイセイカノウ</t>
    </rPh>
    <rPh sb="24" eb="26">
      <t>セツビ</t>
    </rPh>
    <rPh sb="27" eb="28">
      <t>ノゾ</t>
    </rPh>
    <phoneticPr fontId="27"/>
  </si>
  <si>
    <t>導入設備の種類</t>
    <rPh sb="0" eb="2">
      <t>ドウニュウ</t>
    </rPh>
    <rPh sb="2" eb="4">
      <t>セツビ</t>
    </rPh>
    <rPh sb="5" eb="7">
      <t>シュルイ</t>
    </rPh>
    <phoneticPr fontId="9"/>
  </si>
  <si>
    <t>２．導入設備の法定耐用年数</t>
    <rPh sb="2" eb="4">
      <t>ドウニュウ</t>
    </rPh>
    <rPh sb="4" eb="6">
      <t>セツビ</t>
    </rPh>
    <rPh sb="7" eb="9">
      <t>ホウテイ</t>
    </rPh>
    <rPh sb="9" eb="11">
      <t>タイヨウ</t>
    </rPh>
    <rPh sb="11" eb="13">
      <t>ネンスウ</t>
    </rPh>
    <phoneticPr fontId="27"/>
  </si>
  <si>
    <t>３．対策効果</t>
    <rPh sb="2" eb="4">
      <t>タイサク</t>
    </rPh>
    <rPh sb="4" eb="6">
      <t>コウカ</t>
    </rPh>
    <phoneticPr fontId="27"/>
  </si>
  <si>
    <t>４．計画時設備CO2排出量の計算方法</t>
    <rPh sb="2" eb="5">
      <t>ケイカクジ</t>
    </rPh>
    <rPh sb="5" eb="7">
      <t>セツビ</t>
    </rPh>
    <rPh sb="10" eb="13">
      <t>ハイシュツリョウ</t>
    </rPh>
    <rPh sb="14" eb="16">
      <t>ケイサン</t>
    </rPh>
    <rPh sb="16" eb="18">
      <t>ホウホウ</t>
    </rPh>
    <phoneticPr fontId="27"/>
  </si>
  <si>
    <t>４－１．以下に示すCO2排出量の計算式の考え方の説明</t>
    <rPh sb="4" eb="6">
      <t>イカ</t>
    </rPh>
    <rPh sb="5" eb="6">
      <t>シタ</t>
    </rPh>
    <rPh sb="7" eb="8">
      <t>シメ</t>
    </rPh>
    <rPh sb="12" eb="15">
      <t>ハイシュツリョウ</t>
    </rPh>
    <rPh sb="16" eb="19">
      <t>ケイサンシキ</t>
    </rPh>
    <rPh sb="20" eb="21">
      <t>カンガ</t>
    </rPh>
    <rPh sb="22" eb="23">
      <t>カタ</t>
    </rPh>
    <rPh sb="24" eb="26">
      <t>セツメイ</t>
    </rPh>
    <phoneticPr fontId="9"/>
  </si>
  <si>
    <t>４－２．導入設備とその容量（単位）</t>
    <rPh sb="4" eb="6">
      <t>ドウニュウ</t>
    </rPh>
    <rPh sb="6" eb="8">
      <t>セツビ</t>
    </rPh>
    <rPh sb="11" eb="13">
      <t>ヨウリョウ</t>
    </rPh>
    <rPh sb="14" eb="16">
      <t>タンイ</t>
    </rPh>
    <phoneticPr fontId="9"/>
  </si>
  <si>
    <t>５．導入前後の比較図</t>
    <rPh sb="2" eb="4">
      <t>ドウニュウ</t>
    </rPh>
    <rPh sb="4" eb="6">
      <t>ゼンゴ</t>
    </rPh>
    <rPh sb="7" eb="9">
      <t>ヒカク</t>
    </rPh>
    <rPh sb="9" eb="10">
      <t>ズ</t>
    </rPh>
    <phoneticPr fontId="27"/>
  </si>
  <si>
    <t>(a)</t>
    <phoneticPr fontId="9"/>
  </si>
  <si>
    <t>(b)</t>
    <phoneticPr fontId="9"/>
  </si>
  <si>
    <t>(c)</t>
    <phoneticPr fontId="9"/>
  </si>
  <si>
    <t>LED照明設備・再エネ設備</t>
    <rPh sb="3" eb="5">
      <t>ショウメイ</t>
    </rPh>
    <rPh sb="5" eb="7">
      <t>セツビ</t>
    </rPh>
    <phoneticPr fontId="9"/>
  </si>
  <si>
    <t>補助事業の名称</t>
    <rPh sb="0" eb="4">
      <t>ホジョジギョウ</t>
    </rPh>
    <rPh sb="5" eb="7">
      <t>メイショウ</t>
    </rPh>
    <phoneticPr fontId="9"/>
  </si>
  <si>
    <t>事業者・事業所の基本情報</t>
    <rPh sb="0" eb="3">
      <t>ジギョウシャ</t>
    </rPh>
    <rPh sb="4" eb="7">
      <t>ジギョウショ</t>
    </rPh>
    <rPh sb="8" eb="10">
      <t>キホン</t>
    </rPh>
    <rPh sb="10" eb="12">
      <t>ジョウホウ</t>
    </rPh>
    <phoneticPr fontId="9"/>
  </si>
  <si>
    <t>※２　代表事業者の事務連絡先は、代表事業者または代表事業者からの委任を受けた第３者である事務代行者の窓口となる担当者情報について記載してください。</t>
    <phoneticPr fontId="9"/>
  </si>
  <si>
    <t>ク　一般社団法人、一般財団法人、公益社団法人、公益財団法人</t>
  </si>
  <si>
    <t>オ　社会福祉法人</t>
  </si>
  <si>
    <t>カ　医療法人</t>
  </si>
  <si>
    <t>キ　特別法の規定に基づき設立された協同組合等</t>
  </si>
  <si>
    <t>ケ　その他、環境大臣の承認を得て執行団体が適当と認める者</t>
  </si>
  <si>
    <t>↓</t>
    <phoneticPr fontId="27"/>
  </si>
  <si>
    <t>プルダウンに直接選択肢が入力されているため現在は使用していない（バックアップとして保存）</t>
    <rPh sb="6" eb="8">
      <t>チョクセツ</t>
    </rPh>
    <rPh sb="8" eb="11">
      <t>センタクシ</t>
    </rPh>
    <rPh sb="12" eb="14">
      <t>ニュウリョク</t>
    </rPh>
    <rPh sb="21" eb="23">
      <t>ゲンザイ</t>
    </rPh>
    <rPh sb="24" eb="26">
      <t>シヨウ</t>
    </rPh>
    <rPh sb="41" eb="43">
      <t>ホゾン</t>
    </rPh>
    <phoneticPr fontId="27"/>
  </si>
  <si>
    <t>①空調システム</t>
    <phoneticPr fontId="27"/>
  </si>
  <si>
    <t>②蒸気システム</t>
    <phoneticPr fontId="27"/>
  </si>
  <si>
    <t>③冷却水システム</t>
  </si>
  <si>
    <t>④圧空システム</t>
  </si>
  <si>
    <t>⑤照明設備</t>
  </si>
  <si>
    <t>⑥受変電・配電設備</t>
  </si>
  <si>
    <t>⑦電動機・ポンプ・ファン</t>
  </si>
  <si>
    <t>⑧工業炉</t>
  </si>
  <si>
    <t>⑨冷凍・冷蔵設備</t>
  </si>
  <si>
    <t>⑩排水処理設備</t>
  </si>
  <si>
    <t>⑪昇降設備</t>
    <phoneticPr fontId="27"/>
  </si>
  <si>
    <t>⑫給湯設備</t>
  </si>
  <si>
    <t>⑬発電設備</t>
  </si>
  <si>
    <t>⑭水利用設備</t>
  </si>
  <si>
    <t>⑮エネルギー管理設備</t>
  </si>
  <si>
    <t>⑯その他機構が認めるもの</t>
  </si>
  <si>
    <t>対策メニュー（SHIFT）におけるシステム・設備（GRでは使用しない）</t>
    <rPh sb="0" eb="2">
      <t>タイサク</t>
    </rPh>
    <rPh sb="22" eb="24">
      <t>セツビ</t>
    </rPh>
    <rPh sb="29" eb="31">
      <t>シヨウ</t>
    </rPh>
    <phoneticPr fontId="27"/>
  </si>
  <si>
    <r>
      <t>月別の活動量（使用量・購買量）　</t>
    </r>
    <r>
      <rPr>
        <sz val="10"/>
        <color rgb="FFFF0000"/>
        <rFont val="ＭＳ Ｐゴシック"/>
        <family val="3"/>
        <charset val="128"/>
      </rPr>
      <t>※単位に気を付けて入力してください。</t>
    </r>
    <rPh sb="0" eb="2">
      <t>ツキベツ</t>
    </rPh>
    <rPh sb="3" eb="6">
      <t>カツドウリョウ</t>
    </rPh>
    <rPh sb="7" eb="10">
      <t>シヨウリョウ</t>
    </rPh>
    <rPh sb="11" eb="13">
      <t>コウバイ</t>
    </rPh>
    <rPh sb="13" eb="14">
      <t>リョウ</t>
    </rPh>
    <rPh sb="17" eb="19">
      <t>タンイ</t>
    </rPh>
    <rPh sb="20" eb="21">
      <t>キ</t>
    </rPh>
    <rPh sb="22" eb="23">
      <t>ツ</t>
    </rPh>
    <rPh sb="25" eb="27">
      <t>ニュウリョク</t>
    </rPh>
    <phoneticPr fontId="9"/>
  </si>
  <si>
    <t>計算種別</t>
    <rPh sb="0" eb="2">
      <t>ケイサン</t>
    </rPh>
    <rPh sb="2" eb="4">
      <t>シュベツ</t>
    </rPh>
    <phoneticPr fontId="68"/>
  </si>
  <si>
    <t>活動種別</t>
    <rPh sb="0" eb="2">
      <t>カツドウ</t>
    </rPh>
    <rPh sb="2" eb="4">
      <t>シュベツ</t>
    </rPh>
    <phoneticPr fontId="68"/>
  </si>
  <si>
    <t>活動量</t>
    <rPh sb="0" eb="3">
      <t>カツドウリョウ</t>
    </rPh>
    <phoneticPr fontId="68"/>
  </si>
  <si>
    <t>単位発熱量</t>
    <rPh sb="0" eb="2">
      <t>タンイ</t>
    </rPh>
    <rPh sb="2" eb="4">
      <t>ハツネツ</t>
    </rPh>
    <rPh sb="4" eb="5">
      <t>リョウ</t>
    </rPh>
    <phoneticPr fontId="68"/>
  </si>
  <si>
    <t>GJ換算量</t>
    <rPh sb="2" eb="4">
      <t>カンサン</t>
    </rPh>
    <rPh sb="4" eb="5">
      <t>リョウ</t>
    </rPh>
    <phoneticPr fontId="68"/>
  </si>
  <si>
    <t>合計</t>
    <rPh sb="0" eb="2">
      <t>ゴウケイ</t>
    </rPh>
    <phoneticPr fontId="68"/>
  </si>
  <si>
    <t>導入前</t>
    <rPh sb="0" eb="2">
      <t>ドウニュウ</t>
    </rPh>
    <rPh sb="2" eb="3">
      <t>マエ</t>
    </rPh>
    <phoneticPr fontId="68"/>
  </si>
  <si>
    <t>活動量のGJ換算値</t>
    <rPh sb="0" eb="3">
      <t>カツドウリョウ</t>
    </rPh>
    <rPh sb="6" eb="8">
      <t>カンサン</t>
    </rPh>
    <rPh sb="8" eb="9">
      <t>チ</t>
    </rPh>
    <phoneticPr fontId="68"/>
  </si>
  <si>
    <t>導入後</t>
    <rPh sb="0" eb="3">
      <t>ドウニュウゴ</t>
    </rPh>
    <phoneticPr fontId="68"/>
  </si>
  <si>
    <t>対策名称
(補助対象設備の名称)</t>
    <phoneticPr fontId="9"/>
  </si>
  <si>
    <t>【経費内訳】</t>
    <phoneticPr fontId="9"/>
  </si>
  <si>
    <r>
      <t xml:space="preserve">単価（円）
</t>
    </r>
    <r>
      <rPr>
        <sz val="9"/>
        <color rgb="FF000000"/>
        <rFont val="ＭＳ Ｐゴシック"/>
        <family val="3"/>
        <charset val="128"/>
      </rPr>
      <t>上段：税抜価格
下段：税込価格</t>
    </r>
    <phoneticPr fontId="55"/>
  </si>
  <si>
    <r>
      <t xml:space="preserve">金額（円）
</t>
    </r>
    <r>
      <rPr>
        <sz val="9"/>
        <color rgb="FF000000"/>
        <rFont val="ＭＳ Ｐゴシック"/>
        <family val="3"/>
        <charset val="128"/>
      </rPr>
      <t>上段：税抜価格
下段：税込価格</t>
    </r>
    <phoneticPr fontId="55"/>
  </si>
  <si>
    <t>個票</t>
    <rPh sb="0" eb="2">
      <t>コヒョウ</t>
    </rPh>
    <phoneticPr fontId="9"/>
  </si>
  <si>
    <t>補助対象経費</t>
    <rPh sb="0" eb="4">
      <t>ホジョタイショウ</t>
    </rPh>
    <rPh sb="4" eb="6">
      <t>ケイヒ</t>
    </rPh>
    <phoneticPr fontId="9"/>
  </si>
  <si>
    <t>補助対象経費</t>
    <rPh sb="0" eb="2">
      <t>ホジョ</t>
    </rPh>
    <rPh sb="2" eb="4">
      <t>タイショウ</t>
    </rPh>
    <rPh sb="4" eb="6">
      <t>ケイヒ</t>
    </rPh>
    <phoneticPr fontId="9"/>
  </si>
  <si>
    <t>⑥
総事業費計の合計（円）</t>
    <rPh sb="2" eb="6">
      <t>ソウジギョウヒ</t>
    </rPh>
    <rPh sb="6" eb="7">
      <t>ケイ</t>
    </rPh>
    <rPh sb="8" eb="10">
      <t>ゴウケイ</t>
    </rPh>
    <rPh sb="11" eb="12">
      <t>エン</t>
    </rPh>
    <phoneticPr fontId="9"/>
  </si>
  <si>
    <t>1=GR,2=SHIFT,3=ポテ,4=自費</t>
    <rPh sb="20" eb="22">
      <t>ジヒ</t>
    </rPh>
    <phoneticPr fontId="9"/>
  </si>
  <si>
    <t>企業分類</t>
    <rPh sb="0" eb="2">
      <t>キギョウ</t>
    </rPh>
    <rPh sb="2" eb="4">
      <t>ブンルイ</t>
    </rPh>
    <phoneticPr fontId="27"/>
  </si>
  <si>
    <t>企業分類</t>
    <rPh sb="0" eb="2">
      <t>キギョウ</t>
    </rPh>
    <rPh sb="2" eb="4">
      <t>ブンルイ</t>
    </rPh>
    <phoneticPr fontId="9"/>
  </si>
  <si>
    <t>ウ　地方独立行政法人</t>
    <phoneticPr fontId="27"/>
  </si>
  <si>
    <t>ア　民間企業</t>
    <phoneticPr fontId="27"/>
  </si>
  <si>
    <t>イ　独立行政法人</t>
    <phoneticPr fontId="27"/>
  </si>
  <si>
    <t>エ　国立大学法人、公立大学法人及び学校法人</t>
    <rPh sb="6" eb="8">
      <t>ホウジン</t>
    </rPh>
    <phoneticPr fontId="27"/>
  </si>
  <si>
    <t>&lt;修正&gt;耐用年数期間CO2削減量</t>
    <rPh sb="1" eb="3">
      <t>シュウセイ</t>
    </rPh>
    <rPh sb="4" eb="6">
      <t>タイヨウ</t>
    </rPh>
    <rPh sb="6" eb="8">
      <t>ネンスウ</t>
    </rPh>
    <rPh sb="8" eb="10">
      <t>キカン</t>
    </rPh>
    <rPh sb="13" eb="15">
      <t>サクゲン</t>
    </rPh>
    <rPh sb="15" eb="16">
      <t>リョウ</t>
    </rPh>
    <phoneticPr fontId="55"/>
  </si>
  <si>
    <t>円</t>
    <rPh sb="0" eb="1">
      <t>エン</t>
    </rPh>
    <phoneticPr fontId="9"/>
  </si>
  <si>
    <t>(3)</t>
    <phoneticPr fontId="9"/>
  </si>
  <si>
    <t>&lt;修正&gt;補助対象経費</t>
    <rPh sb="1" eb="3">
      <t>シュウセイ</t>
    </rPh>
    <rPh sb="4" eb="6">
      <t>ホジョ</t>
    </rPh>
    <rPh sb="6" eb="8">
      <t>タイショウ</t>
    </rPh>
    <rPh sb="8" eb="10">
      <t>ケイヒ</t>
    </rPh>
    <phoneticPr fontId="55"/>
  </si>
  <si>
    <t>■基準額算定根拠</t>
    <rPh sb="1" eb="3">
      <t>キジュン</t>
    </rPh>
    <rPh sb="3" eb="4">
      <t>ガク</t>
    </rPh>
    <rPh sb="4" eb="6">
      <t>サンテイ</t>
    </rPh>
    <rPh sb="6" eb="8">
      <t>コンキョ</t>
    </rPh>
    <phoneticPr fontId="9"/>
  </si>
  <si>
    <t>(1)</t>
    <phoneticPr fontId="9"/>
  </si>
  <si>
    <t>総事業費</t>
    <rPh sb="0" eb="1">
      <t>ソウ</t>
    </rPh>
    <rPh sb="1" eb="4">
      <t>ジギョウヒ</t>
    </rPh>
    <phoneticPr fontId="9"/>
  </si>
  <si>
    <t>(2)</t>
    <phoneticPr fontId="9"/>
  </si>
  <si>
    <t>(4)</t>
    <phoneticPr fontId="9"/>
  </si>
  <si>
    <t>(5)</t>
    <phoneticPr fontId="9"/>
  </si>
  <si>
    <t>寄付金とその他収入</t>
    <rPh sb="0" eb="3">
      <t>キフキン</t>
    </rPh>
    <rPh sb="6" eb="7">
      <t>タ</t>
    </rPh>
    <rPh sb="7" eb="9">
      <t>シュウニュウ</t>
    </rPh>
    <phoneticPr fontId="9"/>
  </si>
  <si>
    <t>補助対象経費</t>
    <rPh sb="0" eb="5">
      <t>ホジョタイショウケイヒ</t>
    </rPh>
    <phoneticPr fontId="9"/>
  </si>
  <si>
    <t>(6)</t>
    <phoneticPr fontId="9"/>
  </si>
  <si>
    <t>(7)</t>
    <phoneticPr fontId="9"/>
  </si>
  <si>
    <t>(8)</t>
    <phoneticPr fontId="9"/>
  </si>
  <si>
    <t>(9)</t>
    <phoneticPr fontId="9"/>
  </si>
  <si>
    <t>(10)</t>
    <phoneticPr fontId="9"/>
  </si>
  <si>
    <t>基準額① （比例型）</t>
    <rPh sb="0" eb="2">
      <t>キジュン</t>
    </rPh>
    <rPh sb="2" eb="3">
      <t>ガク</t>
    </rPh>
    <phoneticPr fontId="9"/>
  </si>
  <si>
    <t>基準額② （1/2キャップ）</t>
    <rPh sb="0" eb="2">
      <t>キジュン</t>
    </rPh>
    <rPh sb="2" eb="3">
      <t>ガク</t>
    </rPh>
    <phoneticPr fontId="9"/>
  </si>
  <si>
    <t>(6)と(7)のいずれか低い方</t>
    <rPh sb="12" eb="13">
      <t>ヒク</t>
    </rPh>
    <rPh sb="14" eb="15">
      <t>ホウ</t>
    </rPh>
    <phoneticPr fontId="9"/>
  </si>
  <si>
    <t>(3)と(8)のいずれか低い方</t>
    <rPh sb="12" eb="13">
      <t>ヒク</t>
    </rPh>
    <rPh sb="14" eb="15">
      <t>ホウ</t>
    </rPh>
    <phoneticPr fontId="9"/>
  </si>
  <si>
    <t>(1) - (2)</t>
    <phoneticPr fontId="9"/>
  </si>
  <si>
    <t>(a) * (c)</t>
    <phoneticPr fontId="9"/>
  </si>
  <si>
    <t>(b) * 1/2</t>
    <phoneticPr fontId="9"/>
  </si>
  <si>
    <t>(1)から(2)を引いた額</t>
    <rPh sb="8" eb="9">
      <t>ヒ</t>
    </rPh>
    <rPh sb="11" eb="12">
      <t>ガク</t>
    </rPh>
    <phoneticPr fontId="9"/>
  </si>
  <si>
    <t>※１　「補助金所要額」には、(9)が(5)補助基本額よりも大きい場合は(5)補助基本額が適用されます。(9)が(5)補助基本額以下の場合は(9)が適用されます。</t>
    <rPh sb="4" eb="7">
      <t>ホジョキン</t>
    </rPh>
    <rPh sb="7" eb="9">
      <t>ショヨウ</t>
    </rPh>
    <rPh sb="9" eb="10">
      <t>ガク</t>
    </rPh>
    <rPh sb="21" eb="25">
      <t>ホジョキホン</t>
    </rPh>
    <rPh sb="25" eb="26">
      <t>ガク</t>
    </rPh>
    <rPh sb="29" eb="30">
      <t>オオ</t>
    </rPh>
    <rPh sb="32" eb="34">
      <t>バアイ</t>
    </rPh>
    <rPh sb="38" eb="42">
      <t>ホジョキホン</t>
    </rPh>
    <rPh sb="42" eb="43">
      <t>ガク</t>
    </rPh>
    <rPh sb="44" eb="46">
      <t>テキヨウ</t>
    </rPh>
    <rPh sb="58" eb="62">
      <t>ホジョキホン</t>
    </rPh>
    <rPh sb="62" eb="63">
      <t>ガク</t>
    </rPh>
    <rPh sb="63" eb="65">
      <t>イカ</t>
    </rPh>
    <rPh sb="66" eb="68">
      <t>バアイ</t>
    </rPh>
    <rPh sb="73" eb="75">
      <t>テキヨウ</t>
    </rPh>
    <phoneticPr fontId="9"/>
  </si>
  <si>
    <t>t-CO2  (a)</t>
    <phoneticPr fontId="55"/>
  </si>
  <si>
    <t>円  (b)</t>
    <rPh sb="0" eb="1">
      <t>エン</t>
    </rPh>
    <phoneticPr fontId="55"/>
  </si>
  <si>
    <t>円/t-CO2   (c)</t>
    <rPh sb="0" eb="1">
      <t>エン</t>
    </rPh>
    <phoneticPr fontId="55"/>
  </si>
  <si>
    <t>(1,000円未満切り捨て)</t>
    <rPh sb="6" eb="7">
      <t>エン</t>
    </rPh>
    <rPh sb="7" eb="9">
      <t>ミマン</t>
    </rPh>
    <rPh sb="9" eb="10">
      <t>キ</t>
    </rPh>
    <rPh sb="11" eb="12">
      <t>ス</t>
    </rPh>
    <phoneticPr fontId="9"/>
  </si>
  <si>
    <t>1=中小企業該当、2=中小企業非該当、3=50～3000t、4=それ以外</t>
    <rPh sb="2" eb="4">
      <t>チュウショウ</t>
    </rPh>
    <rPh sb="4" eb="6">
      <t>キギョウ</t>
    </rPh>
    <rPh sb="6" eb="8">
      <t>ガイトウ</t>
    </rPh>
    <rPh sb="11" eb="13">
      <t>チュウショウ</t>
    </rPh>
    <rPh sb="13" eb="15">
      <t>キギョウ</t>
    </rPh>
    <rPh sb="15" eb="16">
      <t>ヒ</t>
    </rPh>
    <rPh sb="16" eb="18">
      <t>ガイトウ</t>
    </rPh>
    <rPh sb="34" eb="36">
      <t>イガイ</t>
    </rPh>
    <phoneticPr fontId="9"/>
  </si>
  <si>
    <t>工程</t>
    <rPh sb="0" eb="2">
      <t>コウテイ</t>
    </rPh>
    <phoneticPr fontId="65"/>
  </si>
  <si>
    <t>運転コスト
削減効果
（円/年）</t>
    <rPh sb="0" eb="2">
      <t>ウンテン</t>
    </rPh>
    <rPh sb="6" eb="8">
      <t>サクゲン</t>
    </rPh>
    <rPh sb="8" eb="10">
      <t>コウカ</t>
    </rPh>
    <rPh sb="12" eb="13">
      <t>エン</t>
    </rPh>
    <rPh sb="14" eb="15">
      <t>ネン</t>
    </rPh>
    <phoneticPr fontId="9"/>
  </si>
  <si>
    <t>数量</t>
    <phoneticPr fontId="9"/>
  </si>
  <si>
    <t>INDIRECT用</t>
    <rPh sb="8" eb="9">
      <t>ヨウ</t>
    </rPh>
    <phoneticPr fontId="9"/>
  </si>
  <si>
    <t>補助事業の名称</t>
    <rPh sb="0" eb="2">
      <t>ホジョ</t>
    </rPh>
    <rPh sb="2" eb="4">
      <t>ジギョウ</t>
    </rPh>
    <rPh sb="5" eb="7">
      <t>メイショウ</t>
    </rPh>
    <phoneticPr fontId="9"/>
  </si>
  <si>
    <t>代表事業者名</t>
    <rPh sb="0" eb="2">
      <t>ダイヒョウ</t>
    </rPh>
    <rPh sb="2" eb="5">
      <t>ジギョウシャ</t>
    </rPh>
    <rPh sb="5" eb="6">
      <t>メイ</t>
    </rPh>
    <phoneticPr fontId="9"/>
  </si>
  <si>
    <t>事務連絡先</t>
    <rPh sb="0" eb="5">
      <t>ジムレンラクサキ</t>
    </rPh>
    <phoneticPr fontId="9"/>
  </si>
  <si>
    <t>事業者名</t>
    <rPh sb="0" eb="3">
      <t>ジギョウシャ</t>
    </rPh>
    <rPh sb="3" eb="4">
      <t>メイ</t>
    </rPh>
    <phoneticPr fontId="9"/>
  </si>
  <si>
    <t>担当者</t>
    <rPh sb="0" eb="3">
      <t>タントウシャ</t>
    </rPh>
    <phoneticPr fontId="9"/>
  </si>
  <si>
    <t>e-mail</t>
    <phoneticPr fontId="9"/>
  </si>
  <si>
    <t>共同事業者名</t>
    <rPh sb="0" eb="2">
      <t>キョウドウ</t>
    </rPh>
    <rPh sb="2" eb="5">
      <t>ジギョウシャ</t>
    </rPh>
    <rPh sb="5" eb="6">
      <t>メイ</t>
    </rPh>
    <phoneticPr fontId="9"/>
  </si>
  <si>
    <t>事業所の概要</t>
    <rPh sb="0" eb="3">
      <t>ジギョウショ</t>
    </rPh>
    <rPh sb="4" eb="6">
      <t>ガイヨウ</t>
    </rPh>
    <phoneticPr fontId="9"/>
  </si>
  <si>
    <t>事業所名</t>
    <rPh sb="0" eb="4">
      <t>ジギョウショメイ</t>
    </rPh>
    <phoneticPr fontId="9"/>
  </si>
  <si>
    <t>事業所の都道府県</t>
    <rPh sb="0" eb="3">
      <t>ジギョウショ</t>
    </rPh>
    <rPh sb="4" eb="8">
      <t>トドウフケン</t>
    </rPh>
    <phoneticPr fontId="9"/>
  </si>
  <si>
    <t>業務内容（業種中分類）</t>
    <rPh sb="0" eb="2">
      <t>ギョウム</t>
    </rPh>
    <rPh sb="2" eb="4">
      <t>ナイヨウ</t>
    </rPh>
    <rPh sb="5" eb="7">
      <t>ギョウシュ</t>
    </rPh>
    <rPh sb="7" eb="10">
      <t>チュウブンルイ</t>
    </rPh>
    <phoneticPr fontId="9"/>
  </si>
  <si>
    <t>業務内容（業種小分類）</t>
    <rPh sb="0" eb="2">
      <t>ギョウム</t>
    </rPh>
    <rPh sb="2" eb="4">
      <t>ナイヨウ</t>
    </rPh>
    <rPh sb="5" eb="7">
      <t>ギョウシュ</t>
    </rPh>
    <rPh sb="7" eb="8">
      <t>ショウ</t>
    </rPh>
    <rPh sb="8" eb="10">
      <t>ブンルイ</t>
    </rPh>
    <phoneticPr fontId="9"/>
  </si>
  <si>
    <t>企業分類</t>
    <rPh sb="0" eb="2">
      <t>キギョウ</t>
    </rPh>
    <rPh sb="2" eb="4">
      <t>ブンルイ</t>
    </rPh>
    <phoneticPr fontId="9"/>
  </si>
  <si>
    <t>規模</t>
    <rPh sb="0" eb="2">
      <t>キボ</t>
    </rPh>
    <phoneticPr fontId="9"/>
  </si>
  <si>
    <t>診断実績</t>
    <rPh sb="0" eb="2">
      <t>シンダン</t>
    </rPh>
    <rPh sb="2" eb="4">
      <t>ジッセキ</t>
    </rPh>
    <phoneticPr fontId="9"/>
  </si>
  <si>
    <t>利用する診断</t>
    <rPh sb="0" eb="2">
      <t>リヨウ</t>
    </rPh>
    <rPh sb="4" eb="6">
      <t>シンダン</t>
    </rPh>
    <phoneticPr fontId="9"/>
  </si>
  <si>
    <t>交付決定通知書の番号</t>
    <rPh sb="0" eb="2">
      <t>コウフ</t>
    </rPh>
    <rPh sb="2" eb="4">
      <t>ケッテイ</t>
    </rPh>
    <rPh sb="4" eb="7">
      <t>ツウチショ</t>
    </rPh>
    <rPh sb="8" eb="10">
      <t>バンゴウ</t>
    </rPh>
    <phoneticPr fontId="9"/>
  </si>
  <si>
    <t>診断/支援機関名</t>
    <rPh sb="0" eb="2">
      <t>シンダン</t>
    </rPh>
    <rPh sb="3" eb="5">
      <t>シエン</t>
    </rPh>
    <rPh sb="5" eb="7">
      <t>キカン</t>
    </rPh>
    <rPh sb="7" eb="8">
      <t>メイ</t>
    </rPh>
    <phoneticPr fontId="9"/>
  </si>
  <si>
    <t>他の補助金の受給状況</t>
    <rPh sb="0" eb="1">
      <t>タ</t>
    </rPh>
    <rPh sb="2" eb="4">
      <t>ホジョ</t>
    </rPh>
    <rPh sb="4" eb="5">
      <t>キン</t>
    </rPh>
    <rPh sb="6" eb="8">
      <t>ジュキュウ</t>
    </rPh>
    <rPh sb="8" eb="10">
      <t>ジョウキョウ</t>
    </rPh>
    <phoneticPr fontId="9"/>
  </si>
  <si>
    <t>状況</t>
    <rPh sb="0" eb="2">
      <t>ジョウキョウ</t>
    </rPh>
    <phoneticPr fontId="9"/>
  </si>
  <si>
    <t>補助金を受けた事業名</t>
    <rPh sb="0" eb="3">
      <t>ホジョキン</t>
    </rPh>
    <rPh sb="4" eb="5">
      <t>ウ</t>
    </rPh>
    <rPh sb="7" eb="9">
      <t>ジギョウ</t>
    </rPh>
    <rPh sb="9" eb="10">
      <t>メイ</t>
    </rPh>
    <phoneticPr fontId="9"/>
  </si>
  <si>
    <t>申請予定の補助事業名</t>
    <rPh sb="0" eb="2">
      <t>シンセイ</t>
    </rPh>
    <rPh sb="2" eb="4">
      <t>ヨテイ</t>
    </rPh>
    <rPh sb="5" eb="7">
      <t>ホジョ</t>
    </rPh>
    <rPh sb="7" eb="9">
      <t>ジギョウ</t>
    </rPh>
    <rPh sb="9" eb="10">
      <t>メイ</t>
    </rPh>
    <phoneticPr fontId="9"/>
  </si>
  <si>
    <t>1.対策概要</t>
    <rPh sb="2" eb="4">
      <t>タイサク</t>
    </rPh>
    <rPh sb="4" eb="6">
      <t>ガイヨウ</t>
    </rPh>
    <phoneticPr fontId="9"/>
  </si>
  <si>
    <t>対策名称</t>
    <rPh sb="0" eb="2">
      <t>タイサク</t>
    </rPh>
    <rPh sb="2" eb="4">
      <t>メイショウ</t>
    </rPh>
    <phoneticPr fontId="9"/>
  </si>
  <si>
    <t>対象システム/設備</t>
    <rPh sb="0" eb="2">
      <t>タイショウ</t>
    </rPh>
    <rPh sb="7" eb="9">
      <t>セツビ</t>
    </rPh>
    <phoneticPr fontId="9"/>
  </si>
  <si>
    <t>工程</t>
    <rPh sb="0" eb="2">
      <t>コウテイ</t>
    </rPh>
    <phoneticPr fontId="9"/>
  </si>
  <si>
    <t>2.導入設備の法定耐用年数</t>
    <rPh sb="2" eb="4">
      <t>ドウニュウ</t>
    </rPh>
    <rPh sb="4" eb="6">
      <t>セツビ</t>
    </rPh>
    <rPh sb="7" eb="9">
      <t>ホウテイ</t>
    </rPh>
    <rPh sb="9" eb="11">
      <t>タイヨウ</t>
    </rPh>
    <rPh sb="11" eb="13">
      <t>ネンスウ</t>
    </rPh>
    <phoneticPr fontId="9"/>
  </si>
  <si>
    <t>3.対策効果</t>
    <rPh sb="2" eb="4">
      <t>タイサク</t>
    </rPh>
    <rPh sb="4" eb="6">
      <t>コウカ</t>
    </rPh>
    <phoneticPr fontId="9"/>
  </si>
  <si>
    <t>CO2削減量(t-CO2/年）</t>
    <rPh sb="3" eb="6">
      <t>サクゲンリョウ</t>
    </rPh>
    <rPh sb="13" eb="14">
      <t>ネン</t>
    </rPh>
    <phoneticPr fontId="9"/>
  </si>
  <si>
    <t>運転コスト削減額（千円/年）</t>
    <rPh sb="0" eb="2">
      <t>ウンテン</t>
    </rPh>
    <rPh sb="5" eb="7">
      <t>サクゲン</t>
    </rPh>
    <rPh sb="7" eb="8">
      <t>ガク</t>
    </rPh>
    <rPh sb="9" eb="11">
      <t>センエン</t>
    </rPh>
    <rPh sb="12" eb="13">
      <t>ネン</t>
    </rPh>
    <phoneticPr fontId="9"/>
  </si>
  <si>
    <t>導入前</t>
    <rPh sb="0" eb="2">
      <t>ドウニュウ</t>
    </rPh>
    <rPh sb="2" eb="3">
      <t>マエ</t>
    </rPh>
    <phoneticPr fontId="9"/>
  </si>
  <si>
    <t>単価（千円）</t>
    <rPh sb="0" eb="2">
      <t>タンカ</t>
    </rPh>
    <rPh sb="3" eb="5">
      <t>センエン</t>
    </rPh>
    <phoneticPr fontId="9"/>
  </si>
  <si>
    <t>まとめ</t>
    <phoneticPr fontId="9"/>
  </si>
  <si>
    <t>CO2排出量(t-CO2/年）</t>
    <rPh sb="3" eb="6">
      <t>ハイシュツリョウ</t>
    </rPh>
    <rPh sb="13" eb="14">
      <t>ネン</t>
    </rPh>
    <phoneticPr fontId="9"/>
  </si>
  <si>
    <t>CO2排出量合計(t-CO2/年）</t>
    <rPh sb="3" eb="6">
      <t>ハイシュツリョウ</t>
    </rPh>
    <rPh sb="6" eb="8">
      <t>ゴウケイ</t>
    </rPh>
    <phoneticPr fontId="9"/>
  </si>
  <si>
    <t>運転コスト（千円/年）</t>
    <rPh sb="0" eb="2">
      <t>ウンテン</t>
    </rPh>
    <rPh sb="6" eb="8">
      <t>センエン</t>
    </rPh>
    <rPh sb="9" eb="10">
      <t>ネン</t>
    </rPh>
    <phoneticPr fontId="9"/>
  </si>
  <si>
    <t>運転コスト合計（千円/年）</t>
    <rPh sb="0" eb="2">
      <t>ウンテン</t>
    </rPh>
    <rPh sb="5" eb="7">
      <t>ゴウケイ</t>
    </rPh>
    <phoneticPr fontId="9"/>
  </si>
  <si>
    <t>GJ換算量</t>
    <rPh sb="2" eb="5">
      <t>カンサンリョウ</t>
    </rPh>
    <phoneticPr fontId="9"/>
  </si>
  <si>
    <t>GJ換算量合計</t>
    <rPh sb="2" eb="5">
      <t>カンサンリョウ</t>
    </rPh>
    <rPh sb="5" eb="7">
      <t>ゴウケイ</t>
    </rPh>
    <phoneticPr fontId="9"/>
  </si>
  <si>
    <t>導入後</t>
    <rPh sb="0" eb="3">
      <t>ドウニュウゴ</t>
    </rPh>
    <phoneticPr fontId="9"/>
  </si>
  <si>
    <t>4.計画時設備CO2排出量の計算方法</t>
    <rPh sb="2" eb="5">
      <t>ケイカクジ</t>
    </rPh>
    <rPh sb="5" eb="7">
      <t>セツビ</t>
    </rPh>
    <rPh sb="10" eb="13">
      <t>ハイシュツリョウ</t>
    </rPh>
    <rPh sb="14" eb="16">
      <t>ケイサン</t>
    </rPh>
    <rPh sb="16" eb="18">
      <t>ホウホウ</t>
    </rPh>
    <phoneticPr fontId="9"/>
  </si>
  <si>
    <t>4-1.CO2排出量の計算式の考え方の説明</t>
    <rPh sb="7" eb="10">
      <t>ハイシュツリョウ</t>
    </rPh>
    <rPh sb="11" eb="14">
      <t>ケイサンシキ</t>
    </rPh>
    <rPh sb="15" eb="16">
      <t>カンガ</t>
    </rPh>
    <rPh sb="17" eb="18">
      <t>カタ</t>
    </rPh>
    <rPh sb="19" eb="21">
      <t>セツメイ</t>
    </rPh>
    <phoneticPr fontId="9"/>
  </si>
  <si>
    <t>6.報告時設備CO2排出量の計算方法</t>
    <rPh sb="2" eb="5">
      <t>ホウコクジ</t>
    </rPh>
    <rPh sb="5" eb="7">
      <t>セツビ</t>
    </rPh>
    <rPh sb="10" eb="13">
      <t>ハイシュツリョウ</t>
    </rPh>
    <rPh sb="14" eb="16">
      <t>ケイサン</t>
    </rPh>
    <rPh sb="16" eb="18">
      <t>ホウホウ</t>
    </rPh>
    <phoneticPr fontId="9"/>
  </si>
  <si>
    <t>６－１．以下に示すCO2排出量の計算式の考え方の説明</t>
    <rPh sb="4" eb="6">
      <t>イカ</t>
    </rPh>
    <rPh sb="5" eb="6">
      <t>シタ</t>
    </rPh>
    <rPh sb="7" eb="8">
      <t>シメ</t>
    </rPh>
    <rPh sb="12" eb="15">
      <t>ハイシュツリョウ</t>
    </rPh>
    <rPh sb="16" eb="19">
      <t>ケイサンシキ</t>
    </rPh>
    <rPh sb="20" eb="21">
      <t>カンガ</t>
    </rPh>
    <rPh sb="22" eb="23">
      <t>カタ</t>
    </rPh>
    <rPh sb="24" eb="26">
      <t>セツメイ</t>
    </rPh>
    <phoneticPr fontId="9"/>
  </si>
  <si>
    <t>6-1.CO2排出量の計算式の考え方の説明</t>
    <rPh sb="7" eb="10">
      <t>ハイシュツリョウ</t>
    </rPh>
    <rPh sb="11" eb="14">
      <t>ケイサンシキ</t>
    </rPh>
    <rPh sb="15" eb="16">
      <t>カンガ</t>
    </rPh>
    <rPh sb="17" eb="18">
      <t>カタ</t>
    </rPh>
    <rPh sb="19" eb="21">
      <t>セツメイ</t>
    </rPh>
    <phoneticPr fontId="9"/>
  </si>
  <si>
    <t>１．会社概要</t>
    <rPh sb="2" eb="6">
      <t>カイシャガイヨウ</t>
    </rPh>
    <phoneticPr fontId="68"/>
  </si>
  <si>
    <t>分類</t>
    <rPh sb="0" eb="2">
      <t>ブンルイ</t>
    </rPh>
    <phoneticPr fontId="68"/>
  </si>
  <si>
    <t>資本金</t>
    <rPh sb="0" eb="3">
      <t>シホンキン</t>
    </rPh>
    <phoneticPr fontId="68"/>
  </si>
  <si>
    <t>千円</t>
    <rPh sb="0" eb="1">
      <t>セン</t>
    </rPh>
    <rPh sb="1" eb="2">
      <t>エン</t>
    </rPh>
    <phoneticPr fontId="68"/>
  </si>
  <si>
    <t>従業員数</t>
    <rPh sb="0" eb="4">
      <t>ジュウギョウインスウ</t>
    </rPh>
    <phoneticPr fontId="68"/>
  </si>
  <si>
    <t>人</t>
    <rPh sb="0" eb="1">
      <t>ニン</t>
    </rPh>
    <phoneticPr fontId="68"/>
  </si>
  <si>
    <t>t-CO2/年</t>
    <rPh sb="6" eb="7">
      <t>ネン</t>
    </rPh>
    <phoneticPr fontId="68"/>
  </si>
  <si>
    <t>２．設備概要</t>
    <rPh sb="2" eb="6">
      <t>セツビガイヨウ</t>
    </rPh>
    <phoneticPr fontId="68"/>
  </si>
  <si>
    <t>施設名称</t>
    <rPh sb="0" eb="4">
      <t>シセツメイショウ</t>
    </rPh>
    <phoneticPr fontId="68"/>
  </si>
  <si>
    <t>施設場所</t>
    <rPh sb="0" eb="2">
      <t>シセツ</t>
    </rPh>
    <rPh sb="2" eb="4">
      <t>バショ</t>
    </rPh>
    <phoneticPr fontId="68"/>
  </si>
  <si>
    <t>対象設備名</t>
    <rPh sb="0" eb="2">
      <t>タイショウ</t>
    </rPh>
    <rPh sb="2" eb="4">
      <t>セツビ</t>
    </rPh>
    <rPh sb="4" eb="5">
      <t>メイ</t>
    </rPh>
    <phoneticPr fontId="68"/>
  </si>
  <si>
    <t>会社概要（代表申請者）</t>
    <rPh sb="0" eb="2">
      <t>カイシャ</t>
    </rPh>
    <rPh sb="2" eb="4">
      <t>ガイヨウ</t>
    </rPh>
    <rPh sb="5" eb="10">
      <t>ダイヒョウシンセイシャ</t>
    </rPh>
    <phoneticPr fontId="65"/>
  </si>
  <si>
    <t>経理的基礎の確認</t>
    <rPh sb="0" eb="3">
      <t>ケイリテキ</t>
    </rPh>
    <rPh sb="3" eb="5">
      <t>キソ</t>
    </rPh>
    <rPh sb="6" eb="8">
      <t>カクニン</t>
    </rPh>
    <phoneticPr fontId="65"/>
  </si>
  <si>
    <t>社名</t>
    <phoneticPr fontId="85"/>
  </si>
  <si>
    <t>法人番号(13桁)※</t>
    <phoneticPr fontId="85"/>
  </si>
  <si>
    <t>※法人番号は国税庁のウェブサイト https://www.houjin-bangou.nta.go.jp/ で検索できるものを記入すること</t>
    <phoneticPr fontId="85"/>
  </si>
  <si>
    <t>設立年月日</t>
    <phoneticPr fontId="85"/>
  </si>
  <si>
    <t>資本金</t>
    <phoneticPr fontId="85"/>
  </si>
  <si>
    <t>千円</t>
    <rPh sb="0" eb="2">
      <t>センエン</t>
    </rPh>
    <phoneticPr fontId="85"/>
  </si>
  <si>
    <t>決算月</t>
    <rPh sb="0" eb="2">
      <t>ケッサン</t>
    </rPh>
    <rPh sb="2" eb="3">
      <t>ツキ</t>
    </rPh>
    <phoneticPr fontId="85"/>
  </si>
  <si>
    <t>月</t>
    <rPh sb="0" eb="1">
      <t>ガツ</t>
    </rPh>
    <phoneticPr fontId="85"/>
  </si>
  <si>
    <t>従業員数</t>
    <rPh sb="0" eb="4">
      <t>ジュウギョウインスウ</t>
    </rPh>
    <phoneticPr fontId="85"/>
  </si>
  <si>
    <t>人</t>
    <rPh sb="0" eb="1">
      <t>ニン</t>
    </rPh>
    <phoneticPr fontId="85"/>
  </si>
  <si>
    <t>事業内容</t>
    <phoneticPr fontId="85"/>
  </si>
  <si>
    <t>西暦</t>
    <rPh sb="0" eb="2">
      <t>セイレキ</t>
    </rPh>
    <phoneticPr fontId="85"/>
  </si>
  <si>
    <t>年度</t>
    <rPh sb="0" eb="2">
      <t>ネンド</t>
    </rPh>
    <phoneticPr fontId="85"/>
  </si>
  <si>
    <t>の決算額（2期前）</t>
    <rPh sb="6" eb="7">
      <t>キ</t>
    </rPh>
    <rPh sb="7" eb="8">
      <t>マエ</t>
    </rPh>
    <phoneticPr fontId="85"/>
  </si>
  <si>
    <t>の決算額（1期前）</t>
    <rPh sb="6" eb="7">
      <t>キ</t>
    </rPh>
    <rPh sb="7" eb="8">
      <t>マエ</t>
    </rPh>
    <phoneticPr fontId="85"/>
  </si>
  <si>
    <t>売上高</t>
    <phoneticPr fontId="85"/>
  </si>
  <si>
    <t>当期純利益</t>
    <phoneticPr fontId="85"/>
  </si>
  <si>
    <t>主な出資者
（出資比率）</t>
    <phoneticPr fontId="85"/>
  </si>
  <si>
    <t>(</t>
    <phoneticPr fontId="85"/>
  </si>
  <si>
    <t>％）</t>
    <phoneticPr fontId="68"/>
  </si>
  <si>
    <t>（注）各項目について直近決算年度末の数値を申請企業の単体ベースで記入すること</t>
    <rPh sb="1" eb="2">
      <t>チュウ</t>
    </rPh>
    <phoneticPr fontId="65"/>
  </si>
  <si>
    <t>（注）記入した情報が確認できる資料（パンフレット・決算書など）を添付すること</t>
    <rPh sb="1" eb="2">
      <t>チュウ</t>
    </rPh>
    <rPh sb="3" eb="5">
      <t>カクニン</t>
    </rPh>
    <rPh sb="8" eb="10">
      <t>シリョウ</t>
    </rPh>
    <rPh sb="11" eb="13">
      <t>テキギ</t>
    </rPh>
    <rPh sb="13" eb="15">
      <t>テンプ</t>
    </rPh>
    <rPh sb="25" eb="28">
      <t>ケッサンショ</t>
    </rPh>
    <phoneticPr fontId="65"/>
  </si>
  <si>
    <t>事業の実施スケジュール</t>
    <phoneticPr fontId="68"/>
  </si>
  <si>
    <t>施設の名称：</t>
    <rPh sb="0" eb="2">
      <t>シセツ</t>
    </rPh>
    <rPh sb="3" eb="5">
      <t>メイショウ</t>
    </rPh>
    <phoneticPr fontId="95"/>
  </si>
  <si>
    <t>実施年度：</t>
    <rPh sb="0" eb="4">
      <t>ジッシネンド</t>
    </rPh>
    <phoneticPr fontId="85"/>
  </si>
  <si>
    <t>契約予定日：</t>
    <phoneticPr fontId="85"/>
  </si>
  <si>
    <t>支払完了
予定日：</t>
    <rPh sb="0" eb="2">
      <t>シハライ</t>
    </rPh>
    <rPh sb="2" eb="4">
      <t>カンリョウ</t>
    </rPh>
    <rPh sb="5" eb="8">
      <t>ヨテイビ</t>
    </rPh>
    <phoneticPr fontId="85"/>
  </si>
  <si>
    <t>内容</t>
    <rPh sb="0" eb="2">
      <t>ナイヨウ</t>
    </rPh>
    <phoneticPr fontId="68"/>
  </si>
  <si>
    <t>月</t>
    <rPh sb="0" eb="1">
      <t>ツキ</t>
    </rPh>
    <phoneticPr fontId="65"/>
  </si>
  <si>
    <t>月</t>
    <rPh sb="0" eb="1">
      <t>ゲツ</t>
    </rPh>
    <phoneticPr fontId="85"/>
  </si>
  <si>
    <t>月</t>
  </si>
  <si>
    <t>1.</t>
    <phoneticPr fontId="68"/>
  </si>
  <si>
    <t>(1)</t>
    <phoneticPr fontId="65"/>
  </si>
  <si>
    <t>(2)</t>
    <phoneticPr fontId="65"/>
  </si>
  <si>
    <t>(3)</t>
  </si>
  <si>
    <t>(4)</t>
  </si>
  <si>
    <t>(5)</t>
  </si>
  <si>
    <t>(6)</t>
  </si>
  <si>
    <t>2.</t>
    <phoneticPr fontId="68"/>
  </si>
  <si>
    <t>3.</t>
    <phoneticPr fontId="68"/>
  </si>
  <si>
    <t>交付決定</t>
    <rPh sb="0" eb="2">
      <t>コウフ</t>
    </rPh>
    <rPh sb="2" eb="4">
      <t>ケッテイ</t>
    </rPh>
    <phoneticPr fontId="85"/>
  </si>
  <si>
    <t>契約日</t>
    <rPh sb="0" eb="3">
      <t>ケイヤクビ</t>
    </rPh>
    <phoneticPr fontId="85"/>
  </si>
  <si>
    <t>支払予定日</t>
    <rPh sb="0" eb="2">
      <t>シハライ</t>
    </rPh>
    <rPh sb="2" eb="4">
      <t>ヨテイ</t>
    </rPh>
    <rPh sb="4" eb="5">
      <t>ビ</t>
    </rPh>
    <phoneticPr fontId="85"/>
  </si>
  <si>
    <t>完了実績報告書</t>
    <rPh sb="0" eb="2">
      <t>カンリョウ</t>
    </rPh>
    <rPh sb="2" eb="4">
      <t>ジッセキ</t>
    </rPh>
    <rPh sb="4" eb="7">
      <t>ホウコクショ</t>
    </rPh>
    <phoneticPr fontId="85"/>
  </si>
  <si>
    <t>(6)</t>
    <phoneticPr fontId="68"/>
  </si>
  <si>
    <t>※補助対象経費を含む発注（契約予定日）が交付決定日以降となっているスケジュールであること</t>
    <phoneticPr fontId="85"/>
  </si>
  <si>
    <t>※当該年度の1月31日までに支払いが完了するスケジュールであること</t>
    <phoneticPr fontId="85"/>
  </si>
  <si>
    <t>※適宜、行を追加・削除すること</t>
    <phoneticPr fontId="85"/>
  </si>
  <si>
    <t>内訳</t>
    <rPh sb="0" eb="2">
      <t>ウチワケ</t>
    </rPh>
    <phoneticPr fontId="68"/>
  </si>
  <si>
    <t>補助対象経費</t>
    <rPh sb="0" eb="4">
      <t>ホジョタイショウ</t>
    </rPh>
    <rPh sb="4" eb="6">
      <t>ケイヒ</t>
    </rPh>
    <phoneticPr fontId="68"/>
  </si>
  <si>
    <t>補助対象
外経費
(E)</t>
    <rPh sb="0" eb="2">
      <t>ホジョ</t>
    </rPh>
    <rPh sb="2" eb="4">
      <t>タイショウ</t>
    </rPh>
    <rPh sb="5" eb="6">
      <t>ガイ</t>
    </rPh>
    <rPh sb="6" eb="8">
      <t>ケイヒ</t>
    </rPh>
    <phoneticPr fontId="68"/>
  </si>
  <si>
    <t>合計
(F)=
(D)+(E)</t>
    <rPh sb="0" eb="2">
      <t>ゴウケイ</t>
    </rPh>
    <phoneticPr fontId="68"/>
  </si>
  <si>
    <t>(C)=(F)
であるか</t>
    <phoneticPr fontId="85"/>
  </si>
  <si>
    <t>No.</t>
    <phoneticPr fontId="68"/>
  </si>
  <si>
    <t>項目</t>
    <rPh sb="0" eb="2">
      <t>コウモク</t>
    </rPh>
    <phoneticPr fontId="68"/>
  </si>
  <si>
    <t>工事費</t>
    <rPh sb="0" eb="2">
      <t>コウジ</t>
    </rPh>
    <rPh sb="2" eb="3">
      <t>ヒ</t>
    </rPh>
    <phoneticPr fontId="2"/>
  </si>
  <si>
    <t>設備費</t>
    <rPh sb="0" eb="2">
      <t>セツビ</t>
    </rPh>
    <rPh sb="2" eb="3">
      <t>ヒ</t>
    </rPh>
    <phoneticPr fontId="2"/>
  </si>
  <si>
    <t>業務費</t>
    <rPh sb="0" eb="2">
      <t>ギョウム</t>
    </rPh>
    <rPh sb="2" eb="3">
      <t>ヒ</t>
    </rPh>
    <phoneticPr fontId="68"/>
  </si>
  <si>
    <t>事務費</t>
    <rPh sb="0" eb="3">
      <t>ジムヒ</t>
    </rPh>
    <phoneticPr fontId="2"/>
  </si>
  <si>
    <t>補助対象
経費合計
(D)</t>
    <rPh sb="0" eb="2">
      <t>ホジョ</t>
    </rPh>
    <rPh sb="2" eb="4">
      <t>タイショウ</t>
    </rPh>
    <rPh sb="5" eb="7">
      <t>ケイヒ</t>
    </rPh>
    <rPh sb="7" eb="9">
      <t>ゴウケイ</t>
    </rPh>
    <phoneticPr fontId="68"/>
  </si>
  <si>
    <t>規格 (メーカー名、型番、出力・容量等)</t>
    <rPh sb="0" eb="2">
      <t>キカク</t>
    </rPh>
    <rPh sb="10" eb="12">
      <t>カタバン</t>
    </rPh>
    <rPh sb="13" eb="15">
      <t>シュツリョク</t>
    </rPh>
    <rPh sb="16" eb="18">
      <t>ヨウリョウ</t>
    </rPh>
    <rPh sb="18" eb="19">
      <t>トウ</t>
    </rPh>
    <phoneticPr fontId="68"/>
  </si>
  <si>
    <t>数量
(A)</t>
    <rPh sb="0" eb="2">
      <t>スウリョウ</t>
    </rPh>
    <phoneticPr fontId="68"/>
  </si>
  <si>
    <t>単価 [円]
(B)</t>
    <rPh sb="0" eb="2">
      <t>タンカ</t>
    </rPh>
    <phoneticPr fontId="68"/>
  </si>
  <si>
    <t>金額 [円]
(C)=
(A)×(B)</t>
    <rPh sb="0" eb="2">
      <t>キンガク</t>
    </rPh>
    <rPh sb="4" eb="5">
      <t>エン</t>
    </rPh>
    <phoneticPr fontId="68"/>
  </si>
  <si>
    <t>根拠資料（見積書等）No.</t>
    <rPh sb="0" eb="4">
      <t>コンキョシリョウ</t>
    </rPh>
    <rPh sb="5" eb="7">
      <t>ミツモリ</t>
    </rPh>
    <rPh sb="7" eb="8">
      <t>ショ</t>
    </rPh>
    <rPh sb="8" eb="9">
      <t>トウ</t>
    </rPh>
    <phoneticPr fontId="2"/>
  </si>
  <si>
    <t>本工事費</t>
    <rPh sb="0" eb="1">
      <t>ホン</t>
    </rPh>
    <rPh sb="1" eb="4">
      <t>コウジヒ</t>
    </rPh>
    <phoneticPr fontId="2"/>
  </si>
  <si>
    <t>付帯
工事費</t>
    <rPh sb="0" eb="2">
      <t>フタイ</t>
    </rPh>
    <rPh sb="3" eb="5">
      <t>コウジ</t>
    </rPh>
    <rPh sb="5" eb="6">
      <t>ヒ</t>
    </rPh>
    <phoneticPr fontId="2"/>
  </si>
  <si>
    <t>機械
器具費</t>
    <rPh sb="0" eb="2">
      <t>キカイ</t>
    </rPh>
    <rPh sb="3" eb="5">
      <t>キグ</t>
    </rPh>
    <rPh sb="5" eb="6">
      <t>ヒ</t>
    </rPh>
    <phoneticPr fontId="2"/>
  </si>
  <si>
    <t>測量及
試験費</t>
    <phoneticPr fontId="68"/>
  </si>
  <si>
    <t>＊「(C)=(F) であるか」が全て"○"になっていることを確認すること</t>
    <phoneticPr fontId="85"/>
  </si>
  <si>
    <t>材料費</t>
    <rPh sb="0" eb="3">
      <t>ザイリョウヒ</t>
    </rPh>
    <phoneticPr fontId="2"/>
  </si>
  <si>
    <t>労務費</t>
    <rPh sb="0" eb="3">
      <t>ロウムヒ</t>
    </rPh>
    <phoneticPr fontId="2"/>
  </si>
  <si>
    <t>直接
経費</t>
    <rPh sb="0" eb="2">
      <t>チョクセツ</t>
    </rPh>
    <rPh sb="3" eb="5">
      <t>ケイヒ</t>
    </rPh>
    <phoneticPr fontId="2"/>
  </si>
  <si>
    <t>共通
仮設費</t>
    <rPh sb="0" eb="2">
      <t>キョウツウ</t>
    </rPh>
    <rPh sb="3" eb="5">
      <t>カセツ</t>
    </rPh>
    <rPh sb="5" eb="6">
      <t>ヒ</t>
    </rPh>
    <phoneticPr fontId="2"/>
  </si>
  <si>
    <t>現場
管理費</t>
    <phoneticPr fontId="68"/>
  </si>
  <si>
    <t>一般
管理費</t>
    <rPh sb="0" eb="2">
      <t>イッパン</t>
    </rPh>
    <rPh sb="3" eb="6">
      <t>カンリヒ</t>
    </rPh>
    <phoneticPr fontId="2"/>
  </si>
  <si>
    <t>＊「補助対象外経費 (E)」に記入した項目については、「材料費」「労務費」などの項目_x000B_に金額を記入しないこと（【補助対象経費入力チェック】で"入力エラー"が表示される）
〈補助対象外経費 (E) の例〉
　　①交付の決定日前に発生した経費
　　②事業実施に直接関連のない経費
　　③事務所の家賃など事業実施主体の経常的な運営経費
　　④事業実施期間中に発生した事故・災害の処理のための経費
　　⑤CO2排出削減に寄与しない機器・設備や、周辺機器（法定必需品など）
　　⑥既存設備の更新により機能を新設時の状態に戻すような「単なる機能回　　復」に係る経費
　　⑦既存設備の撤去・移設・廃棄費（当該撤去・移設・廃棄に係る諸経費も含む）
　　⑧数年で定期的に更新する消耗品
　　⑨予備品
　　⑩官公庁等への申請、届出等に係る経費
　　⑪補助事業への応募・申請手続に係る経費
　　⑫振込手数料</t>
    <phoneticPr fontId="85"/>
  </si>
  <si>
    <t>小計</t>
    <rPh sb="0" eb="2">
      <t>ショウケイ</t>
    </rPh>
    <phoneticPr fontId="68"/>
  </si>
  <si>
    <t>間接
工事費</t>
    <rPh sb="0" eb="2">
      <t>カンセツ</t>
    </rPh>
    <rPh sb="3" eb="6">
      <t>コウジヒ</t>
    </rPh>
    <phoneticPr fontId="85"/>
  </si>
  <si>
    <t>共通仮設費</t>
    <rPh sb="0" eb="2">
      <t>キョウツウ</t>
    </rPh>
    <rPh sb="2" eb="4">
      <t>カセツ</t>
    </rPh>
    <rPh sb="4" eb="5">
      <t>ヒ</t>
    </rPh>
    <phoneticPr fontId="68"/>
  </si>
  <si>
    <t xml:space="preserve"> </t>
    <phoneticPr fontId="68"/>
  </si>
  <si>
    <t>現場管理費</t>
    <rPh sb="0" eb="2">
      <t>ゲンバ</t>
    </rPh>
    <rPh sb="2" eb="5">
      <t>カンリヒ</t>
    </rPh>
    <phoneticPr fontId="68"/>
  </si>
  <si>
    <t>一般管理費</t>
    <rPh sb="0" eb="2">
      <t>イッパン</t>
    </rPh>
    <rPh sb="2" eb="5">
      <t>カンリヒ</t>
    </rPh>
    <phoneticPr fontId="68"/>
  </si>
  <si>
    <t>設計費</t>
    <rPh sb="0" eb="3">
      <t>セッケイヒ</t>
    </rPh>
    <phoneticPr fontId="85"/>
  </si>
  <si>
    <t>監理費</t>
    <rPh sb="0" eb="3">
      <t>カンリヒ</t>
    </rPh>
    <phoneticPr fontId="85"/>
  </si>
  <si>
    <t>＊端数処理の関係で見積書等の金額の合計と一致しない場合は、適宜手入力をすること</t>
    <phoneticPr fontId="85"/>
  </si>
  <si>
    <t>本工事費計</t>
    <rPh sb="0" eb="1">
      <t>ホン</t>
    </rPh>
    <rPh sb="1" eb="4">
      <t>コウジヒ</t>
    </rPh>
    <rPh sb="4" eb="5">
      <t>ケイ</t>
    </rPh>
    <phoneticPr fontId="68"/>
  </si>
  <si>
    <t>工事費計</t>
    <rPh sb="0" eb="3">
      <t>コウジヒ</t>
    </rPh>
    <rPh sb="3" eb="4">
      <t>ケイ</t>
    </rPh>
    <phoneticPr fontId="68"/>
  </si>
  <si>
    <t>消費税</t>
    <rPh sb="0" eb="3">
      <t>ショウヒゼイ</t>
    </rPh>
    <phoneticPr fontId="85"/>
  </si>
  <si>
    <t>＊【補助対象経費入力チェック】で「入力エラー」が出た場合は、入力内容を見直してください。</t>
    <phoneticPr fontId="85"/>
  </si>
  <si>
    <t>【補助対象経費入力チェック】</t>
    <phoneticPr fontId="85"/>
  </si>
  <si>
    <t>※「共通仮設費」「現場管理費」「一般管理費」「設計費」「監理費」の補助対象経費及び補助対象外経費は、小計の補助対象経費（D）と補助対象外経費（E）の割合で按分計算すること</t>
    <rPh sb="2" eb="4">
      <t>キョウツウ</t>
    </rPh>
    <rPh sb="4" eb="6">
      <t>カセツ</t>
    </rPh>
    <rPh sb="6" eb="7">
      <t>ヒ</t>
    </rPh>
    <rPh sb="9" eb="11">
      <t>ゲンバ</t>
    </rPh>
    <rPh sb="11" eb="14">
      <t>カンリヒ</t>
    </rPh>
    <rPh sb="16" eb="18">
      <t>イッパン</t>
    </rPh>
    <rPh sb="18" eb="21">
      <t>カンリヒ</t>
    </rPh>
    <rPh sb="28" eb="31">
      <t>カンリヒ</t>
    </rPh>
    <rPh sb="33" eb="35">
      <t>ホジョ</t>
    </rPh>
    <rPh sb="35" eb="37">
      <t>タイショウ</t>
    </rPh>
    <rPh sb="37" eb="39">
      <t>ケイヒ</t>
    </rPh>
    <rPh sb="39" eb="40">
      <t>オヨ</t>
    </rPh>
    <rPh sb="50" eb="52">
      <t>ショウケイ</t>
    </rPh>
    <rPh sb="53" eb="55">
      <t>ホジョ</t>
    </rPh>
    <rPh sb="55" eb="57">
      <t>タイショウ</t>
    </rPh>
    <rPh sb="57" eb="59">
      <t>ケイヒ</t>
    </rPh>
    <rPh sb="63" eb="65">
      <t>ホジョ</t>
    </rPh>
    <rPh sb="65" eb="67">
      <t>タイショウ</t>
    </rPh>
    <rPh sb="67" eb="68">
      <t>ガイ</t>
    </rPh>
    <rPh sb="68" eb="70">
      <t>ケイヒ</t>
    </rPh>
    <rPh sb="74" eb="76">
      <t>ワリアイ</t>
    </rPh>
    <rPh sb="79" eb="81">
      <t>ケイサン</t>
    </rPh>
    <phoneticPr fontId="68"/>
  </si>
  <si>
    <t>※行を適宜追加・削除し、見積書の項目どおりに記入すること（合計金額のみの記入は不可）</t>
    <rPh sb="36" eb="38">
      <t>キニュウ</t>
    </rPh>
    <phoneticPr fontId="68"/>
  </si>
  <si>
    <t>※根拠とした見積書の最初のページにNo.を付記し、「経費内訳表」との関係が分かるようにすること</t>
    <rPh sb="21" eb="23">
      <t>フキ</t>
    </rPh>
    <rPh sb="26" eb="31">
      <t>ケイヒウチワケヒョウ</t>
    </rPh>
    <rPh sb="34" eb="36">
      <t>カンケイ</t>
    </rPh>
    <rPh sb="37" eb="38">
      <t>ワ</t>
    </rPh>
    <phoneticPr fontId="68"/>
  </si>
  <si>
    <t>※複合単価を用いた場合は、「材料費」に金額を含めること</t>
    <phoneticPr fontId="68"/>
  </si>
  <si>
    <t>※複数年度事業の場合、年度ごとに経費を切り分けること（経費の切り分けがされていない場合、複数年度事業として認められない）</t>
    <rPh sb="1" eb="5">
      <t>フクスウネンド</t>
    </rPh>
    <rPh sb="5" eb="7">
      <t>ジギョウ</t>
    </rPh>
    <rPh sb="8" eb="10">
      <t>バアイ</t>
    </rPh>
    <rPh sb="11" eb="13">
      <t>ネンド</t>
    </rPh>
    <rPh sb="16" eb="18">
      <t>ケイヒ</t>
    </rPh>
    <rPh sb="19" eb="20">
      <t>キ</t>
    </rPh>
    <rPh sb="21" eb="22">
      <t>ワ</t>
    </rPh>
    <rPh sb="27" eb="29">
      <t>ケイヒ</t>
    </rPh>
    <rPh sb="30" eb="31">
      <t>キ</t>
    </rPh>
    <rPh sb="32" eb="33">
      <t>ワ</t>
    </rPh>
    <rPh sb="41" eb="43">
      <t>バアイ</t>
    </rPh>
    <rPh sb="44" eb="50">
      <t>フクスウネンドジギョウ</t>
    </rPh>
    <rPh sb="53" eb="54">
      <t>ミト</t>
    </rPh>
    <phoneticPr fontId="68"/>
  </si>
  <si>
    <t>法人の名称：</t>
    <rPh sb="0" eb="2">
      <t>ホウジン</t>
    </rPh>
    <rPh sb="3" eb="5">
      <t>メイショウ</t>
    </rPh>
    <phoneticPr fontId="95"/>
  </si>
  <si>
    <t>項　　　目</t>
    <phoneticPr fontId="65"/>
  </si>
  <si>
    <t>金額 [円]</t>
    <rPh sb="4" eb="5">
      <t>エン</t>
    </rPh>
    <phoneticPr fontId="85"/>
  </si>
  <si>
    <t>自己資金</t>
    <phoneticPr fontId="65"/>
  </si>
  <si>
    <t>外部からの調達資金</t>
    <rPh sb="5" eb="7">
      <t>チョウタツ</t>
    </rPh>
    <phoneticPr fontId="65"/>
  </si>
  <si>
    <t>補助金</t>
    <rPh sb="0" eb="3">
      <t>ホジョキン</t>
    </rPh>
    <phoneticPr fontId="85"/>
  </si>
  <si>
    <t>上記以外の補助金（注）</t>
    <phoneticPr fontId="85"/>
  </si>
  <si>
    <t>合　計</t>
    <phoneticPr fontId="65"/>
  </si>
  <si>
    <t>（注）上記以外の補助金（地方公共団体の補助金を含む）の活用を検討している場合は、
　　　以下に助成者、制度名、助成内容等を詳細に記入すること</t>
    <rPh sb="3" eb="5">
      <t>ジョウキ</t>
    </rPh>
    <rPh sb="5" eb="7">
      <t>イガイ</t>
    </rPh>
    <rPh sb="8" eb="11">
      <t>ホジョキン</t>
    </rPh>
    <rPh sb="12" eb="18">
      <t>チホウコウキョウダンタイ</t>
    </rPh>
    <rPh sb="19" eb="22">
      <t>ホジョキン</t>
    </rPh>
    <rPh sb="23" eb="24">
      <t>フク</t>
    </rPh>
    <rPh sb="27" eb="29">
      <t>カツヨウ</t>
    </rPh>
    <rPh sb="61" eb="63">
      <t>ショウサイ</t>
    </rPh>
    <rPh sb="64" eb="66">
      <t>キニュウ</t>
    </rPh>
    <phoneticPr fontId="65"/>
  </si>
  <si>
    <t>〈資金計画に関する詳細説明〉
　・該当する項目に○を付けた上で、詳細説明の欄に記入すること
　・「外部から資金調達」を選択した場合、根拠資料として「金融機関の同意または内諾を示す資料」
　　や「起債または借入に関する資金計画」を適宜添付すること</t>
    <rPh sb="29" eb="30">
      <t>ウエ</t>
    </rPh>
    <rPh sb="34" eb="36">
      <t>セツメイ</t>
    </rPh>
    <rPh sb="59" eb="61">
      <t>センタク</t>
    </rPh>
    <rPh sb="63" eb="65">
      <t>バアイ</t>
    </rPh>
    <rPh sb="66" eb="68">
      <t>コンキョ</t>
    </rPh>
    <rPh sb="114" eb="116">
      <t>テキギ</t>
    </rPh>
    <phoneticPr fontId="65"/>
  </si>
  <si>
    <t>選択肢（複数回答可）</t>
    <rPh sb="0" eb="3">
      <t>センタクシ</t>
    </rPh>
    <rPh sb="4" eb="6">
      <t>フクスウ</t>
    </rPh>
    <rPh sb="6" eb="8">
      <t>カイトウ</t>
    </rPh>
    <rPh sb="8" eb="9">
      <t>カ</t>
    </rPh>
    <phoneticPr fontId="65"/>
  </si>
  <si>
    <t>詳細説明
（相談先の固有名詞や種別を具体的に記入すること）</t>
    <rPh sb="0" eb="2">
      <t>ショウサイ</t>
    </rPh>
    <rPh sb="2" eb="4">
      <t>セツメイ</t>
    </rPh>
    <rPh sb="18" eb="21">
      <t>グタイテキ</t>
    </rPh>
    <rPh sb="22" eb="24">
      <t>キニュウ</t>
    </rPh>
    <phoneticPr fontId="65"/>
  </si>
  <si>
    <t>自己資金で対応</t>
    <rPh sb="5" eb="7">
      <t>タイオウ</t>
    </rPh>
    <phoneticPr fontId="65"/>
  </si>
  <si>
    <t>外部から資金調達</t>
    <rPh sb="0" eb="2">
      <t>ガイブ</t>
    </rPh>
    <rPh sb="4" eb="6">
      <t>シキン</t>
    </rPh>
    <rPh sb="6" eb="8">
      <t>チョウタツ</t>
    </rPh>
    <phoneticPr fontId="65"/>
  </si>
  <si>
    <t>資金調達先の法人の名称、担当部署、担当者名</t>
    <rPh sb="0" eb="5">
      <t>シキンチョウタツサキ</t>
    </rPh>
    <rPh sb="6" eb="8">
      <t>ホウジン</t>
    </rPh>
    <phoneticPr fontId="65"/>
  </si>
  <si>
    <t>金融機関の同意または内諾の状況
起債または借入に関する資金計画</t>
    <rPh sb="0" eb="2">
      <t>キンユウ</t>
    </rPh>
    <rPh sb="2" eb="4">
      <t>キカン</t>
    </rPh>
    <rPh sb="5" eb="7">
      <t>ドウイ</t>
    </rPh>
    <rPh sb="10" eb="12">
      <t>ナイダク</t>
    </rPh>
    <rPh sb="13" eb="15">
      <t>ジョウキョウ</t>
    </rPh>
    <rPh sb="16" eb="18">
      <t>キサイ</t>
    </rPh>
    <rPh sb="21" eb="23">
      <t>カリイレ</t>
    </rPh>
    <rPh sb="24" eb="25">
      <t>カン</t>
    </rPh>
    <rPh sb="27" eb="29">
      <t>シキン</t>
    </rPh>
    <rPh sb="29" eb="31">
      <t>ケイカク</t>
    </rPh>
    <phoneticPr fontId="65"/>
  </si>
  <si>
    <r>
      <rPr>
        <b/>
        <sz val="16"/>
        <color theme="1"/>
        <rFont val="ＭＳ Ｐゴシック"/>
        <family val="3"/>
        <charset val="128"/>
        <scheme val="minor"/>
      </rPr>
      <t>「ファイナンスリース契約」の料金の設定根拠</t>
    </r>
    <r>
      <rPr>
        <sz val="16"/>
        <color theme="1"/>
        <rFont val="ＭＳ Ｐゴシック"/>
        <family val="3"/>
        <charset val="128"/>
        <scheme val="minor"/>
      </rPr>
      <t xml:space="preserve">
　※補助金所要額に消費税が含まれないため、</t>
    </r>
    <r>
      <rPr>
        <u val="double"/>
        <sz val="16"/>
        <color theme="1"/>
        <rFont val="ＭＳ Ｐゴシック"/>
        <family val="3"/>
        <charset val="128"/>
        <scheme val="minor"/>
      </rPr>
      <t>税抜価格で還元額を示すこと</t>
    </r>
    <r>
      <rPr>
        <u/>
        <sz val="16"/>
        <color theme="1"/>
        <rFont val="ＭＳ Ｐゴシック"/>
        <family val="3"/>
        <charset val="128"/>
        <scheme val="minor"/>
      </rPr>
      <t xml:space="preserve">
</t>
    </r>
    <r>
      <rPr>
        <sz val="16"/>
        <color theme="1"/>
        <rFont val="ＭＳ Ｐゴシック"/>
        <family val="3"/>
        <charset val="128"/>
        <scheme val="minor"/>
      </rPr>
      <t>　（</t>
    </r>
    <r>
      <rPr>
        <u val="double"/>
        <sz val="16"/>
        <color theme="1"/>
        <rFont val="ＭＳ Ｐゴシック"/>
        <family val="3"/>
        <charset val="128"/>
        <scheme val="minor"/>
      </rPr>
      <t>税抜価格</t>
    </r>
    <r>
      <rPr>
        <sz val="16"/>
        <color theme="1"/>
        <rFont val="ＭＳ Ｐゴシック"/>
        <family val="3"/>
        <charset val="128"/>
        <scheme val="minor"/>
      </rPr>
      <t>で事業要件を満たすことを示せない申請は不可）</t>
    </r>
    <rPh sb="24" eb="30">
      <t>ホジョキンショヨウガク</t>
    </rPh>
    <rPh sb="31" eb="34">
      <t>ショウヒゼイ</t>
    </rPh>
    <rPh sb="35" eb="36">
      <t>フク</t>
    </rPh>
    <rPh sb="48" eb="51">
      <t>カンゲンガク</t>
    </rPh>
    <rPh sb="59" eb="61">
      <t>ゼイヌキ</t>
    </rPh>
    <rPh sb="61" eb="63">
      <t>カカク</t>
    </rPh>
    <rPh sb="82" eb="84">
      <t>フカ</t>
    </rPh>
    <phoneticPr fontId="68"/>
  </si>
  <si>
    <t>申請者が受領する予定の補助金所要額：</t>
    <rPh sb="0" eb="3">
      <t>シンセイシャ</t>
    </rPh>
    <rPh sb="4" eb="6">
      <t>ジュリョウ</t>
    </rPh>
    <rPh sb="8" eb="10">
      <t>ヨテイ</t>
    </rPh>
    <rPh sb="11" eb="14">
      <t>ホジョキン</t>
    </rPh>
    <rPh sb="14" eb="16">
      <t>ショヨウ</t>
    </rPh>
    <phoneticPr fontId="85"/>
  </si>
  <si>
    <t>(A)</t>
    <phoneticPr fontId="85"/>
  </si>
  <si>
    <t>円</t>
    <rPh sb="0" eb="1">
      <t>エン</t>
    </rPh>
    <phoneticPr fontId="68"/>
  </si>
  <si>
    <t>契約期間：</t>
    <phoneticPr fontId="85"/>
  </si>
  <si>
    <t>(B)</t>
    <phoneticPr fontId="85"/>
  </si>
  <si>
    <t>年</t>
    <rPh sb="0" eb="1">
      <t>ネン</t>
    </rPh>
    <phoneticPr fontId="68"/>
  </si>
  <si>
    <t>【「ファイナンスリース契約」の場合】</t>
    <rPh sb="11" eb="13">
      <t>ケイヤク</t>
    </rPh>
    <phoneticPr fontId="85"/>
  </si>
  <si>
    <r>
      <t>リース料金から控除される金額（</t>
    </r>
    <r>
      <rPr>
        <u val="double"/>
        <sz val="12"/>
        <color theme="1"/>
        <rFont val="ＭＳ Ｐゴシック"/>
        <family val="3"/>
        <charset val="128"/>
        <scheme val="minor"/>
      </rPr>
      <t>税抜</t>
    </r>
    <r>
      <rPr>
        <sz val="12"/>
        <color theme="1"/>
        <rFont val="ＭＳ Ｐゴシック"/>
        <family val="2"/>
        <charset val="128"/>
        <scheme val="minor"/>
      </rPr>
      <t>）：</t>
    </r>
    <phoneticPr fontId="85"/>
  </si>
  <si>
    <t>(リース-1)</t>
    <phoneticPr fontId="85"/>
  </si>
  <si>
    <r>
      <t>補助金が無い場合の契約期間におけるリース料総額（</t>
    </r>
    <r>
      <rPr>
        <u val="double"/>
        <sz val="12"/>
        <color theme="1"/>
        <rFont val="ＭＳ Ｐゴシック"/>
        <family val="3"/>
        <charset val="128"/>
        <scheme val="minor"/>
      </rPr>
      <t>税抜</t>
    </r>
    <r>
      <rPr>
        <sz val="12"/>
        <color theme="1"/>
        <rFont val="ＭＳ Ｐゴシック"/>
        <family val="2"/>
        <charset val="128"/>
        <scheme val="minor"/>
      </rPr>
      <t>）：</t>
    </r>
    <rPh sb="0" eb="3">
      <t>ホジョキン</t>
    </rPh>
    <rPh sb="4" eb="5">
      <t>ナ</t>
    </rPh>
    <rPh sb="6" eb="8">
      <t>バアイ</t>
    </rPh>
    <rPh sb="9" eb="13">
      <t>ケイヤクキカン</t>
    </rPh>
    <rPh sb="20" eb="21">
      <t>リョウ</t>
    </rPh>
    <rPh sb="21" eb="23">
      <t>ソウガク</t>
    </rPh>
    <phoneticPr fontId="85"/>
  </si>
  <si>
    <t>(リース-2)</t>
    <phoneticPr fontId="85"/>
  </si>
  <si>
    <r>
      <t>補助金が有る場合の契約期間におけるリース料総額（</t>
    </r>
    <r>
      <rPr>
        <u val="double"/>
        <sz val="12"/>
        <color theme="1"/>
        <rFont val="ＭＳ Ｐゴシック"/>
        <family val="3"/>
        <charset val="128"/>
        <scheme val="minor"/>
      </rPr>
      <t>税抜</t>
    </r>
    <r>
      <rPr>
        <sz val="12"/>
        <color theme="1"/>
        <rFont val="ＭＳ Ｐゴシック"/>
        <family val="2"/>
        <charset val="128"/>
        <scheme val="minor"/>
      </rPr>
      <t>）：</t>
    </r>
    <rPh sb="0" eb="3">
      <t>ホジョキン</t>
    </rPh>
    <rPh sb="4" eb="5">
      <t>ア</t>
    </rPh>
    <rPh sb="6" eb="8">
      <t>バアイ</t>
    </rPh>
    <rPh sb="9" eb="13">
      <t>ケイヤクキカン</t>
    </rPh>
    <rPh sb="20" eb="21">
      <t>リョウ</t>
    </rPh>
    <rPh sb="21" eb="23">
      <t>ソウガク</t>
    </rPh>
    <phoneticPr fontId="85"/>
  </si>
  <si>
    <t>(リース-3)</t>
    <phoneticPr fontId="85"/>
  </si>
  <si>
    <t>リース料金から控除される額：</t>
    <rPh sb="3" eb="5">
      <t>リョウキン</t>
    </rPh>
    <rPh sb="7" eb="9">
      <t>コウジョ</t>
    </rPh>
    <rPh sb="12" eb="13">
      <t>ガク</t>
    </rPh>
    <phoneticPr fontId="85"/>
  </si>
  <si>
    <t>補足事項（別紙可）</t>
    <rPh sb="0" eb="2">
      <t>ホソク</t>
    </rPh>
    <rPh sb="2" eb="4">
      <t>ジコウ</t>
    </rPh>
    <phoneticPr fontId="85"/>
  </si>
  <si>
    <t>補助事業に係る消費税仕入税額控除の取り扱いチェックリスト</t>
    <phoneticPr fontId="65"/>
  </si>
  <si>
    <t>代表申請者：</t>
    <phoneticPr fontId="85"/>
  </si>
  <si>
    <t>「補助事業に係る消費税仕入税額控除
の取扱いチェックリスト」の選択結果：</t>
    <phoneticPr fontId="85"/>
  </si>
  <si>
    <t>消費税抜き</t>
    <rPh sb="0" eb="2">
      <t>ショウヒゼイ</t>
    </rPh>
    <phoneticPr fontId="95"/>
  </si>
  <si>
    <t>消費税込み</t>
    <rPh sb="0" eb="2">
      <t>ショウヒゼイ</t>
    </rPh>
    <rPh sb="2" eb="3">
      <t>ヌ</t>
    </rPh>
    <phoneticPr fontId="95"/>
  </si>
  <si>
    <t>I.</t>
    <phoneticPr fontId="85"/>
  </si>
  <si>
    <t>補助事業者が、納税義務者ではない。</t>
    <phoneticPr fontId="65"/>
  </si>
  <si>
    <t>←原則として、次のとおり記入すること（デフォルトから変更しないこと）
　　▶I. 　　　「NO」を選択
　　▶II. 　　　「―」を選択
　　▶III.～VI. 　空欄のまま（II. ①～④のいずれにも該当しなければ、記入しないこと）</t>
    <phoneticPr fontId="85"/>
  </si>
  <si>
    <t>※YESの場合は、消費税を含めて交付決定を行い、仕入控除税額の報告・返還は不要。</t>
    <phoneticPr fontId="85"/>
  </si>
  <si>
    <t>※NOの場合は、II. へ。</t>
    <phoneticPr fontId="85"/>
  </si>
  <si>
    <t>II. 補助事業者が、次の①～④のいずれかに該当する。</t>
    <phoneticPr fontId="85"/>
  </si>
  <si>
    <t>①消費税法第9条第1項の規定により消費税を納める義務が免除される者（III. へ）</t>
    <phoneticPr fontId="85"/>
  </si>
  <si>
    <t>②消費税法第37条第1項の規定により中小事業者の仕入に係る消費税額の控除の特例が適用される者（IV. へ）</t>
    <phoneticPr fontId="85"/>
  </si>
  <si>
    <t>③消費税法第60条第4項の規定により国、地方公共団体等に対する仕入に係る消費税額の控除の特例が適用される者（V. へ）</t>
    <phoneticPr fontId="85"/>
  </si>
  <si>
    <t>④①から③以外の者であって、特段の理由により、消費税仕入控除税額の報告および返還を選択する者（VI. へ）</t>
  </si>
  <si>
    <t>※いずれかに該当する場合、該当するIII. ～VI. の各項目を確認し、全てYESであれば消費税込みで交付決定ができる。</t>
    <rPh sb="6" eb="8">
      <t>ガイトウ</t>
    </rPh>
    <rPh sb="13" eb="15">
      <t>ガイトウ</t>
    </rPh>
    <rPh sb="32" eb="34">
      <t>カクニン</t>
    </rPh>
    <phoneticPr fontId="85"/>
  </si>
  <si>
    <t>※いずれにも該当しない場合、消費税抜きで交付決定を行う。</t>
    <phoneticPr fontId="85"/>
  </si>
  <si>
    <t>III. 消費税法第9条第1項の規定により消費税を納める義務が免除される者</t>
    <phoneticPr fontId="85"/>
  </si>
  <si>
    <t>①課税期間の基準期間における課税売上高が1,000万円以下であること</t>
  </si>
  <si>
    <t>②課税事業者を選択していないこと</t>
  </si>
  <si>
    <t>③国の会計年度と事業年度等の相違により、補助事業年度途中において課税事業者となった場合、交付要綱に基づき消費税に係る仕入控除税額の報告を行うこと</t>
  </si>
  <si>
    <t>④特定期間における課税売上高が1,000万円を超えないこと（平成25年度予算事業より適用）</t>
  </si>
  <si>
    <t>※①～④で１つでもNOがあれば、消費税抜きで交付決定を行う。</t>
    <phoneticPr fontId="85"/>
  </si>
  <si>
    <t>IV. 消費税法第37条第1項の規定により中小事業者の仕入に係る消費税額の控除の特例が適用される者</t>
    <phoneticPr fontId="85"/>
  </si>
  <si>
    <t>①課税期間の基準期間における課税売上高が5,000万円以下であること</t>
  </si>
  <si>
    <t>②消費税簡易課税制度選択届出書が提出されていること</t>
  </si>
  <si>
    <t>③消費税簡易課税制度選択不適用届出書が提出されていないこと</t>
  </si>
  <si>
    <t>④国の会計年度と事業年度等の相違により、補助事業年度途中において課税事業者となった場合、交付要綱に基づき消費税に係る仕入控除税額の報告を行うこと</t>
  </si>
  <si>
    <t>V. 消費税法第60条第4項の規定により国、地方公共団体等に対する仕入に係る消費税額の控除の特例が適用される者</t>
    <phoneticPr fontId="85"/>
  </si>
  <si>
    <t>①補助事業終了後、特定収入割合を証明する計算書類の提出をすること</t>
  </si>
  <si>
    <t>②特定収入割合が5％以下になった場合、交付要綱に基づく消費税に係る仕入控除税額の報告を行うこと</t>
    <phoneticPr fontId="85"/>
  </si>
  <si>
    <t>※①～②で1つでもNOがあれば、消費税抜きで交付決定を行う。</t>
    <phoneticPr fontId="85"/>
  </si>
  <si>
    <t>VI. 「II. ①～③」以外の者であって、特段の理由により、消費税仕入控除税額の報告および返還を選択する者</t>
  </si>
  <si>
    <t>①補助事業終了後、交付要綱に基づき消費税に係る仕入控除税額の報告を行うこと</t>
  </si>
  <si>
    <t>※①がNOであれば、消費税抜きで交付決定を行う。</t>
    <phoneticPr fontId="85"/>
  </si>
  <si>
    <t>←免税事業者以外は「0円」と記入すること</t>
    <rPh sb="1" eb="3">
      <t>メンゼイ</t>
    </rPh>
    <rPh sb="3" eb="6">
      <t>ジギョウシャ</t>
    </rPh>
    <rPh sb="6" eb="8">
      <t>イガイ</t>
    </rPh>
    <rPh sb="11" eb="12">
      <t>エン</t>
    </rPh>
    <rPh sb="14" eb="16">
      <t>キニュウ</t>
    </rPh>
    <phoneticPr fontId="9"/>
  </si>
  <si>
    <t>注記：活動種別ごとに活動量の根拠を添付すること。また、活動種別ごとにExcelで活動量の根拠の集計表を作成すること</t>
    <rPh sb="0" eb="2">
      <t>チュウキ</t>
    </rPh>
    <rPh sb="3" eb="5">
      <t>カツドウ</t>
    </rPh>
    <rPh sb="5" eb="7">
      <t>シュベツ</t>
    </rPh>
    <rPh sb="10" eb="13">
      <t>カツドウリョウ</t>
    </rPh>
    <rPh sb="14" eb="16">
      <t>コンキョ</t>
    </rPh>
    <rPh sb="17" eb="19">
      <t>テンプ</t>
    </rPh>
    <rPh sb="27" eb="29">
      <t>カツドウ</t>
    </rPh>
    <rPh sb="29" eb="31">
      <t>シュベツ</t>
    </rPh>
    <rPh sb="40" eb="43">
      <t>カツドウリョウ</t>
    </rPh>
    <rPh sb="44" eb="46">
      <t>コンキョ</t>
    </rPh>
    <rPh sb="47" eb="49">
      <t>シュウケイ</t>
    </rPh>
    <rPh sb="49" eb="50">
      <t>ヒョウ</t>
    </rPh>
    <rPh sb="51" eb="53">
      <t>サクセイ</t>
    </rPh>
    <phoneticPr fontId="9"/>
  </si>
  <si>
    <t>別表の名称</t>
    <rPh sb="0" eb="2">
      <t>ベッピョウ</t>
    </rPh>
    <rPh sb="3" eb="5">
      <t>メイショウ</t>
    </rPh>
    <phoneticPr fontId="65"/>
  </si>
  <si>
    <t>[種類]または[番号]</t>
    <rPh sb="1" eb="3">
      <t>シュルイ</t>
    </rPh>
    <rPh sb="8" eb="10">
      <t>バンゴウ</t>
    </rPh>
    <phoneticPr fontId="65"/>
  </si>
  <si>
    <t>[構造又は用途]、または[設備の種類]</t>
    <rPh sb="1" eb="3">
      <t>コウゾウ</t>
    </rPh>
    <rPh sb="3" eb="4">
      <t>マタ</t>
    </rPh>
    <rPh sb="5" eb="7">
      <t>ヨウト</t>
    </rPh>
    <rPh sb="13" eb="15">
      <t>セツビ</t>
    </rPh>
    <rPh sb="16" eb="18">
      <t>シュルイ</t>
    </rPh>
    <phoneticPr fontId="65"/>
  </si>
  <si>
    <t>細目</t>
    <rPh sb="0" eb="2">
      <t>サイモク</t>
    </rPh>
    <phoneticPr fontId="65"/>
  </si>
  <si>
    <t>法定耐用年数 (年)</t>
    <phoneticPr fontId="65"/>
  </si>
  <si>
    <t>耐用年数省令別表の記載事項</t>
    <rPh sb="0" eb="2">
      <t>タイヨウ</t>
    </rPh>
    <rPh sb="2" eb="4">
      <t>ネンスウ</t>
    </rPh>
    <rPh sb="4" eb="7">
      <t>ショウレイベツ</t>
    </rPh>
    <rPh sb="7" eb="8">
      <t>ヒョウ</t>
    </rPh>
    <rPh sb="9" eb="11">
      <t>キサイ</t>
    </rPh>
    <rPh sb="11" eb="13">
      <t>ジコウ</t>
    </rPh>
    <phoneticPr fontId="9"/>
  </si>
  <si>
    <t>(11) 補助対象経費支出予定額の内訳</t>
    <rPh sb="5" eb="7">
      <t>ホジョ</t>
    </rPh>
    <rPh sb="7" eb="9">
      <t>タイショウ</t>
    </rPh>
    <rPh sb="9" eb="11">
      <t>ケイヒ</t>
    </rPh>
    <rPh sb="11" eb="13">
      <t>シシュツ</t>
    </rPh>
    <rPh sb="13" eb="15">
      <t>ヨテイ</t>
    </rPh>
    <rPh sb="15" eb="16">
      <t>テイガク</t>
    </rPh>
    <rPh sb="17" eb="19">
      <t>ウチワケ</t>
    </rPh>
    <phoneticPr fontId="9"/>
  </si>
  <si>
    <r>
      <rPr>
        <b/>
        <sz val="9"/>
        <rFont val="ＭＳ Ｐゴシック"/>
        <family val="3"/>
        <charset val="128"/>
      </rPr>
      <t>代表事業者</t>
    </r>
    <r>
      <rPr>
        <sz val="9"/>
        <rFont val="ＭＳ Ｐゴシック"/>
        <family val="3"/>
        <charset val="128"/>
      </rPr>
      <t xml:space="preserve">
※1</t>
    </r>
    <phoneticPr fontId="9"/>
  </si>
  <si>
    <r>
      <t>代表事業者
の事務連絡先</t>
    </r>
    <r>
      <rPr>
        <sz val="9"/>
        <rFont val="ＭＳ Ｐゴシック"/>
        <family val="3"/>
        <charset val="128"/>
      </rPr>
      <t xml:space="preserve">
※2</t>
    </r>
    <rPh sb="0" eb="2">
      <t>ダイヒョウ</t>
    </rPh>
    <rPh sb="2" eb="5">
      <t>ジギョウシャ</t>
    </rPh>
    <rPh sb="7" eb="9">
      <t>ジム</t>
    </rPh>
    <rPh sb="9" eb="12">
      <t>レンラクサキ</t>
    </rPh>
    <phoneticPr fontId="9"/>
  </si>
  <si>
    <r>
      <rPr>
        <b/>
        <sz val="9"/>
        <rFont val="ＭＳ Ｐゴシック"/>
        <family val="3"/>
        <charset val="128"/>
      </rPr>
      <t>共同事業者</t>
    </r>
    <r>
      <rPr>
        <sz val="9"/>
        <rFont val="ＭＳ Ｐゴシック"/>
        <family val="3"/>
        <charset val="128"/>
      </rPr>
      <t xml:space="preserve">
※3</t>
    </r>
    <rPh sb="4" eb="5">
      <t>シャ</t>
    </rPh>
    <phoneticPr fontId="9"/>
  </si>
  <si>
    <r>
      <t>法人番号</t>
    </r>
    <r>
      <rPr>
        <sz val="9"/>
        <rFont val="ＭＳ Ｐゴシック"/>
        <family val="3"/>
        <charset val="128"/>
      </rPr>
      <t>※4</t>
    </r>
    <rPh sb="0" eb="2">
      <t>ホウジン</t>
    </rPh>
    <rPh sb="2" eb="4">
      <t>バンゴウ</t>
    </rPh>
    <phoneticPr fontId="9"/>
  </si>
  <si>
    <r>
      <t>企業分類・
企業規模</t>
    </r>
    <r>
      <rPr>
        <sz val="9"/>
        <rFont val="ＭＳ Ｐゴシック"/>
        <family val="3"/>
        <charset val="128"/>
      </rPr>
      <t>※5</t>
    </r>
    <rPh sb="0" eb="2">
      <t>キギョウ</t>
    </rPh>
    <rPh sb="2" eb="4">
      <t>ブンルイ</t>
    </rPh>
    <rPh sb="6" eb="8">
      <t>キギョウ</t>
    </rPh>
    <rPh sb="8" eb="10">
      <t>キボ</t>
    </rPh>
    <phoneticPr fontId="9"/>
  </si>
  <si>
    <t>納税義務者区分
※6</t>
    <phoneticPr fontId="9"/>
  </si>
  <si>
    <r>
      <t>(d)</t>
    </r>
    <r>
      <rPr>
        <vertAlign val="superscript"/>
        <sz val="9"/>
        <rFont val="ＭＳ Ｐゴシック"/>
        <family val="3"/>
        <charset val="128"/>
      </rPr>
      <t>※1</t>
    </r>
    <phoneticPr fontId="9"/>
  </si>
  <si>
    <r>
      <t>(e)</t>
    </r>
    <r>
      <rPr>
        <vertAlign val="superscript"/>
        <sz val="9"/>
        <rFont val="ＭＳ Ｐゴシック"/>
        <family val="3"/>
        <charset val="128"/>
      </rPr>
      <t>※2</t>
    </r>
    <phoneticPr fontId="9"/>
  </si>
  <si>
    <r>
      <t xml:space="preserve">対策名称
</t>
    </r>
    <r>
      <rPr>
        <sz val="8"/>
        <rFont val="ＭＳ Ｐゴシック"/>
        <family val="3"/>
        <charset val="128"/>
      </rPr>
      <t>(補助対象設備の名称)</t>
    </r>
    <rPh sb="0" eb="2">
      <t>タイサク</t>
    </rPh>
    <rPh sb="2" eb="4">
      <t>メイショウ</t>
    </rPh>
    <rPh sb="6" eb="8">
      <t>ホジョ</t>
    </rPh>
    <rPh sb="8" eb="10">
      <t>タイショウ</t>
    </rPh>
    <rPh sb="10" eb="12">
      <t>セツビ</t>
    </rPh>
    <rPh sb="13" eb="15">
      <t>メイショウ</t>
    </rPh>
    <phoneticPr fontId="9"/>
  </si>
  <si>
    <r>
      <t>補助金所要額</t>
    </r>
    <r>
      <rPr>
        <vertAlign val="superscript"/>
        <sz val="10"/>
        <rFont val="ＭＳ Ｐゴシック"/>
        <family val="3"/>
        <charset val="128"/>
      </rPr>
      <t>※1</t>
    </r>
    <rPh sb="0" eb="3">
      <t>ホジョキン</t>
    </rPh>
    <rPh sb="3" eb="5">
      <t>ショヨウ</t>
    </rPh>
    <rPh sb="5" eb="6">
      <t>ガク</t>
    </rPh>
    <phoneticPr fontId="9"/>
  </si>
  <si>
    <t>別紙1</t>
    <phoneticPr fontId="9"/>
  </si>
  <si>
    <t>耐用年数省令別表の記載事項</t>
    <phoneticPr fontId="9"/>
  </si>
  <si>
    <t>別表の名称</t>
    <rPh sb="0" eb="2">
      <t>ベッピョウ</t>
    </rPh>
    <rPh sb="3" eb="5">
      <t>メイショウ</t>
    </rPh>
    <phoneticPr fontId="9"/>
  </si>
  <si>
    <t>[種類]または[番号]</t>
    <rPh sb="1" eb="3">
      <t>シュルイ</t>
    </rPh>
    <rPh sb="8" eb="10">
      <t>バンゴウ</t>
    </rPh>
    <phoneticPr fontId="9"/>
  </si>
  <si>
    <t>[構造又は用途]、または[設備の種類]</t>
    <rPh sb="1" eb="3">
      <t>コウゾウ</t>
    </rPh>
    <rPh sb="3" eb="4">
      <t>マタ</t>
    </rPh>
    <rPh sb="5" eb="7">
      <t>ヨウト</t>
    </rPh>
    <rPh sb="13" eb="15">
      <t>セツビ</t>
    </rPh>
    <rPh sb="16" eb="18">
      <t>シュルイ</t>
    </rPh>
    <phoneticPr fontId="9"/>
  </si>
  <si>
    <t>細目</t>
    <rPh sb="0" eb="2">
      <t>サイモク</t>
    </rPh>
    <phoneticPr fontId="9"/>
  </si>
  <si>
    <t>法定耐用年数 (年)</t>
    <phoneticPr fontId="9"/>
  </si>
  <si>
    <t>別紙2</t>
    <rPh sb="0" eb="2">
      <t>ベッシ</t>
    </rPh>
    <phoneticPr fontId="9"/>
  </si>
  <si>
    <t>基準額算定根拠</t>
    <rPh sb="0" eb="2">
      <t>キジュン</t>
    </rPh>
    <rPh sb="2" eb="3">
      <t>ガク</t>
    </rPh>
    <rPh sb="3" eb="5">
      <t>サンテイ</t>
    </rPh>
    <rPh sb="5" eb="7">
      <t>コンキョ</t>
    </rPh>
    <phoneticPr fontId="9"/>
  </si>
  <si>
    <t>所要経費（円）</t>
    <rPh sb="0" eb="2">
      <t>ショヨウ</t>
    </rPh>
    <rPh sb="2" eb="4">
      <t>ケイヒ</t>
    </rPh>
    <rPh sb="5" eb="6">
      <t>エン</t>
    </rPh>
    <phoneticPr fontId="9"/>
  </si>
  <si>
    <t>(2)</t>
  </si>
  <si>
    <t>(7)</t>
  </si>
  <si>
    <t>(8)</t>
  </si>
  <si>
    <t>(9)</t>
  </si>
  <si>
    <t>(10)</t>
  </si>
  <si>
    <t>(11)</t>
  </si>
  <si>
    <t>(12)</t>
  </si>
  <si>
    <t>(13)</t>
  </si>
  <si>
    <t>&lt;修正&gt;耐用年数期間CO2削減量</t>
    <rPh sb="1" eb="3">
      <t>シュウセイ</t>
    </rPh>
    <rPh sb="4" eb="6">
      <t>タイヨウ</t>
    </rPh>
    <rPh sb="6" eb="8">
      <t>ネンスウ</t>
    </rPh>
    <rPh sb="8" eb="10">
      <t>キカン</t>
    </rPh>
    <rPh sb="13" eb="16">
      <t>サクゲンリョウ</t>
    </rPh>
    <phoneticPr fontId="9"/>
  </si>
  <si>
    <t>&lt;修正&gt;補助対象経費</t>
    <rPh sb="1" eb="3">
      <t>シュウセイ</t>
    </rPh>
    <rPh sb="4" eb="6">
      <t>ホジョ</t>
    </rPh>
    <rPh sb="6" eb="8">
      <t>タイショウ</t>
    </rPh>
    <rPh sb="8" eb="10">
      <t>ケイヒ</t>
    </rPh>
    <phoneticPr fontId="9"/>
  </si>
  <si>
    <t>t-CO2当たり単価</t>
    <rPh sb="5" eb="6">
      <t>ア</t>
    </rPh>
    <rPh sb="8" eb="10">
      <t>タンカ</t>
    </rPh>
    <phoneticPr fontId="9"/>
  </si>
  <si>
    <t>総事業費</t>
    <rPh sb="0" eb="4">
      <t>ソウジギョウヒ</t>
    </rPh>
    <phoneticPr fontId="9"/>
  </si>
  <si>
    <t>補助基本額</t>
    <rPh sb="0" eb="4">
      <t>ホジョキホン</t>
    </rPh>
    <rPh sb="4" eb="5">
      <t>ガク</t>
    </rPh>
    <phoneticPr fontId="9"/>
  </si>
  <si>
    <t>基準額①（比例型）</t>
    <rPh sb="0" eb="2">
      <t>キジュン</t>
    </rPh>
    <rPh sb="2" eb="3">
      <t>ガク</t>
    </rPh>
    <rPh sb="5" eb="7">
      <t>ヒレイ</t>
    </rPh>
    <rPh sb="7" eb="8">
      <t>ガタ</t>
    </rPh>
    <phoneticPr fontId="9"/>
  </si>
  <si>
    <t>基準額②（1/2キャップ）</t>
    <rPh sb="0" eb="3">
      <t>キジュンガク</t>
    </rPh>
    <phoneticPr fontId="9"/>
  </si>
  <si>
    <t>補助金所要額または交付決定額</t>
    <rPh sb="0" eb="3">
      <t>ホジョキン</t>
    </rPh>
    <rPh sb="3" eb="5">
      <t>ショヨウ</t>
    </rPh>
    <rPh sb="5" eb="6">
      <t>ガク</t>
    </rPh>
    <rPh sb="9" eb="11">
      <t>コウフ</t>
    </rPh>
    <rPh sb="11" eb="13">
      <t>ケッテイ</t>
    </rPh>
    <rPh sb="13" eb="14">
      <t>ガク</t>
    </rPh>
    <phoneticPr fontId="9"/>
  </si>
  <si>
    <t>執行団体が必要と認めた額</t>
    <rPh sb="0" eb="2">
      <t>シッコウ</t>
    </rPh>
    <rPh sb="2" eb="4">
      <t>ダンタイ</t>
    </rPh>
    <rPh sb="5" eb="7">
      <t>ヒツヨウ</t>
    </rPh>
    <rPh sb="8" eb="9">
      <t>ミト</t>
    </rPh>
    <rPh sb="11" eb="12">
      <t>ガク</t>
    </rPh>
    <phoneticPr fontId="9"/>
  </si>
  <si>
    <t>補助金交付決定額</t>
    <rPh sb="0" eb="2">
      <t>ホジョ</t>
    </rPh>
    <rPh sb="2" eb="3">
      <t>キン</t>
    </rPh>
    <rPh sb="3" eb="5">
      <t>コウフ</t>
    </rPh>
    <rPh sb="5" eb="7">
      <t>ケッテイ</t>
    </rPh>
    <rPh sb="7" eb="8">
      <t>ガク</t>
    </rPh>
    <phoneticPr fontId="9"/>
  </si>
  <si>
    <t>過不足</t>
    <rPh sb="0" eb="3">
      <t>カフソク</t>
    </rPh>
    <phoneticPr fontId="9"/>
  </si>
  <si>
    <t>t-CO2 (a)</t>
    <phoneticPr fontId="9"/>
  </si>
  <si>
    <t>円 (b)</t>
    <rPh sb="0" eb="1">
      <t>エン</t>
    </rPh>
    <phoneticPr fontId="9"/>
  </si>
  <si>
    <t>円/t-CO2 ©</t>
    <rPh sb="0" eb="1">
      <t>エン</t>
    </rPh>
    <phoneticPr fontId="9"/>
  </si>
  <si>
    <t>(1)-(2)</t>
    <phoneticPr fontId="9"/>
  </si>
  <si>
    <t>(a) * ©</t>
    <phoneticPr fontId="9"/>
  </si>
  <si>
    <t>(9)と(5)のうちいずれか低い方、1000円未満切り捨て</t>
    <rPh sb="22" eb="23">
      <t>エン</t>
    </rPh>
    <rPh sb="23" eb="25">
      <t>ミマン</t>
    </rPh>
    <rPh sb="25" eb="26">
      <t>キ</t>
    </rPh>
    <rPh sb="27" eb="28">
      <t>ス</t>
    </rPh>
    <phoneticPr fontId="9"/>
  </si>
  <si>
    <t>(10)と(11)のうちいずれか低い方</t>
    <phoneticPr fontId="9"/>
  </si>
  <si>
    <t>(11)-(12)</t>
    <phoneticPr fontId="9"/>
  </si>
  <si>
    <t>７．導入設備の効率的な運用方法</t>
    <rPh sb="2" eb="4">
      <t>ドウニュウ</t>
    </rPh>
    <rPh sb="4" eb="6">
      <t>セツビ</t>
    </rPh>
    <rPh sb="7" eb="10">
      <t>コウリツテキ</t>
    </rPh>
    <rPh sb="11" eb="13">
      <t>ウンヨウ</t>
    </rPh>
    <rPh sb="13" eb="15">
      <t>ホウホウ</t>
    </rPh>
    <phoneticPr fontId="9"/>
  </si>
  <si>
    <t>８．既存診断利用の場合の参照事項</t>
    <rPh sb="2" eb="4">
      <t>キゾン</t>
    </rPh>
    <rPh sb="4" eb="6">
      <t>シンダン</t>
    </rPh>
    <rPh sb="6" eb="8">
      <t>リヨウ</t>
    </rPh>
    <rPh sb="9" eb="11">
      <t>バアイ</t>
    </rPh>
    <rPh sb="12" eb="14">
      <t>サンショウ</t>
    </rPh>
    <rPh sb="14" eb="16">
      <t>ジコウ</t>
    </rPh>
    <phoneticPr fontId="9"/>
  </si>
  <si>
    <t>７．導入設備の効率的な運用方法</t>
    <rPh sb="2" eb="4">
      <t>ドウニュウ</t>
    </rPh>
    <rPh sb="4" eb="6">
      <t>セツビ</t>
    </rPh>
    <rPh sb="7" eb="9">
      <t>コウリツ</t>
    </rPh>
    <rPh sb="9" eb="10">
      <t>テキ</t>
    </rPh>
    <rPh sb="11" eb="13">
      <t>ウンヨウ</t>
    </rPh>
    <rPh sb="13" eb="15">
      <t>ホウホウ</t>
    </rPh>
    <phoneticPr fontId="9"/>
  </si>
  <si>
    <t>環境省</t>
    <rPh sb="0" eb="3">
      <t>カンキョウショウ</t>
    </rPh>
    <phoneticPr fontId="68"/>
  </si>
  <si>
    <t>令和３年度グリーンリカバリーの実現に向けた中小企業等の
CO2削減比例型設備導入支援事業</t>
    <rPh sb="0" eb="2">
      <t>レイワ</t>
    </rPh>
    <rPh sb="3" eb="5">
      <t>ネンド</t>
    </rPh>
    <rPh sb="15" eb="17">
      <t>ジツゲン</t>
    </rPh>
    <rPh sb="18" eb="19">
      <t>ム</t>
    </rPh>
    <rPh sb="21" eb="23">
      <t>チュウショウ</t>
    </rPh>
    <rPh sb="23" eb="25">
      <t>キギョウ</t>
    </rPh>
    <rPh sb="25" eb="26">
      <t>トウ</t>
    </rPh>
    <rPh sb="31" eb="33">
      <t>サクゲン</t>
    </rPh>
    <rPh sb="33" eb="35">
      <t>ヒレイ</t>
    </rPh>
    <rPh sb="35" eb="36">
      <t>ガタ</t>
    </rPh>
    <rPh sb="36" eb="38">
      <t>セツビ</t>
    </rPh>
    <rPh sb="38" eb="40">
      <t>ドウニュウ</t>
    </rPh>
    <rPh sb="40" eb="42">
      <t>シエン</t>
    </rPh>
    <rPh sb="42" eb="44">
      <t>ジギョウ</t>
    </rPh>
    <phoneticPr fontId="68"/>
  </si>
  <si>
    <t>事業報告書作成用、基本データ転記元シート</t>
    <rPh sb="0" eb="2">
      <t>ジギョウ</t>
    </rPh>
    <rPh sb="2" eb="5">
      <t>ホウコクショ</t>
    </rPh>
    <rPh sb="5" eb="7">
      <t>サクセイ</t>
    </rPh>
    <rPh sb="7" eb="8">
      <t>ヨウ</t>
    </rPh>
    <rPh sb="9" eb="11">
      <t>キホン</t>
    </rPh>
    <rPh sb="14" eb="16">
      <t>テンキ</t>
    </rPh>
    <rPh sb="16" eb="17">
      <t>モト</t>
    </rPh>
    <phoneticPr fontId="68"/>
  </si>
  <si>
    <t>以下の手順にしたがい、事業報告書に基本データを転記してください。</t>
    <rPh sb="0" eb="2">
      <t>イカ</t>
    </rPh>
    <rPh sb="3" eb="5">
      <t>テジュン</t>
    </rPh>
    <rPh sb="11" eb="13">
      <t>ジギョウ</t>
    </rPh>
    <rPh sb="13" eb="16">
      <t>ホウコクショ</t>
    </rPh>
    <rPh sb="17" eb="19">
      <t>キホン</t>
    </rPh>
    <rPh sb="23" eb="25">
      <t>テンキ</t>
    </rPh>
    <phoneticPr fontId="68"/>
  </si>
  <si>
    <t>①</t>
    <phoneticPr fontId="68"/>
  </si>
  <si>
    <t>表１の色付きセルを選択し、コピーする。（表１のG16:H30にはデータはありませんが、この範囲も含めてコピーして構いません。）</t>
    <rPh sb="0" eb="1">
      <t>ヒョウ</t>
    </rPh>
    <rPh sb="3" eb="4">
      <t>イロ</t>
    </rPh>
    <rPh sb="4" eb="5">
      <t>ツ</t>
    </rPh>
    <rPh sb="9" eb="11">
      <t>センタク</t>
    </rPh>
    <rPh sb="20" eb="21">
      <t>ヒョウ</t>
    </rPh>
    <rPh sb="45" eb="47">
      <t>ハンイ</t>
    </rPh>
    <rPh sb="48" eb="49">
      <t>フク</t>
    </rPh>
    <rPh sb="56" eb="57">
      <t>カマ</t>
    </rPh>
    <phoneticPr fontId="68"/>
  </si>
  <si>
    <t>②</t>
    <phoneticPr fontId="68"/>
  </si>
  <si>
    <t>事業報告書の「基本データ転記先シート」にある、同じ表の色付きセルを選択し、「値の貼り付け」をする。</t>
    <rPh sb="0" eb="2">
      <t>ジギョウ</t>
    </rPh>
    <rPh sb="2" eb="5">
      <t>ホウコクショ</t>
    </rPh>
    <rPh sb="7" eb="9">
      <t>キホン</t>
    </rPh>
    <rPh sb="12" eb="14">
      <t>テンキ</t>
    </rPh>
    <rPh sb="14" eb="15">
      <t>サキ</t>
    </rPh>
    <rPh sb="23" eb="24">
      <t>オナ</t>
    </rPh>
    <rPh sb="25" eb="26">
      <t>ヒョウ</t>
    </rPh>
    <rPh sb="27" eb="28">
      <t>イロ</t>
    </rPh>
    <rPh sb="28" eb="29">
      <t>ツ</t>
    </rPh>
    <rPh sb="33" eb="35">
      <t>センタク</t>
    </rPh>
    <rPh sb="38" eb="39">
      <t>アタイ</t>
    </rPh>
    <rPh sb="40" eb="41">
      <t>ハ</t>
    </rPh>
    <rPh sb="42" eb="43">
      <t>ツ</t>
    </rPh>
    <phoneticPr fontId="68"/>
  </si>
  <si>
    <t>※通常のコピー＆ペーストを行うと計算式ごと転記されてしまうため、必ず「値の貼り付け」形式を選択して貼り付けてください。</t>
    <rPh sb="1" eb="3">
      <t>ツウジョウ</t>
    </rPh>
    <rPh sb="13" eb="14">
      <t>オコナ</t>
    </rPh>
    <rPh sb="16" eb="19">
      <t>ケイサンシキ</t>
    </rPh>
    <rPh sb="21" eb="23">
      <t>テンキ</t>
    </rPh>
    <phoneticPr fontId="65"/>
  </si>
  <si>
    <t>③</t>
    <phoneticPr fontId="68"/>
  </si>
  <si>
    <t>表２、表３についても、①、②を行う。</t>
    <rPh sb="0" eb="1">
      <t>ヒョウ</t>
    </rPh>
    <rPh sb="3" eb="4">
      <t>ヒョウ</t>
    </rPh>
    <rPh sb="15" eb="16">
      <t>オコナ</t>
    </rPh>
    <phoneticPr fontId="68"/>
  </si>
  <si>
    <t>表１：基本情報</t>
    <rPh sb="0" eb="1">
      <t>ヒョウ</t>
    </rPh>
    <rPh sb="3" eb="5">
      <t>キホン</t>
    </rPh>
    <rPh sb="5" eb="7">
      <t>ジョウホウ</t>
    </rPh>
    <phoneticPr fontId="68"/>
  </si>
  <si>
    <t>シート名</t>
    <rPh sb="3" eb="4">
      <t>メイ</t>
    </rPh>
    <phoneticPr fontId="151"/>
  </si>
  <si>
    <t>項目</t>
    <rPh sb="0" eb="2">
      <t>コウモク</t>
    </rPh>
    <phoneticPr fontId="65"/>
  </si>
  <si>
    <t>転記用データ</t>
    <rPh sb="0" eb="2">
      <t>テンキ</t>
    </rPh>
    <rPh sb="2" eb="3">
      <t>ヨウ</t>
    </rPh>
    <phoneticPr fontId="65"/>
  </si>
  <si>
    <t>補助事業の名称</t>
    <phoneticPr fontId="151"/>
  </si>
  <si>
    <t>代表事業者</t>
    <rPh sb="2" eb="5">
      <t>ジギョウシャ</t>
    </rPh>
    <phoneticPr fontId="151"/>
  </si>
  <si>
    <t>法人番号</t>
    <rPh sb="0" eb="4">
      <t>ホウジンバンゴウ</t>
    </rPh>
    <phoneticPr fontId="151"/>
  </si>
  <si>
    <t>事業者名</t>
    <rPh sb="0" eb="4">
      <t>ジギョウシャメイ</t>
    </rPh>
    <phoneticPr fontId="151"/>
  </si>
  <si>
    <t>共同事業者</t>
    <rPh sb="0" eb="2">
      <t>キョウドウ</t>
    </rPh>
    <rPh sb="2" eb="5">
      <t>ジギョウシャ</t>
    </rPh>
    <phoneticPr fontId="151"/>
  </si>
  <si>
    <t>事業所概要</t>
    <rPh sb="0" eb="3">
      <t>ジギョウショ</t>
    </rPh>
    <rPh sb="3" eb="5">
      <t>ガイヨウ</t>
    </rPh>
    <phoneticPr fontId="151"/>
  </si>
  <si>
    <t>法人番号</t>
    <rPh sb="0" eb="2">
      <t>ホウジン</t>
    </rPh>
    <rPh sb="2" eb="4">
      <t>バンゴウ</t>
    </rPh>
    <phoneticPr fontId="151"/>
  </si>
  <si>
    <t>事業所名</t>
    <phoneticPr fontId="151"/>
  </si>
  <si>
    <t>業種（中分類）</t>
    <rPh sb="0" eb="2">
      <t>ギョウシュ</t>
    </rPh>
    <rPh sb="3" eb="6">
      <t>チュウブンルイ</t>
    </rPh>
    <phoneticPr fontId="151"/>
  </si>
  <si>
    <t>業種（小分類）</t>
    <rPh sb="0" eb="2">
      <t>ギョウシュ</t>
    </rPh>
    <rPh sb="3" eb="4">
      <t>ショウ</t>
    </rPh>
    <rPh sb="4" eb="6">
      <t>ブンルイ</t>
    </rPh>
    <phoneticPr fontId="151"/>
  </si>
  <si>
    <t>設備概要</t>
    <rPh sb="0" eb="2">
      <t>セツビ</t>
    </rPh>
    <rPh sb="2" eb="4">
      <t>ガイヨウ</t>
    </rPh>
    <phoneticPr fontId="151"/>
  </si>
  <si>
    <t>施設名称</t>
    <rPh sb="0" eb="4">
      <t>シセツメイショウ</t>
    </rPh>
    <phoneticPr fontId="151"/>
  </si>
  <si>
    <t>施設場所</t>
    <rPh sb="0" eb="2">
      <t>シセツ</t>
    </rPh>
    <rPh sb="2" eb="4">
      <t>バショ</t>
    </rPh>
    <phoneticPr fontId="151"/>
  </si>
  <si>
    <t>工場・事業場全体のCO2排出量</t>
    <rPh sb="6" eb="8">
      <t>ゼンタイ</t>
    </rPh>
    <rPh sb="12" eb="15">
      <t>ハイシュツリョウ</t>
    </rPh>
    <phoneticPr fontId="151"/>
  </si>
  <si>
    <t>基準年度</t>
    <rPh sb="0" eb="2">
      <t>キジュン</t>
    </rPh>
    <rPh sb="2" eb="4">
      <t>ネンド</t>
    </rPh>
    <phoneticPr fontId="151"/>
  </si>
  <si>
    <t>エネルギー起源CO2排出量(t-CO2/年）</t>
    <rPh sb="20" eb="21">
      <t>ネン</t>
    </rPh>
    <phoneticPr fontId="151"/>
  </si>
  <si>
    <t>エネルギー使用量(GJ換算値)</t>
    <rPh sb="11" eb="14">
      <t>カンサンチ</t>
    </rPh>
    <phoneticPr fontId="151"/>
  </si>
  <si>
    <t>活動種別と
年間活動量合計</t>
    <phoneticPr fontId="9"/>
  </si>
  <si>
    <t>表２：補助事業の詳細</t>
    <rPh sb="0" eb="1">
      <t>ヒョウ</t>
    </rPh>
    <rPh sb="3" eb="5">
      <t>ホジョ</t>
    </rPh>
    <rPh sb="5" eb="7">
      <t>ジギョウ</t>
    </rPh>
    <rPh sb="8" eb="10">
      <t>ショウサイ</t>
    </rPh>
    <phoneticPr fontId="68"/>
  </si>
  <si>
    <t>個票番号</t>
    <phoneticPr fontId="9"/>
  </si>
  <si>
    <t>対策名称</t>
    <phoneticPr fontId="9"/>
  </si>
  <si>
    <t>①
計画時・導入前設備CO2排出量</t>
    <phoneticPr fontId="9"/>
  </si>
  <si>
    <t>②
計画時・導入後設備CO2排出量</t>
    <phoneticPr fontId="9"/>
  </si>
  <si>
    <t>③
計画時設備CO2削減量
(①-②)</t>
    <phoneticPr fontId="9"/>
  </si>
  <si>
    <t>④
計画時設備CO2削減率
(③/①*100)</t>
    <phoneticPr fontId="9"/>
  </si>
  <si>
    <t>⑤
計画時工場・事業場CO2削減率
(③/(A)*100)</t>
    <phoneticPr fontId="9"/>
  </si>
  <si>
    <t>表３：対策の活動種別</t>
    <rPh sb="0" eb="1">
      <t>ヒョウ</t>
    </rPh>
    <rPh sb="3" eb="5">
      <t>タイサク</t>
    </rPh>
    <rPh sb="6" eb="8">
      <t>カツドウ</t>
    </rPh>
    <rPh sb="8" eb="10">
      <t>シュベツ</t>
    </rPh>
    <phoneticPr fontId="68"/>
  </si>
  <si>
    <t>【導入前】</t>
    <phoneticPr fontId="9"/>
  </si>
  <si>
    <t>【導入後】</t>
    <rPh sb="3" eb="4">
      <t>ゴ</t>
    </rPh>
    <phoneticPr fontId="9"/>
  </si>
  <si>
    <t>対象設備名</t>
    <rPh sb="0" eb="5">
      <t>タイショウセツビメイ</t>
    </rPh>
    <phoneticPr fontId="151"/>
  </si>
  <si>
    <t>$C$9</t>
  </si>
  <si>
    <t>$C$10</t>
  </si>
  <si>
    <t>$C$11</t>
  </si>
  <si>
    <t>$C$12</t>
  </si>
  <si>
    <t>$C$13</t>
  </si>
  <si>
    <t>$C$14</t>
  </si>
  <si>
    <t>$C$15</t>
  </si>
  <si>
    <t>$C$16</t>
  </si>
  <si>
    <t>$C$19</t>
  </si>
  <si>
    <t>$C$21</t>
  </si>
  <si>
    <t>$C$22</t>
  </si>
  <si>
    <t>$C$23</t>
  </si>
  <si>
    <t>$C$24</t>
  </si>
  <si>
    <t>$C$25</t>
  </si>
  <si>
    <t>$C$28</t>
  </si>
  <si>
    <t>$C$29</t>
  </si>
  <si>
    <t>$B$33</t>
  </si>
  <si>
    <t>$C$33</t>
  </si>
  <si>
    <t>$D$33</t>
  </si>
  <si>
    <t>$E$33</t>
  </si>
  <si>
    <t>$F$33</t>
  </si>
  <si>
    <t>$G$33</t>
  </si>
  <si>
    <t>$G$37</t>
  </si>
  <si>
    <t>$H$33</t>
  </si>
  <si>
    <t>$I$33</t>
  </si>
  <si>
    <t>$I$37</t>
  </si>
  <si>
    <t>$Q$33</t>
  </si>
  <si>
    <t>$R$33</t>
  </si>
  <si>
    <t>$R$37</t>
  </si>
  <si>
    <t>$B$40</t>
  </si>
  <si>
    <t>$C$40</t>
  </si>
  <si>
    <t>$D$40</t>
  </si>
  <si>
    <t>$E$40</t>
  </si>
  <si>
    <t>$F$40</t>
  </si>
  <si>
    <t>$G$40</t>
  </si>
  <si>
    <t>$G$44</t>
  </si>
  <si>
    <t>$H$40</t>
  </si>
  <si>
    <t>$I$40</t>
  </si>
  <si>
    <t>$I$44</t>
  </si>
  <si>
    <t>$Q$40</t>
  </si>
  <si>
    <t>$R$40</t>
  </si>
  <si>
    <t>$R$44</t>
  </si>
  <si>
    <t>$B$50</t>
  </si>
  <si>
    <t>$B$141</t>
  </si>
  <si>
    <t>$B$34</t>
  </si>
  <si>
    <t>$C$34</t>
  </si>
  <si>
    <t>$D$34</t>
  </si>
  <si>
    <t>$E$34</t>
  </si>
  <si>
    <t>$F$34</t>
  </si>
  <si>
    <t>$G$34</t>
  </si>
  <si>
    <t>$H$34</t>
  </si>
  <si>
    <t>$I$34</t>
  </si>
  <si>
    <t>$Q$34</t>
  </si>
  <si>
    <t>$R$34</t>
  </si>
  <si>
    <t>$B$41</t>
  </si>
  <si>
    <t>$C$41</t>
  </si>
  <si>
    <t>$D$41</t>
  </si>
  <si>
    <t>$E$41</t>
  </si>
  <si>
    <t>$F$41</t>
  </si>
  <si>
    <t>$G$41</t>
  </si>
  <si>
    <t>$H$41</t>
  </si>
  <si>
    <t>$I$41</t>
  </si>
  <si>
    <t>$Q$41</t>
  </si>
  <si>
    <t>$R$41</t>
  </si>
  <si>
    <t>$B$35</t>
  </si>
  <si>
    <t>$C$35</t>
  </si>
  <si>
    <t>$D$35</t>
  </si>
  <si>
    <t>$E$35</t>
  </si>
  <si>
    <t>$F$35</t>
  </si>
  <si>
    <t>$G$35</t>
  </si>
  <si>
    <t>$H$35</t>
  </si>
  <si>
    <t>$I$35</t>
  </si>
  <si>
    <t>$Q$35</t>
  </si>
  <si>
    <t>$R$35</t>
  </si>
  <si>
    <t>$B$42</t>
  </si>
  <si>
    <t>$C$42</t>
  </si>
  <si>
    <t>$D$42</t>
  </si>
  <si>
    <t>$E$42</t>
  </si>
  <si>
    <t>$F$42</t>
  </si>
  <si>
    <t>$G$42</t>
  </si>
  <si>
    <t>$H$42</t>
  </si>
  <si>
    <t>$I$42</t>
  </si>
  <si>
    <t>$Q$42</t>
  </si>
  <si>
    <t>$R$42</t>
  </si>
  <si>
    <t>$B$36</t>
  </si>
  <si>
    <t>$C$36</t>
  </si>
  <si>
    <t>$D$36</t>
  </si>
  <si>
    <t>$E$36</t>
  </si>
  <si>
    <t>$F$36</t>
  </si>
  <si>
    <t>$G$36</t>
  </si>
  <si>
    <t>$H$36</t>
  </si>
  <si>
    <t>$I$36</t>
  </si>
  <si>
    <t>$Q$36</t>
  </si>
  <si>
    <t>$R$36</t>
  </si>
  <si>
    <t>$B$43</t>
  </si>
  <si>
    <t>$C$43</t>
  </si>
  <si>
    <t>$D$43</t>
  </si>
  <si>
    <t>$E$43</t>
  </si>
  <si>
    <t>$F$43</t>
  </si>
  <si>
    <t>$G$43</t>
  </si>
  <si>
    <t>$H$43</t>
  </si>
  <si>
    <t>$I$43</t>
  </si>
  <si>
    <t>$Q$43</t>
  </si>
  <si>
    <t>$R$43</t>
  </si>
  <si>
    <t>$B$182</t>
    <phoneticPr fontId="9"/>
  </si>
  <si>
    <t>当期純資産</t>
    <rPh sb="3" eb="5">
      <t>シサン</t>
    </rPh>
    <phoneticPr fontId="85"/>
  </si>
  <si>
    <t>業種分類</t>
    <rPh sb="0" eb="2">
      <t>ギョウシュ</t>
    </rPh>
    <rPh sb="2" eb="4">
      <t>ブンルイ</t>
    </rPh>
    <phoneticPr fontId="65"/>
  </si>
  <si>
    <t>（設備を使用する事業者のデータ）</t>
    <rPh sb="1" eb="3">
      <t>セツビ</t>
    </rPh>
    <rPh sb="4" eb="6">
      <t>シヨウ</t>
    </rPh>
    <rPh sb="8" eb="11">
      <t>ジギョウシャ</t>
    </rPh>
    <phoneticPr fontId="65"/>
  </si>
  <si>
    <t>要件確認表</t>
  </si>
  <si>
    <t>別添１</t>
    <rPh sb="0" eb="2">
      <t>ベッテン</t>
    </rPh>
    <phoneticPr fontId="65"/>
  </si>
  <si>
    <t>別添２</t>
    <rPh sb="0" eb="2">
      <t>ベッテン</t>
    </rPh>
    <phoneticPr fontId="65"/>
  </si>
  <si>
    <t>別添４</t>
    <rPh sb="0" eb="2">
      <t>ベッテン</t>
    </rPh>
    <phoneticPr fontId="65"/>
  </si>
  <si>
    <t>　　　経費内訳表</t>
    <rPh sb="3" eb="5">
      <t>ケイヒ</t>
    </rPh>
    <rPh sb="5" eb="7">
      <t>ウチワケ</t>
    </rPh>
    <rPh sb="7" eb="8">
      <t>ヒョウ</t>
    </rPh>
    <phoneticPr fontId="68"/>
  </si>
  <si>
    <t>資金計画表</t>
    <rPh sb="4" eb="5">
      <t>ヒョウ</t>
    </rPh>
    <phoneticPr fontId="85"/>
  </si>
  <si>
    <t>別添５</t>
    <rPh sb="0" eb="2">
      <t>ベッテン</t>
    </rPh>
    <phoneticPr fontId="65"/>
  </si>
  <si>
    <t>別添６</t>
    <rPh sb="0" eb="2">
      <t>ベッテン</t>
    </rPh>
    <phoneticPr fontId="65"/>
  </si>
  <si>
    <t>別添７</t>
    <rPh sb="0" eb="2">
      <t>ベッテン</t>
    </rPh>
    <phoneticPr fontId="65"/>
  </si>
  <si>
    <t>別添３_実施計画書まとめ</t>
    <rPh sb="0" eb="2">
      <t>ベッテン</t>
    </rPh>
    <rPh sb="4" eb="6">
      <t>ジッシ</t>
    </rPh>
    <rPh sb="6" eb="9">
      <t>ケイカクショ</t>
    </rPh>
    <phoneticPr fontId="9"/>
  </si>
  <si>
    <t>別添８</t>
    <rPh sb="0" eb="2">
      <t>ベッテン</t>
    </rPh>
    <phoneticPr fontId="65"/>
  </si>
  <si>
    <t>代表事業者名：</t>
    <rPh sb="0" eb="2">
      <t>ダイヒョウ</t>
    </rPh>
    <rPh sb="2" eb="5">
      <t>ジギョウシャ</t>
    </rPh>
    <rPh sb="5" eb="6">
      <t>メイ</t>
    </rPh>
    <phoneticPr fontId="9"/>
  </si>
  <si>
    <t>事業名：</t>
    <rPh sb="0" eb="2">
      <t>ジギョウ</t>
    </rPh>
    <rPh sb="2" eb="3">
      <t>メイ</t>
    </rPh>
    <phoneticPr fontId="9"/>
  </si>
  <si>
    <t>当該事業所の年間CO2排出量：</t>
    <rPh sb="0" eb="2">
      <t>トウガイ</t>
    </rPh>
    <rPh sb="2" eb="5">
      <t>ジギョウショ</t>
    </rPh>
    <phoneticPr fontId="9"/>
  </si>
  <si>
    <t>　　　企業分類が（１）の場合　→</t>
    <rPh sb="3" eb="5">
      <t>キギョウ</t>
    </rPh>
    <rPh sb="5" eb="7">
      <t>ブンルイ</t>
    </rPh>
    <rPh sb="12" eb="14">
      <t>バアイ</t>
    </rPh>
    <phoneticPr fontId="9"/>
  </si>
  <si>
    <t>　　　企業分類が（２）～（１０）の場合　→</t>
    <rPh sb="3" eb="5">
      <t>キギョウ</t>
    </rPh>
    <rPh sb="5" eb="7">
      <t>ブンルイ</t>
    </rPh>
    <rPh sb="17" eb="19">
      <t>バアイ</t>
    </rPh>
    <phoneticPr fontId="9"/>
  </si>
  <si>
    <t>CO2排出量 （令和4年度または直近3年間の平均値）</t>
    <rPh sb="8" eb="10">
      <t>レイワ</t>
    </rPh>
    <rPh sb="11" eb="13">
      <t>ネンド</t>
    </rPh>
    <rPh sb="16" eb="18">
      <t>チョッキン</t>
    </rPh>
    <rPh sb="19" eb="21">
      <t>ネンカン</t>
    </rPh>
    <rPh sb="22" eb="25">
      <t>ヘイキンチ</t>
    </rPh>
    <phoneticPr fontId="68"/>
  </si>
  <si>
    <t>←申請者が複数の場合、共同申請者分も提出すること（シートあり）</t>
    <rPh sb="1" eb="4">
      <t>シンセイシャ</t>
    </rPh>
    <rPh sb="5" eb="7">
      <t>フクスウ</t>
    </rPh>
    <rPh sb="8" eb="10">
      <t>バアイ</t>
    </rPh>
    <rPh sb="11" eb="17">
      <t>キョウドウシンセイシャブン</t>
    </rPh>
    <rPh sb="18" eb="20">
      <t>テイシュツ</t>
    </rPh>
    <phoneticPr fontId="65"/>
  </si>
  <si>
    <t>令和5年度</t>
    <rPh sb="0" eb="2">
      <t>レイワ</t>
    </rPh>
    <rPh sb="3" eb="5">
      <t>ネンド</t>
    </rPh>
    <phoneticPr fontId="65"/>
  </si>
  <si>
    <t>←別添５の経費内訳表の補助対象経費の項目別に記入すること。</t>
    <phoneticPr fontId="9"/>
  </si>
  <si>
    <t>←「自己資金で対応」または「外部から資金調達」のどちらかに〇をしてください。</t>
    <rPh sb="2" eb="6">
      <t>ジコシキン</t>
    </rPh>
    <rPh sb="7" eb="9">
      <t>タイオウ</t>
    </rPh>
    <rPh sb="14" eb="16">
      <t>ガイブ</t>
    </rPh>
    <rPh sb="18" eb="22">
      <t>シキンチョウタツ</t>
    </rPh>
    <phoneticPr fontId="9"/>
  </si>
  <si>
    <t>民間企業のうち、中小企業基本法（昭和 38年法律第 154号）第 2条第 1項に規定する中小企業者に該当する</t>
    <rPh sb="0" eb="4">
      <t>ミンカンキギョウ</t>
    </rPh>
    <phoneticPr fontId="68"/>
  </si>
  <si>
    <t>←補助金がある場合とない場合のリース料総額の根拠資料（契約書案等）を添付すること。</t>
    <rPh sb="1" eb="4">
      <t>ホジョキン</t>
    </rPh>
    <rPh sb="7" eb="9">
      <t>バアイ</t>
    </rPh>
    <rPh sb="12" eb="14">
      <t>バアイ</t>
    </rPh>
    <rPh sb="18" eb="19">
      <t>リョウ</t>
    </rPh>
    <rPh sb="19" eb="21">
      <t>ソウガク</t>
    </rPh>
    <rPh sb="22" eb="26">
      <t>コンキョシリョウ</t>
    </rPh>
    <rPh sb="27" eb="31">
      <t>ケイヤクショアン</t>
    </rPh>
    <rPh sb="31" eb="32">
      <t>トウ</t>
    </rPh>
    <rPh sb="34" eb="36">
      <t>テンプ</t>
    </rPh>
    <phoneticPr fontId="9"/>
  </si>
  <si>
    <t>←　対策名称、①～⑤、右上の基準年度排出量は実施計画書Cの513.設備CO2削減計画から転記すること。
　　 ⑥、⑦は応募申請書の別添5から転記すること。
　　 ⑧は実施計画書Ｃの542.法定耐用年数から転記すること。
　　 運転コスト削減効果は、実施計画書Cの対策個票１～から転記すること。</t>
    <rPh sb="2" eb="6">
      <t>タイサクメイショウ</t>
    </rPh>
    <rPh sb="59" eb="64">
      <t>オウボシンセイショ</t>
    </rPh>
    <rPh sb="65" eb="67">
      <t>ベッテン</t>
    </rPh>
    <rPh sb="70" eb="72">
      <t>テンキ</t>
    </rPh>
    <rPh sb="83" eb="88">
      <t>ジッシケイカクショ</t>
    </rPh>
    <rPh sb="94" eb="100">
      <t>ホウテイタイヨウネンスウ</t>
    </rPh>
    <rPh sb="102" eb="104">
      <t>テンキ</t>
    </rPh>
    <rPh sb="113" eb="115">
      <t>ウンテン</t>
    </rPh>
    <rPh sb="118" eb="122">
      <t>サクゲンコウカ</t>
    </rPh>
    <phoneticPr fontId="65"/>
  </si>
  <si>
    <t>← 「(1) 総事業費」は見積書の税抜の総額と一致すること。
　　「(4)補助対象経費」は「別添５　経費内訳表」の表に記載されている補助対象経費合計の合計額を記載すること。</t>
    <rPh sb="13" eb="16">
      <t>ミツモリショ</t>
    </rPh>
    <rPh sb="17" eb="19">
      <t>ゼイヌキ</t>
    </rPh>
    <rPh sb="20" eb="22">
      <t>ソウガク</t>
    </rPh>
    <rPh sb="23" eb="25">
      <t>イッチ</t>
    </rPh>
    <rPh sb="46" eb="48">
      <t>ベッテン</t>
    </rPh>
    <rPh sb="50" eb="52">
      <t>ケイヒ</t>
    </rPh>
    <rPh sb="52" eb="54">
      <t>ウチワケ</t>
    </rPh>
    <rPh sb="54" eb="55">
      <t>ヒョウ</t>
    </rPh>
    <rPh sb="59" eb="61">
      <t>キサイ</t>
    </rPh>
    <rPh sb="66" eb="68">
      <t>ホジョ</t>
    </rPh>
    <rPh sb="68" eb="70">
      <t>タイショウ</t>
    </rPh>
    <rPh sb="70" eb="72">
      <t>ケイヒ</t>
    </rPh>
    <rPh sb="72" eb="74">
      <t>ゴウケイ</t>
    </rPh>
    <rPh sb="75" eb="77">
      <t>ゴウケイ</t>
    </rPh>
    <rPh sb="77" eb="78">
      <t>ガク</t>
    </rPh>
    <rPh sb="79" eb="81">
      <t>キサイ</t>
    </rPh>
    <phoneticPr fontId="9"/>
  </si>
  <si>
    <t>補助金上限額</t>
    <rPh sb="0" eb="2">
      <t>ホジョ</t>
    </rPh>
    <rPh sb="2" eb="3">
      <t>キン</t>
    </rPh>
    <rPh sb="3" eb="6">
      <t>ジョウゲンガク</t>
    </rPh>
    <phoneticPr fontId="9"/>
  </si>
  <si>
    <t>中小企業事業</t>
    <rPh sb="0" eb="2">
      <t>チュウショウ</t>
    </rPh>
    <rPh sb="2" eb="4">
      <t>キギョウ</t>
    </rPh>
    <phoneticPr fontId="85"/>
  </si>
  <si>
    <t>←年間CO2排出量は実施計画書Cの実施計画書Cの513.設備CO2削減計画から転記すること。
　また、別添3の工場・事業場全体の基準年度排出量と同じ数値を記載すること。</t>
    <rPh sb="1" eb="3">
      <t>ネンカン</t>
    </rPh>
    <rPh sb="6" eb="8">
      <t>ハイシュツ</t>
    </rPh>
    <rPh sb="8" eb="9">
      <t>リョウ</t>
    </rPh>
    <rPh sb="10" eb="12">
      <t>ジッシ</t>
    </rPh>
    <rPh sb="12" eb="15">
      <t>ケイカクショ</t>
    </rPh>
    <rPh sb="51" eb="53">
      <t>ベッテン</t>
    </rPh>
    <rPh sb="72" eb="73">
      <t>オナ</t>
    </rPh>
    <rPh sb="74" eb="76">
      <t>スウチ</t>
    </rPh>
    <rPh sb="77" eb="79">
      <t>キサイ</t>
    </rPh>
    <phoneticPr fontId="65"/>
  </si>
  <si>
    <t>←チェックを入れてください。</t>
    <rPh sb="6" eb="7">
      <t>イ</t>
    </rPh>
    <phoneticPr fontId="65"/>
  </si>
  <si>
    <t>※　中小企業者は資本金、従業員数の証拠書類を提出すること</t>
    <rPh sb="2" eb="4">
      <t>チュウショウ</t>
    </rPh>
    <rPh sb="6" eb="7">
      <t>シャ</t>
    </rPh>
    <rPh sb="8" eb="11">
      <t>シホンキン</t>
    </rPh>
    <rPh sb="12" eb="15">
      <t>ジュウギョウイン</t>
    </rPh>
    <rPh sb="15" eb="16">
      <t>スウ</t>
    </rPh>
    <rPh sb="17" eb="19">
      <t>ショウコ</t>
    </rPh>
    <rPh sb="19" eb="21">
      <t>ショルイ</t>
    </rPh>
    <rPh sb="22" eb="24">
      <t>テイシュツ</t>
    </rPh>
    <phoneticPr fontId="65"/>
  </si>
  <si>
    <t>←証拠書類は
・「履歴全部事項証明書」
・「労働保険概算・確定保険料申告書」（従業員数を証明する書類）
など</t>
    <rPh sb="1" eb="5">
      <t>ショウコショルイ</t>
    </rPh>
    <rPh sb="9" eb="11">
      <t>リレキ</t>
    </rPh>
    <rPh sb="11" eb="13">
      <t>ゼンブ</t>
    </rPh>
    <rPh sb="13" eb="15">
      <t>ジコウ</t>
    </rPh>
    <rPh sb="15" eb="18">
      <t>ショウメイショ</t>
    </rPh>
    <phoneticPr fontId="65"/>
  </si>
  <si>
    <t>業種分類は(1)民間企業のみ選択</t>
    <rPh sb="0" eb="2">
      <t>ギョウシュ</t>
    </rPh>
    <rPh sb="2" eb="4">
      <t>ブンルイ</t>
    </rPh>
    <rPh sb="8" eb="12">
      <t>ミンカンキギョウ</t>
    </rPh>
    <rPh sb="14" eb="16">
      <t>センタク</t>
    </rPh>
    <phoneticPr fontId="65"/>
  </si>
  <si>
    <t>(11)</t>
    <phoneticPr fontId="9"/>
  </si>
  <si>
    <r>
      <t>(12)</t>
    </r>
    <r>
      <rPr>
        <sz val="10"/>
        <color rgb="FFFF0000"/>
        <rFont val="ＭＳ Ｐゴシック"/>
        <family val="3"/>
        <charset val="128"/>
      </rPr>
      <t>※2</t>
    </r>
    <phoneticPr fontId="9"/>
  </si>
  <si>
    <t>(13)</t>
    <phoneticPr fontId="9"/>
  </si>
  <si>
    <t>補助金交付決定額</t>
    <rPh sb="0" eb="3">
      <t>ホジョキン</t>
    </rPh>
    <rPh sb="3" eb="5">
      <t>コウフ</t>
    </rPh>
    <rPh sb="5" eb="7">
      <t>ケッテイ</t>
    </rPh>
    <rPh sb="7" eb="8">
      <t>ガク</t>
    </rPh>
    <phoneticPr fontId="9"/>
  </si>
  <si>
    <t>過不足</t>
    <rPh sb="0" eb="3">
      <t>カブソク</t>
    </rPh>
    <phoneticPr fontId="9"/>
  </si>
  <si>
    <t>(11) - (12)</t>
    <phoneticPr fontId="9"/>
  </si>
  <si>
    <t>（３）連絡先（電話番号・Eメールアドレス）　</t>
    <phoneticPr fontId="85"/>
  </si>
  <si>
    <t>（２）担当者の所属部署・職名・氏名　</t>
    <phoneticPr fontId="85"/>
  </si>
  <si>
    <t>←【本件責任者及び担当者の氏名、連絡先等】には「代表申請者」の責任者等を記入すること</t>
    <phoneticPr fontId="85"/>
  </si>
  <si>
    <t>（１）責任者の所属部署・職名・氏名　</t>
    <phoneticPr fontId="85"/>
  </si>
  <si>
    <t>６　本件責任者及び担当者の氏名、連絡先等</t>
    <phoneticPr fontId="85"/>
  </si>
  <si>
    <t>（３）その他参考資料（領収書等含む。）</t>
  </si>
  <si>
    <t>（２）写真（工程等が分かるもの）</t>
  </si>
  <si>
    <t>（１）完成図書（各種手続等に係る書面の写しを含む。）</t>
    <phoneticPr fontId="85"/>
  </si>
  <si>
    <t>５　添付資料</t>
    <phoneticPr fontId="85"/>
  </si>
  <si>
    <t>←「４　補助事業の実施期間」はA-3「支払完了日」に入力すると自動で転記される</t>
    <rPh sb="26" eb="28">
      <t>ニュウリョク</t>
    </rPh>
    <rPh sb="31" eb="33">
      <t>ジドウ</t>
    </rPh>
    <rPh sb="34" eb="36">
      <t>テンキ</t>
    </rPh>
    <phoneticPr fontId="85"/>
  </si>
  <si>
    <t>日</t>
    <rPh sb="0" eb="1">
      <t>ニチ</t>
    </rPh>
    <phoneticPr fontId="68"/>
  </si>
  <si>
    <t>日</t>
    <rPh sb="0" eb="1">
      <t>ニチ</t>
    </rPh>
    <phoneticPr fontId="65"/>
  </si>
  <si>
    <t>月</t>
    <phoneticPr fontId="65"/>
  </si>
  <si>
    <t>年</t>
    <rPh sb="0" eb="1">
      <t>ネン</t>
    </rPh>
    <phoneticPr fontId="65"/>
  </si>
  <si>
    <t>令和</t>
    <rPh sb="0" eb="2">
      <t>レイワ</t>
    </rPh>
    <phoneticPr fontId="68"/>
  </si>
  <si>
    <t>令和</t>
    <rPh sb="0" eb="2">
      <t>レイワ</t>
    </rPh>
    <phoneticPr fontId="65"/>
  </si>
  <si>
    <t>～</t>
    <phoneticPr fontId="65"/>
  </si>
  <si>
    <t>月</t>
    <rPh sb="0" eb="1">
      <t>ガツ</t>
    </rPh>
    <phoneticPr fontId="65"/>
  </si>
  <si>
    <t>４　補助事業の実施期間</t>
    <phoneticPr fontId="85"/>
  </si>
  <si>
    <t>別紙２　経費内訳のとおり</t>
    <phoneticPr fontId="85"/>
  </si>
  <si>
    <t>３　補助金の経費収支実績</t>
    <phoneticPr fontId="85"/>
  </si>
  <si>
    <t>別紙１　実施報告書のとおり</t>
    <phoneticPr fontId="85"/>
  </si>
  <si>
    <t>２　補助事業の実施状況</t>
    <phoneticPr fontId="85"/>
  </si>
  <si>
    <t>円）</t>
    <rPh sb="0" eb="1">
      <t>エン</t>
    </rPh>
    <phoneticPr fontId="68"/>
  </si>
  <si>
    <t>（うち消費税及び地方消費税相当額</t>
  </si>
  <si>
    <t>←「補助金の交付決定額」の金額は「交付決定通知書」の「補助金の額」を正確に転記すること（完了実績報告書の「 補助金所要額」を誤って転記しないこと）</t>
    <rPh sb="62" eb="63">
      <t>アヤマ</t>
    </rPh>
    <phoneticPr fontId="85"/>
  </si>
  <si>
    <t>号）</t>
    <rPh sb="0" eb="1">
      <t>ゴウ</t>
    </rPh>
    <phoneticPr fontId="85"/>
  </si>
  <si>
    <t>EIC 第</t>
    <rPh sb="4" eb="5">
      <t>ダイ</t>
    </rPh>
    <phoneticPr fontId="85"/>
  </si>
  <si>
    <t>日</t>
    <rPh sb="0" eb="1">
      <t>ニチ</t>
    </rPh>
    <phoneticPr fontId="85"/>
  </si>
  <si>
    <t>月</t>
    <rPh sb="0" eb="1">
      <t>ツキ</t>
    </rPh>
    <phoneticPr fontId="85"/>
  </si>
  <si>
    <t>年</t>
    <rPh sb="0" eb="1">
      <t>ネン</t>
    </rPh>
    <phoneticPr fontId="85"/>
  </si>
  <si>
    <t>（令和</t>
    <rPh sb="1" eb="3">
      <t>レイワ</t>
    </rPh>
    <phoneticPr fontId="85"/>
  </si>
  <si>
    <t>円</t>
    <rPh sb="0" eb="1">
      <t>エン</t>
    </rPh>
    <phoneticPr fontId="85"/>
  </si>
  <si>
    <t>金</t>
    <rPh sb="0" eb="1">
      <t>キン</t>
    </rPh>
    <phoneticPr fontId="85"/>
  </si>
  <si>
    <t>１　補助金の交付決定額及び交付決定年月日</t>
    <phoneticPr fontId="68"/>
  </si>
  <si>
    <t>記</t>
    <rPh sb="0" eb="1">
      <t>キ</t>
    </rPh>
    <phoneticPr fontId="85"/>
  </si>
  <si>
    <t>←「交付決定日」及び「文書番号」は「交付決定通知書の写し」から正確に転記すること</t>
    <phoneticPr fontId="85"/>
  </si>
  <si>
    <t>で交付決定の通知を受けた二酸化炭素</t>
    <phoneticPr fontId="65"/>
  </si>
  <si>
    <t>号</t>
    <rPh sb="0" eb="1">
      <t>ゴウ</t>
    </rPh>
    <phoneticPr fontId="68"/>
  </si>
  <si>
    <t>EIC 第</t>
    <rPh sb="4" eb="5">
      <t>ダイ</t>
    </rPh>
    <phoneticPr fontId="68"/>
  </si>
  <si>
    <t>日付け</t>
    <rPh sb="0" eb="2">
      <t>ニチヅケ</t>
    </rPh>
    <phoneticPr fontId="85"/>
  </si>
  <si>
    <t>令和</t>
    <phoneticPr fontId="85"/>
  </si>
  <si>
    <t>代表者の氏名</t>
    <phoneticPr fontId="85"/>
  </si>
  <si>
    <t>代表者の役職名</t>
    <rPh sb="4" eb="7">
      <t>ヤクショクメイ</t>
    </rPh>
    <phoneticPr fontId="85"/>
  </si>
  <si>
    <t>住所</t>
    <phoneticPr fontId="85"/>
  </si>
  <si>
    <t>共同申請者</t>
    <rPh sb="0" eb="2">
      <t>キョウドウ</t>
    </rPh>
    <phoneticPr fontId="85"/>
  </si>
  <si>
    <t>←補助事業を2者以上で実施する場合は、補助金の交付の対象になり得る事業者のうち、補助金の交付を受ける事業者を「代表申請者」とし、それ以外の事業者を「共同申請者」とすること（申請後の変更は不可）</t>
    <phoneticPr fontId="85"/>
  </si>
  <si>
    <t>←「住所」　　　　　　…法人の住所
　「法人の名称」　　　…法人の名称
　「代表者の役職名」　…法人の代表者の役職名
　「代表者の氏名」　　…法人の代表者の氏名　　をそれぞれ記入すること</t>
    <phoneticPr fontId="85"/>
  </si>
  <si>
    <t>代表申請者</t>
    <rPh sb="0" eb="2">
      <t>ダイヒョウ</t>
    </rPh>
    <phoneticPr fontId="85"/>
  </si>
  <si>
    <t>　理事長　殿</t>
    <phoneticPr fontId="68"/>
  </si>
  <si>
    <t>月</t>
    <rPh sb="0" eb="1">
      <t>ツキ</t>
    </rPh>
    <phoneticPr fontId="68"/>
  </si>
  <si>
    <t>←「識別番号」は (13桁の法人番号) に入力する</t>
    <rPh sb="21" eb="23">
      <t>ニュウリョク</t>
    </rPh>
    <phoneticPr fontId="85"/>
  </si>
  <si>
    <t>識別番号</t>
    <rPh sb="0" eb="4">
      <t>シキベツバンゴウ</t>
    </rPh>
    <phoneticPr fontId="85"/>
  </si>
  <si>
    <t>様式第11（第11条関係）</t>
    <phoneticPr fontId="85"/>
  </si>
  <si>
    <r>
      <t>様式</t>
    </r>
    <r>
      <rPr>
        <sz val="12"/>
        <color theme="1"/>
        <rFont val="ＭＳ Ｐゴシック"/>
        <family val="3"/>
        <charset val="128"/>
        <scheme val="minor"/>
      </rPr>
      <t>第１０（第８条関係）</t>
    </r>
    <phoneticPr fontId="85"/>
  </si>
  <si>
    <t>財産名（備品等名）</t>
    <rPh sb="4" eb="6">
      <t>ビヒン</t>
    </rPh>
    <rPh sb="6" eb="7">
      <t>トウ</t>
    </rPh>
    <rPh sb="7" eb="8">
      <t>メイ</t>
    </rPh>
    <phoneticPr fontId="68"/>
  </si>
  <si>
    <t>規格</t>
    <phoneticPr fontId="85"/>
  </si>
  <si>
    <t>数量</t>
    <phoneticPr fontId="85"/>
  </si>
  <si>
    <t>単価 [円]
上段：税込み
下段：税抜き</t>
    <rPh sb="0" eb="2">
      <t>タンカ</t>
    </rPh>
    <rPh sb="4" eb="5">
      <t>エン</t>
    </rPh>
    <rPh sb="7" eb="9">
      <t>ジョウダン</t>
    </rPh>
    <rPh sb="10" eb="12">
      <t>ゼイコ</t>
    </rPh>
    <rPh sb="14" eb="16">
      <t>カダン</t>
    </rPh>
    <rPh sb="17" eb="18">
      <t>ゼイ</t>
    </rPh>
    <rPh sb="18" eb="19">
      <t>ヌ</t>
    </rPh>
    <phoneticPr fontId="85"/>
  </si>
  <si>
    <t>金額 [円]
上段：税込み
下段：税抜き</t>
    <rPh sb="0" eb="2">
      <t>キンガク</t>
    </rPh>
    <rPh sb="4" eb="5">
      <t>エン</t>
    </rPh>
    <rPh sb="7" eb="9">
      <t>ジョウダン</t>
    </rPh>
    <rPh sb="10" eb="12">
      <t>ゼイコ</t>
    </rPh>
    <rPh sb="14" eb="16">
      <t>カダン</t>
    </rPh>
    <rPh sb="17" eb="18">
      <t>ゼイ</t>
    </rPh>
    <rPh sb="18" eb="19">
      <t>ヌ</t>
    </rPh>
    <phoneticPr fontId="85"/>
  </si>
  <si>
    <t>取得年月日</t>
    <phoneticPr fontId="68"/>
  </si>
  <si>
    <t>耐用年数</t>
    <rPh sb="2" eb="4">
      <t>ネンスウ</t>
    </rPh>
    <phoneticPr fontId="68"/>
  </si>
  <si>
    <t>設置又は保管場所</t>
    <rPh sb="2" eb="3">
      <t>マタ</t>
    </rPh>
    <rPh sb="4" eb="6">
      <t>ホカン</t>
    </rPh>
    <rPh sb="6" eb="8">
      <t>バショ</t>
    </rPh>
    <phoneticPr fontId="68"/>
  </si>
  <si>
    <t>←「経費内訳表」において、単価が税込み50万円（税抜き454,546円）以上の機器がある場合は漏れなく記入すること</t>
    <rPh sb="24" eb="26">
      <t>ゼイヌ</t>
    </rPh>
    <rPh sb="34" eb="35">
      <t>エン</t>
    </rPh>
    <phoneticPr fontId="85"/>
  </si>
  <si>
    <t>←「取得年月日」には、検査合格日（引き渡し日＝所有権が移転した日）を記入すること</t>
    <phoneticPr fontId="85"/>
  </si>
  <si>
    <t>←「耐用年数」には別添６に記載されている年数を記載すること</t>
    <rPh sb="9" eb="11">
      <t>ベッテン</t>
    </rPh>
    <rPh sb="13" eb="15">
      <t>キサイ</t>
    </rPh>
    <rPh sb="20" eb="22">
      <t>ネンスウ</t>
    </rPh>
    <rPh sb="23" eb="25">
      <t>キサイ</t>
    </rPh>
    <phoneticPr fontId="85"/>
  </si>
  <si>
    <t>←「設置又は保管場所」には、部屋（エリア）の名称や階数など、「竣工図（単線結線図・平面配置図等）」で設置場所を確認できる情報を記入すること</t>
    <rPh sb="50" eb="52">
      <t>セッチ</t>
    </rPh>
    <phoneticPr fontId="85"/>
  </si>
  <si>
    <t>注１　対象となる取得財産等は、取得価格又は効用の増加価格が二酸化炭素排出抑制対策事業費等補助金（グリーンリカバリーの実現に向けた中小企業等のCO2削減比例型設備導入支援事業）交付規程第８条第１項第十四号に規定する処分制限額以上の財産とする。</t>
    <phoneticPr fontId="68"/>
  </si>
  <si>
    <t>　２　数量は、同一規格等であれば一括して記載して差し支えない。単価が異なる場合は、区分して記載すること。</t>
    <phoneticPr fontId="85"/>
  </si>
  <si>
    <t>　３　取得年月日は、検収年月日を記載すること</t>
    <phoneticPr fontId="85"/>
  </si>
  <si>
    <t>支払集計表</t>
    <phoneticPr fontId="85"/>
  </si>
  <si>
    <t>←適宜、行や列を追加して記入すること
←自社で施工した経費があり、「(1) 総事業費」に含まれる場合、その金額も記入すること
←「契約・支払関係書類」には、No. ごとに以下の書類を漏れなく添付すること
　(ア) 見積書
　(イ) 契約書（注文書・注文請書）
　(ウ) 完了届・納品書（出荷証明書）
　(エ) 検査合格証・受領書
　(オ) 請求書
　(カ) 支払証明書
　</t>
    <phoneticPr fontId="85"/>
  </si>
  <si>
    <t>施設の名称：</t>
    <phoneticPr fontId="85"/>
  </si>
  <si>
    <t>支払先の法人名</t>
    <rPh sb="0" eb="3">
      <t>シハライサキ</t>
    </rPh>
    <rPh sb="4" eb="6">
      <t>ホウジン</t>
    </rPh>
    <rPh sb="6" eb="7">
      <t>メイ</t>
    </rPh>
    <phoneticPr fontId="68"/>
  </si>
  <si>
    <t>発注内容</t>
    <rPh sb="0" eb="2">
      <t>ハッチュウ</t>
    </rPh>
    <rPh sb="2" eb="4">
      <t>ナイヨウ</t>
    </rPh>
    <phoneticPr fontId="68"/>
  </si>
  <si>
    <t>インデックス</t>
    <phoneticPr fontId="68"/>
  </si>
  <si>
    <t>入金日</t>
    <phoneticPr fontId="68"/>
  </si>
  <si>
    <t>1回目支払額 [円]
上：税込金額
下：税抜金額</t>
    <rPh sb="1" eb="3">
      <t>カイメ</t>
    </rPh>
    <rPh sb="3" eb="5">
      <t>シハライ</t>
    </rPh>
    <rPh sb="5" eb="6">
      <t>ガク</t>
    </rPh>
    <rPh sb="8" eb="9">
      <t>エン</t>
    </rPh>
    <rPh sb="11" eb="12">
      <t>ウエ</t>
    </rPh>
    <rPh sb="13" eb="15">
      <t>ゼイコミ</t>
    </rPh>
    <rPh sb="15" eb="17">
      <t>キンガク</t>
    </rPh>
    <rPh sb="18" eb="19">
      <t>シタ</t>
    </rPh>
    <rPh sb="20" eb="22">
      <t>ゼイヌキ</t>
    </rPh>
    <phoneticPr fontId="68"/>
  </si>
  <si>
    <t>2回目支払額 [円]
上：税込
下：税抜</t>
    <rPh sb="1" eb="3">
      <t>カイメ</t>
    </rPh>
    <rPh sb="3" eb="5">
      <t>シハライ</t>
    </rPh>
    <rPh sb="5" eb="6">
      <t>ガク</t>
    </rPh>
    <rPh sb="11" eb="12">
      <t>ウエ</t>
    </rPh>
    <rPh sb="13" eb="15">
      <t>ゼイコミ</t>
    </rPh>
    <rPh sb="16" eb="17">
      <t>シタ</t>
    </rPh>
    <rPh sb="18" eb="20">
      <t>ゼイヌキ</t>
    </rPh>
    <phoneticPr fontId="68"/>
  </si>
  <si>
    <t>3回目支払額 [円]
上：税込
下：税抜</t>
    <rPh sb="1" eb="3">
      <t>カイメ</t>
    </rPh>
    <rPh sb="3" eb="5">
      <t>シハライ</t>
    </rPh>
    <rPh sb="5" eb="6">
      <t>ガク</t>
    </rPh>
    <rPh sb="11" eb="12">
      <t>ウエ</t>
    </rPh>
    <rPh sb="13" eb="15">
      <t>ゼイコミ</t>
    </rPh>
    <rPh sb="16" eb="17">
      <t>シタ</t>
    </rPh>
    <rPh sb="18" eb="20">
      <t>ゼイヌキ</t>
    </rPh>
    <phoneticPr fontId="68"/>
  </si>
  <si>
    <t>4回目支払額 [円]
上：税込
下：税抜</t>
    <rPh sb="1" eb="3">
      <t>カイメ</t>
    </rPh>
    <rPh sb="3" eb="5">
      <t>シハライ</t>
    </rPh>
    <rPh sb="5" eb="6">
      <t>ガク</t>
    </rPh>
    <rPh sb="11" eb="12">
      <t>ウエ</t>
    </rPh>
    <rPh sb="13" eb="15">
      <t>ゼイコミ</t>
    </rPh>
    <rPh sb="16" eb="17">
      <t>シタ</t>
    </rPh>
    <rPh sb="18" eb="20">
      <t>ゼイヌキ</t>
    </rPh>
    <phoneticPr fontId="68"/>
  </si>
  <si>
    <t>5回目支払額 [円]
上：税込
下：税抜</t>
    <rPh sb="1" eb="3">
      <t>カイメ</t>
    </rPh>
    <rPh sb="3" eb="5">
      <t>シハライ</t>
    </rPh>
    <rPh sb="5" eb="6">
      <t>ガク</t>
    </rPh>
    <rPh sb="8" eb="9">
      <t>エン</t>
    </rPh>
    <rPh sb="10" eb="11">
      <t>ウエ</t>
    </rPh>
    <rPh sb="12" eb="14">
      <t>ゼイコミ</t>
    </rPh>
    <rPh sb="15" eb="16">
      <t>シタ</t>
    </rPh>
    <rPh sb="17" eb="19">
      <t>ゼイヌキ</t>
    </rPh>
    <phoneticPr fontId="68"/>
  </si>
  <si>
    <t>支払額合計 [円]
上：税込
下：税抜</t>
    <rPh sb="0" eb="2">
      <t>シハライ</t>
    </rPh>
    <rPh sb="2" eb="3">
      <t>ガク</t>
    </rPh>
    <rPh sb="10" eb="11">
      <t>ウエ</t>
    </rPh>
    <rPh sb="12" eb="14">
      <t>ゼイコミ</t>
    </rPh>
    <rPh sb="15" eb="16">
      <t>シタ</t>
    </rPh>
    <rPh sb="17" eb="19">
      <t>ゼイヌキ</t>
    </rPh>
    <phoneticPr fontId="68"/>
  </si>
  <si>
    <t>1-1</t>
    <phoneticPr fontId="68"/>
  </si>
  <si>
    <t>1-2</t>
    <phoneticPr fontId="68"/>
  </si>
  <si>
    <t>1-3</t>
    <phoneticPr fontId="68"/>
  </si>
  <si>
    <t>1-4</t>
    <phoneticPr fontId="68"/>
  </si>
  <si>
    <t>1-5</t>
    <phoneticPr fontId="68"/>
  </si>
  <si>
    <t>2-1</t>
    <phoneticPr fontId="68"/>
  </si>
  <si>
    <t>2-2</t>
    <phoneticPr fontId="68"/>
  </si>
  <si>
    <t>2-3</t>
    <phoneticPr fontId="68"/>
  </si>
  <si>
    <t>2-4</t>
    <phoneticPr fontId="68"/>
  </si>
  <si>
    <t>2-5</t>
    <phoneticPr fontId="68"/>
  </si>
  <si>
    <t>3-1</t>
    <phoneticPr fontId="68"/>
  </si>
  <si>
    <t>3-2</t>
    <phoneticPr fontId="68"/>
  </si>
  <si>
    <t>3-3</t>
    <phoneticPr fontId="68"/>
  </si>
  <si>
    <t>3-4</t>
    <phoneticPr fontId="68"/>
  </si>
  <si>
    <t>3-5</t>
    <phoneticPr fontId="68"/>
  </si>
  <si>
    <t>4-1</t>
    <phoneticPr fontId="68"/>
  </si>
  <si>
    <t>4-2</t>
    <phoneticPr fontId="68"/>
  </si>
  <si>
    <t>4-3</t>
    <phoneticPr fontId="68"/>
  </si>
  <si>
    <t>4-4</t>
    <phoneticPr fontId="68"/>
  </si>
  <si>
    <t>4-5</t>
    <phoneticPr fontId="68"/>
  </si>
  <si>
    <t>5-1</t>
    <phoneticPr fontId="68"/>
  </si>
  <si>
    <t>5-2</t>
    <phoneticPr fontId="68"/>
  </si>
  <si>
    <t>5-3</t>
    <phoneticPr fontId="68"/>
  </si>
  <si>
    <t>5-4</t>
    <phoneticPr fontId="68"/>
  </si>
  <si>
    <t>5-5</t>
    <phoneticPr fontId="68"/>
  </si>
  <si>
    <t>6-1</t>
    <phoneticPr fontId="68"/>
  </si>
  <si>
    <t>6-2</t>
    <phoneticPr fontId="68"/>
  </si>
  <si>
    <t>6-3</t>
    <phoneticPr fontId="68"/>
  </si>
  <si>
    <t>6-4</t>
    <phoneticPr fontId="68"/>
  </si>
  <si>
    <t>6-5</t>
    <phoneticPr fontId="68"/>
  </si>
  <si>
    <t>7-1</t>
    <phoneticPr fontId="68"/>
  </si>
  <si>
    <t>7-2</t>
    <phoneticPr fontId="68"/>
  </si>
  <si>
    <t>7-3</t>
    <phoneticPr fontId="68"/>
  </si>
  <si>
    <t>7-4</t>
    <phoneticPr fontId="68"/>
  </si>
  <si>
    <t>7-5</t>
    <phoneticPr fontId="68"/>
  </si>
  <si>
    <t>8-1</t>
    <phoneticPr fontId="68"/>
  </si>
  <si>
    <t>8-2</t>
    <phoneticPr fontId="68"/>
  </si>
  <si>
    <t>8-3</t>
    <phoneticPr fontId="68"/>
  </si>
  <si>
    <t>8-4</t>
    <phoneticPr fontId="68"/>
  </si>
  <si>
    <t>8-5</t>
    <phoneticPr fontId="68"/>
  </si>
  <si>
    <t>9-1</t>
    <phoneticPr fontId="68"/>
  </si>
  <si>
    <t>9-2</t>
    <phoneticPr fontId="68"/>
  </si>
  <si>
    <t>9-3</t>
    <phoneticPr fontId="68"/>
  </si>
  <si>
    <t>9-4</t>
    <phoneticPr fontId="68"/>
  </si>
  <si>
    <t>9-5</t>
    <phoneticPr fontId="68"/>
  </si>
  <si>
    <t>10-1</t>
    <phoneticPr fontId="68"/>
  </si>
  <si>
    <t>10-2</t>
    <phoneticPr fontId="68"/>
  </si>
  <si>
    <t>10-3</t>
    <phoneticPr fontId="68"/>
  </si>
  <si>
    <t>10-4</t>
    <phoneticPr fontId="68"/>
  </si>
  <si>
    <t>10-5</t>
    <phoneticPr fontId="68"/>
  </si>
  <si>
    <t>トータル支払額合計 [円]</t>
    <rPh sb="4" eb="6">
      <t>シハライ</t>
    </rPh>
    <rPh sb="6" eb="7">
      <t>ガク</t>
    </rPh>
    <rPh sb="11" eb="12">
      <t>エン</t>
    </rPh>
    <phoneticPr fontId="68"/>
  </si>
  <si>
    <t>上：税込</t>
    <phoneticPr fontId="85"/>
  </si>
  <si>
    <t>下：税抜</t>
    <phoneticPr fontId="85"/>
  </si>
  <si>
    <t>←自動計算の結果（下の段の税抜金額）が端数の関係で請求書や「経費内訳表」と合わない場合は、適宜手入力をして金額を一致させること
←【支払集計表入力チェック】で「要確認」が出た場合は、入力内容を見直すこと（振込手数料により金額が一致しない場合は、「要確認」でも問題ない場合がある）</t>
    <rPh sb="102" eb="107">
      <t>フリコミテスウリョウ</t>
    </rPh>
    <rPh sb="110" eb="112">
      <t>キンガク</t>
    </rPh>
    <rPh sb="113" eb="115">
      <t>イッチ</t>
    </rPh>
    <rPh sb="118" eb="120">
      <t>バアイ</t>
    </rPh>
    <rPh sb="129" eb="131">
      <t>モンダイ</t>
    </rPh>
    <rPh sb="133" eb="135">
      <t>バアイ</t>
    </rPh>
    <phoneticPr fontId="85"/>
  </si>
  <si>
    <t>【支払集計表入力チェック】</t>
    <rPh sb="1" eb="3">
      <t>シハラ</t>
    </rPh>
    <rPh sb="3" eb="6">
      <t>シュウケイヒョウ</t>
    </rPh>
    <phoneticPr fontId="85"/>
  </si>
  <si>
    <t>※６　事業所の所有者が消費税免税事業者である場合は、「令和5年度工場・事業場における先導的な脱炭素化取組推進事業（SHIFT事業 省CO2型設備更新（C.中小企業事業）　　　　　　
     公募要領」を 参照の上、該当項目を選択してください。免税事業者に該当する場合は、 消費税免税事業者であることを証明するものを提出してください。</t>
    <rPh sb="32" eb="34">
      <t>コウジョウ</t>
    </rPh>
    <rPh sb="35" eb="38">
      <t>ジギョウバ</t>
    </rPh>
    <rPh sb="42" eb="45">
      <t>センドウテキ</t>
    </rPh>
    <phoneticPr fontId="9"/>
  </si>
  <si>
    <t>令和5年度二酸化炭素排出抑制対策事業費等補助金
（工場・事業場における先導的な脱炭素化取組推進事業（SHIFT事業））                    省CO2型設備更新支援（C.中小企業事業）　</t>
    <rPh sb="0" eb="2">
      <t>レイワ</t>
    </rPh>
    <rPh sb="3" eb="5">
      <t>ネンド</t>
    </rPh>
    <rPh sb="5" eb="8">
      <t>ニサンカ</t>
    </rPh>
    <rPh sb="8" eb="10">
      <t>タンソ</t>
    </rPh>
    <rPh sb="10" eb="12">
      <t>ハイシュツ</t>
    </rPh>
    <rPh sb="12" eb="14">
      <t>ヨクセイ</t>
    </rPh>
    <rPh sb="14" eb="16">
      <t>タイサク</t>
    </rPh>
    <rPh sb="16" eb="19">
      <t>ジギョウヒ</t>
    </rPh>
    <rPh sb="19" eb="20">
      <t>トウ</t>
    </rPh>
    <rPh sb="20" eb="23">
      <t>ホジョキン</t>
    </rPh>
    <rPh sb="25" eb="27">
      <t>コウジョウ</t>
    </rPh>
    <rPh sb="28" eb="31">
      <t>ジギョウジョウ</t>
    </rPh>
    <rPh sb="35" eb="38">
      <t>センドウテキ</t>
    </rPh>
    <rPh sb="39" eb="40">
      <t>ダツ</t>
    </rPh>
    <rPh sb="40" eb="42">
      <t>タンソ</t>
    </rPh>
    <rPh sb="42" eb="43">
      <t>カ</t>
    </rPh>
    <rPh sb="43" eb="45">
      <t>トリクミ</t>
    </rPh>
    <rPh sb="45" eb="47">
      <t>スイシン</t>
    </rPh>
    <rPh sb="47" eb="49">
      <t>ジギョウ</t>
    </rPh>
    <rPh sb="55" eb="57">
      <t>ジギョウ</t>
    </rPh>
    <rPh sb="79" eb="80">
      <t>ショウ</t>
    </rPh>
    <rPh sb="83" eb="84">
      <t>カタ</t>
    </rPh>
    <rPh sb="84" eb="86">
      <t>セツビ</t>
    </rPh>
    <rPh sb="86" eb="88">
      <t>コウシン</t>
    </rPh>
    <rPh sb="88" eb="90">
      <t>シエン</t>
    </rPh>
    <rPh sb="93" eb="95">
      <t>チュウショウ</t>
    </rPh>
    <rPh sb="95" eb="97">
      <t>キギョウ</t>
    </rPh>
    <rPh sb="97" eb="99">
      <t>ジギョウ</t>
    </rPh>
    <phoneticPr fontId="9"/>
  </si>
  <si>
    <t>　令和5年度二酸化炭素排出抑制対策事業費等補助金
（工場・事業場における先導的な脱炭素化取組推進事業（SHIFT事業））
  省CO2型設備更新支援（C.中小企業事業）
完了実績報告書</t>
    <phoneticPr fontId="85"/>
  </si>
  <si>
    <t>排出抑制対策事業費等補助金（工場・事業場における先導的な脱炭素化取組推進事業（SHIFT事業））
省CO2型設備更新支援（C.中小企業事業）を完了しましたので、令和5年度二酸化炭素排出抑制対策事業費等補助金（工場・事業場における先導的な脱炭素化取組推進事業（SHIFT事業））省CO2型設備更新支援（C.中小企業事業）交付規程第１１条第１項の規定に基づき下記のとおり報告します。</t>
    <phoneticPr fontId="68"/>
  </si>
  <si>
    <t>　二酸化炭素排出抑制対策事業費等補助金（工場・事業場における先導的な脱炭素化取組推進事業（SHIFT事業））
省CO2型設備更新支援（C.中小企業事業）取得財産等管理台帳　
　　（令和5年度）</t>
    <phoneticPr fontId="85"/>
  </si>
  <si>
    <t xml:space="preserve">完了実績報告書 </t>
    <rPh sb="0" eb="4">
      <t>カンリョウジッセキ</t>
    </rPh>
    <rPh sb="4" eb="6">
      <t>ホウコク</t>
    </rPh>
    <phoneticPr fontId="9"/>
  </si>
  <si>
    <t>※５　事業所の所有者が(1)の場合 「 中小企業該当に関する証明書」を提出してください。</t>
    <rPh sb="3" eb="6">
      <t>ジギョウショ</t>
    </rPh>
    <rPh sb="7" eb="10">
      <t>ショユウシャ</t>
    </rPh>
    <rPh sb="15" eb="17">
      <t>バアイ</t>
    </rPh>
    <phoneticPr fontId="9"/>
  </si>
  <si>
    <t>　　　 リース又はESCO事業を利用する場合は、それぞれリース事業者又はESCO事業者を代表事業者とし、
　　　　導入設備を使用する事業者を共同事業者として記載してください。</t>
    <rPh sb="7" eb="8">
      <t>マタ</t>
    </rPh>
    <rPh sb="57" eb="59">
      <t>ドウニュウ</t>
    </rPh>
    <rPh sb="59" eb="61">
      <t>セツビ</t>
    </rPh>
    <rPh sb="62" eb="64">
      <t>シヨウ</t>
    </rPh>
    <rPh sb="66" eb="68">
      <t>ジギョウ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</si>
</sst>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_ ;[Red]\-#,##0.0\ "/>
    <numFmt numFmtId="177" formatCode="#,##0.0;[Red]\-#,##0.0"/>
    <numFmt numFmtId="178" formatCode="0.0%"/>
    <numFmt numFmtId="179" formatCode="&quot;〒&quot;@"/>
    <numFmt numFmtId="180" formatCode="0_ "/>
    <numFmt numFmtId="181" formatCode="#,##0.00000"/>
    <numFmt numFmtId="182" formatCode="#,##0.0"/>
    <numFmt numFmtId="183" formatCode="#,##0_);[Red]\(#,##0\)"/>
    <numFmt numFmtId="184" formatCode="[$-F800]dddd\,\ mmmm\ dd\,\ yyyy"/>
    <numFmt numFmtId="185" formatCode="0.0"/>
    <numFmt numFmtId="186" formatCode="yyyy&quot;年&quot;m&quot;月&quot;d&quot;日&quot;;@"/>
    <numFmt numFmtId="187" formatCode="#,##0_ ;[Red]\-#,##0\ "/>
    <numFmt numFmtId="188" formatCode="0_);[Red]\(0\)"/>
    <numFmt numFmtId="189" formatCode="[$-411]ggge&quot;年&quot;m&quot;月&quot;d&quot;日&quot;;@"/>
    <numFmt numFmtId="190" formatCode="#,##0&quot;円&quot;"/>
    <numFmt numFmtId="191" formatCode="0&quot;年&quot;"/>
    <numFmt numFmtId="192" formatCode="yyyy\.m\.d"/>
    <numFmt numFmtId="193" formatCode="#,##0.000;[Red]\-#,##0.000"/>
  </numFmts>
  <fonts count="177">
    <font>
      <sz val="11"/>
      <color rgb="FF000000"/>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rgb="FF000000"/>
      <name val="ＭＳ Ｐゴシック"/>
      <family val="2"/>
      <charset val="128"/>
      <scheme val="minor"/>
    </font>
    <font>
      <sz val="11"/>
      <color rgb="FF000000"/>
      <name val="ＭＳ Ｐゴシック"/>
      <family val="2"/>
      <charset val="128"/>
      <scheme val="minor"/>
    </font>
    <font>
      <sz val="11"/>
      <color rgb="FF000000"/>
      <name val="ＭＳ Ｐゴシック"/>
      <family val="2"/>
      <charset val="128"/>
      <scheme val="minor"/>
    </font>
    <font>
      <sz val="11"/>
      <color rgb="FF000000"/>
      <name val="ＭＳ Ｐゴシック"/>
      <family val="2"/>
      <charset val="128"/>
      <scheme val="minor"/>
    </font>
    <font>
      <sz val="11"/>
      <color rgb="FF000000"/>
      <name val="ＭＳ Ｐゴシック"/>
      <family val="3"/>
      <charset val="128"/>
    </font>
    <font>
      <sz val="11"/>
      <color rgb="FF000000"/>
      <name val="ＭＳ Ｐゴシック"/>
      <family val="3"/>
      <charset val="128"/>
    </font>
    <font>
      <sz val="6"/>
      <color rgb="FF000000"/>
      <name val="ＭＳ Ｐゴシック"/>
      <family val="3"/>
      <charset val="128"/>
    </font>
    <font>
      <sz val="10"/>
      <color rgb="FF000000"/>
      <name val="ＭＳ Ｐゴシック"/>
      <family val="3"/>
      <charset val="128"/>
    </font>
    <font>
      <sz val="8"/>
      <color rgb="FF000000"/>
      <name val="ＭＳ Ｐゴシック"/>
      <family val="3"/>
      <charset val="128"/>
    </font>
    <font>
      <sz val="9"/>
      <color rgb="FF000000"/>
      <name val="ＭＳ Ｐゴシック"/>
      <family val="3"/>
      <charset val="128"/>
    </font>
    <font>
      <b/>
      <sz val="9"/>
      <color rgb="FF000000"/>
      <name val="ＭＳ Ｐゴシック"/>
      <family val="3"/>
      <charset val="128"/>
    </font>
    <font>
      <b/>
      <sz val="11"/>
      <color rgb="FF000000"/>
      <name val="ＭＳ Ｐゴシック"/>
      <family val="3"/>
      <charset val="128"/>
    </font>
    <font>
      <b/>
      <sz val="11"/>
      <color rgb="FF000000"/>
      <name val="ＭＳ Ｐゴシック"/>
      <family val="3"/>
      <charset val="128"/>
    </font>
    <font>
      <b/>
      <sz val="11"/>
      <color rgb="FF000080"/>
      <name val="ＭＳ Ｐゴシック"/>
      <family val="3"/>
      <charset val="128"/>
    </font>
    <font>
      <sz val="11"/>
      <color rgb="FF000080"/>
      <name val="ＭＳ Ｐゴシック"/>
      <family val="3"/>
      <charset val="128"/>
    </font>
    <font>
      <b/>
      <sz val="10"/>
      <color rgb="FF000000"/>
      <name val="ＭＳ Ｐゴシック"/>
      <family val="3"/>
      <charset val="128"/>
    </font>
    <font>
      <sz val="9"/>
      <color rgb="FF000000"/>
      <name val="ＭＳ ゴシック"/>
      <family val="3"/>
      <charset val="128"/>
    </font>
    <font>
      <sz val="9"/>
      <color rgb="FFFF0000"/>
      <name val="ＭＳ Ｐゴシック"/>
      <family val="3"/>
      <charset val="128"/>
    </font>
    <font>
      <b/>
      <sz val="11"/>
      <color rgb="FF000000"/>
      <name val="メイリオ"/>
      <family val="3"/>
      <charset val="128"/>
    </font>
    <font>
      <b/>
      <sz val="14"/>
      <color rgb="FF000000"/>
      <name val="メイリオ"/>
      <family val="3"/>
      <charset val="128"/>
    </font>
    <font>
      <sz val="6"/>
      <color rgb="FF000000"/>
      <name val="ＭＳ Ｐゴシック"/>
      <family val="3"/>
      <charset val="128"/>
    </font>
    <font>
      <sz val="6"/>
      <color rgb="FF000000"/>
      <name val="ＭＳ Ｐゴシック"/>
      <family val="3"/>
      <charset val="128"/>
    </font>
    <font>
      <sz val="10"/>
      <color rgb="FF000000"/>
      <name val="ＭＳ ゴシック"/>
      <family val="3"/>
      <charset val="128"/>
    </font>
    <font>
      <sz val="10"/>
      <color rgb="FF000000"/>
      <name val="ＭＳ ゴシック"/>
      <family val="3"/>
      <charset val="128"/>
    </font>
    <font>
      <sz val="6"/>
      <color rgb="FF000000"/>
      <name val="ＭＳ Ｐゴシック"/>
      <family val="3"/>
      <charset val="128"/>
    </font>
    <font>
      <sz val="6"/>
      <color rgb="FF000000"/>
      <name val="ＭＳ ゴシック"/>
      <family val="3"/>
      <charset val="128"/>
    </font>
    <font>
      <b/>
      <sz val="10"/>
      <color rgb="FF000000"/>
      <name val="ＭＳ ゴシック"/>
      <family val="3"/>
      <charset val="128"/>
    </font>
    <font>
      <sz val="11"/>
      <color rgb="FF000000"/>
      <name val="ＭＳ Ｐゴシック"/>
      <family val="3"/>
      <charset val="128"/>
      <scheme val="minor"/>
    </font>
    <font>
      <sz val="10"/>
      <color rgb="FF000000"/>
      <name val="ＭＳ Ｐゴシック"/>
      <family val="3"/>
      <charset val="128"/>
      <scheme val="major"/>
    </font>
    <font>
      <b/>
      <sz val="10"/>
      <color rgb="FF000000"/>
      <name val="ＭＳ Ｐゴシック"/>
      <family val="3"/>
      <charset val="128"/>
      <scheme val="major"/>
    </font>
    <font>
      <b/>
      <sz val="11"/>
      <color rgb="FF000000"/>
      <name val="ＭＳ Ｐゴシック"/>
      <family val="3"/>
      <charset val="128"/>
      <scheme val="major"/>
    </font>
    <font>
      <sz val="9"/>
      <color rgb="FF7F7F7F"/>
      <name val="ＭＳ Ｐゴシック"/>
      <family val="3"/>
      <charset val="128"/>
      <scheme val="major"/>
    </font>
    <font>
      <sz val="11"/>
      <color rgb="FF000000"/>
      <name val="ＭＳ Ｐゴシック"/>
      <family val="3"/>
      <charset val="128"/>
      <scheme val="major"/>
    </font>
    <font>
      <sz val="9"/>
      <color rgb="FF000000"/>
      <name val="ＭＳ Ｐゴシック"/>
      <family val="3"/>
      <charset val="128"/>
      <scheme val="major"/>
    </font>
    <font>
      <sz val="9"/>
      <color rgb="FF002060"/>
      <name val="ＭＳ Ｐゴシック"/>
      <family val="3"/>
      <charset val="128"/>
      <scheme val="major"/>
    </font>
    <font>
      <sz val="9"/>
      <color rgb="FF7F7F7F"/>
      <name val="ＭＳ Ｐゴシック"/>
      <family val="3"/>
      <charset val="128"/>
    </font>
    <font>
      <sz val="11"/>
      <color rgb="FFFF0000"/>
      <name val="ＭＳ Ｐゴシック"/>
      <family val="3"/>
      <charset val="128"/>
    </font>
    <font>
      <sz val="9"/>
      <color rgb="FF000000"/>
      <name val="ＭＳ Ｐゴシック"/>
      <family val="3"/>
      <charset val="128"/>
      <scheme val="minor"/>
    </font>
    <font>
      <sz val="9"/>
      <color rgb="FFFF0000"/>
      <name val="ＭＳ Ｐゴシック"/>
      <family val="3"/>
      <charset val="128"/>
    </font>
    <font>
      <sz val="11"/>
      <color rgb="FF000000"/>
      <name val="ＭＳ Ｐ明朝"/>
      <family val="1"/>
      <charset val="128"/>
    </font>
    <font>
      <sz val="8"/>
      <color rgb="FFFF0000"/>
      <name val="ＭＳ Ｐゴシック"/>
      <family val="3"/>
      <charset val="128"/>
    </font>
    <font>
      <b/>
      <sz val="9"/>
      <color rgb="FFFF0000"/>
      <name val="ＭＳ Ｐゴシック"/>
      <family val="3"/>
      <charset val="128"/>
    </font>
    <font>
      <sz val="8"/>
      <color rgb="FF0070C0"/>
      <name val="ＭＳ Ｐゴシック"/>
      <family val="3"/>
      <charset val="128"/>
    </font>
    <font>
      <sz val="10"/>
      <color rgb="FF000000"/>
      <name val="ＭＳ ゴシック"/>
      <family val="3"/>
      <charset val="128"/>
    </font>
    <font>
      <sz val="9"/>
      <color rgb="FF000000"/>
      <name val="ＭＳ ゴシック"/>
      <family val="3"/>
      <charset val="128"/>
    </font>
    <font>
      <sz val="11"/>
      <color rgb="FF000000"/>
      <name val="ＭＳ ゴシック"/>
      <family val="3"/>
      <charset val="128"/>
    </font>
    <font>
      <sz val="9"/>
      <color rgb="FF333333"/>
      <name val="ＭＳ ゴシック"/>
      <family val="3"/>
      <charset val="128"/>
    </font>
    <font>
      <sz val="9"/>
      <color rgb="FF00B0F0"/>
      <name val="ＭＳ ゴシック"/>
      <family val="3"/>
      <charset val="128"/>
    </font>
    <font>
      <sz val="8"/>
      <color rgb="FF000000"/>
      <name val="ＭＳ ゴシック"/>
      <family val="3"/>
      <charset val="128"/>
    </font>
    <font>
      <b/>
      <sz val="9"/>
      <color rgb="FF000000"/>
      <name val="ＭＳ Ｐゴシック"/>
      <family val="3"/>
      <charset val="128"/>
      <scheme val="major"/>
    </font>
    <font>
      <b/>
      <sz val="12"/>
      <color rgb="FF000000"/>
      <name val="ＭＳ Ｐゴシック"/>
      <family val="3"/>
      <charset val="128"/>
      <scheme val="major"/>
    </font>
    <font>
      <sz val="9"/>
      <color rgb="FF000000"/>
      <name val="Meiryo UI"/>
      <family val="3"/>
      <charset val="128"/>
    </font>
    <font>
      <sz val="6"/>
      <color rgb="FF000000"/>
      <name val="ＭＳ Ｐゴシック"/>
      <family val="2"/>
      <charset val="128"/>
      <scheme val="minor"/>
    </font>
    <font>
      <sz val="10"/>
      <color rgb="FF000000"/>
      <name val="ＭＳ Ｐゴシック"/>
      <family val="3"/>
      <charset val="128"/>
      <scheme val="minor"/>
    </font>
    <font>
      <sz val="8"/>
      <color rgb="FF000000"/>
      <name val="ＭＳ Ｐゴシック"/>
      <family val="3"/>
      <charset val="128"/>
      <scheme val="minor"/>
    </font>
    <font>
      <sz val="12"/>
      <color rgb="FF000000"/>
      <name val="ＭＳ Ｐゴシック"/>
      <family val="3"/>
      <charset val="128"/>
    </font>
    <font>
      <b/>
      <sz val="12"/>
      <color rgb="FF000000"/>
      <name val="ＭＳ Ｐゴシック"/>
      <family val="3"/>
      <charset val="128"/>
    </font>
    <font>
      <b/>
      <sz val="11"/>
      <color rgb="FFFF0000"/>
      <name val="ＭＳ Ｐゴシック"/>
      <family val="3"/>
      <charset val="128"/>
    </font>
    <font>
      <b/>
      <sz val="12"/>
      <color rgb="FFFF0000"/>
      <name val="ＭＳ Ｐゴシック"/>
      <family val="3"/>
      <charset val="128"/>
      <scheme val="major"/>
    </font>
    <font>
      <b/>
      <sz val="14"/>
      <color rgb="FF7030A0"/>
      <name val="ＭＳ Ｐゴシック"/>
      <family val="3"/>
      <charset val="128"/>
      <scheme val="minor"/>
    </font>
    <font>
      <b/>
      <sz val="14"/>
      <color rgb="FFFF0000"/>
      <name val="ＭＳ Ｐゴシック"/>
      <family val="3"/>
      <charset val="128"/>
    </font>
    <font>
      <sz val="9"/>
      <color indexed="81"/>
      <name val="MS P ゴシック"/>
      <family val="3"/>
      <charset val="128"/>
    </font>
    <font>
      <sz val="6"/>
      <name val="ＭＳ Ｐゴシック"/>
      <family val="3"/>
      <charset val="128"/>
    </font>
    <font>
      <b/>
      <sz val="14"/>
      <color rgb="FF000000"/>
      <name val="ＭＳ Ｐゴシック"/>
      <family val="3"/>
      <charset val="128"/>
    </font>
    <font>
      <sz val="10"/>
      <color rgb="FFFF0000"/>
      <name val="ＭＳ Ｐゴシック"/>
      <family val="3"/>
      <charset val="128"/>
    </font>
    <font>
      <sz val="6"/>
      <name val="ＭＳ Ｐゴシック"/>
      <family val="2"/>
      <charset val="128"/>
      <scheme val="minor"/>
    </font>
    <font>
      <b/>
      <sz val="12"/>
      <color rgb="FFFF0000"/>
      <name val="ＭＳ Ｐゴシック"/>
      <family val="3"/>
      <charset val="128"/>
    </font>
    <font>
      <u/>
      <sz val="10"/>
      <color theme="1"/>
      <name val="ＭＳ Ｐゴシック"/>
      <family val="3"/>
      <charset val="128"/>
    </font>
    <font>
      <sz val="10"/>
      <color theme="1"/>
      <name val="ＭＳ Ｐゴシック"/>
      <family val="3"/>
      <charset val="128"/>
    </font>
    <font>
      <sz val="8"/>
      <color rgb="FF7F7F7F"/>
      <name val="ＭＳ Ｐゴシック"/>
      <family val="3"/>
      <charset val="128"/>
    </font>
    <font>
      <sz val="10"/>
      <name val="ＭＳ Ｐゴシック"/>
      <family val="3"/>
      <charset val="128"/>
    </font>
    <font>
      <b/>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1"/>
      <name val="ＭＳ Ｐゴシック"/>
      <family val="3"/>
      <charset val="128"/>
    </font>
    <font>
      <sz val="10"/>
      <color theme="1"/>
      <name val="ＭＳ Ｐゴシック"/>
      <family val="3"/>
      <charset val="128"/>
      <scheme val="minor"/>
    </font>
    <font>
      <b/>
      <sz val="14"/>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3"/>
      <charset val="128"/>
      <scheme val="minor"/>
    </font>
    <font>
      <sz val="12"/>
      <name val="ＭＳ Ｐゴシック"/>
      <family val="3"/>
      <charset val="128"/>
      <scheme val="minor"/>
    </font>
    <font>
      <sz val="12"/>
      <name val="Arial"/>
      <family val="2"/>
    </font>
    <font>
      <sz val="7"/>
      <color theme="1"/>
      <name val="ＭＳ Ｐゴシック"/>
      <family val="3"/>
      <charset val="128"/>
      <scheme val="minor"/>
    </font>
    <font>
      <sz val="10"/>
      <name val="ＭＳ Ｐゴシック"/>
      <family val="2"/>
      <charset val="128"/>
    </font>
    <font>
      <sz val="16"/>
      <color theme="1"/>
      <name val="ＭＳ Ｐゴシック"/>
      <family val="3"/>
      <charset val="128"/>
      <scheme val="minor"/>
    </font>
    <font>
      <sz val="20"/>
      <color theme="1"/>
      <name val="ＭＳ Ｐゴシック"/>
      <family val="3"/>
      <charset val="128"/>
      <scheme val="minor"/>
    </font>
    <font>
      <sz val="14"/>
      <name val="ＭＳ Ｐゴシック"/>
      <family val="3"/>
      <charset val="128"/>
      <scheme val="minor"/>
    </font>
    <font>
      <sz val="18"/>
      <color theme="1"/>
      <name val="ＭＳ Ｐゴシック"/>
      <family val="3"/>
      <charset val="128"/>
      <scheme val="minor"/>
    </font>
    <font>
      <sz val="16"/>
      <name val="ＭＳ Ｐゴシック"/>
      <family val="3"/>
      <charset val="128"/>
      <scheme val="minor"/>
    </font>
    <font>
      <sz val="6"/>
      <name val="游ゴシック"/>
      <family val="3"/>
      <charset val="128"/>
    </font>
    <font>
      <sz val="11"/>
      <name val="ＭＳ Ｐゴシック"/>
      <family val="3"/>
      <charset val="128"/>
      <scheme val="minor"/>
    </font>
    <font>
      <b/>
      <sz val="11"/>
      <color rgb="FFFF0000"/>
      <name val="ＭＳ Ｐゴシック"/>
      <family val="3"/>
      <charset val="128"/>
      <scheme val="minor"/>
    </font>
    <font>
      <b/>
      <sz val="16"/>
      <color theme="4"/>
      <name val="ＭＳ Ｐゴシック"/>
      <family val="3"/>
      <charset val="128"/>
      <scheme val="minor"/>
    </font>
    <font>
      <b/>
      <sz val="14"/>
      <color theme="4"/>
      <name val="ＭＳ Ｐゴシック"/>
      <family val="3"/>
      <charset val="128"/>
      <scheme val="minor"/>
    </font>
    <font>
      <sz val="12"/>
      <name val="ＭＳ Ｐ明朝"/>
      <family val="1"/>
      <charset val="128"/>
    </font>
    <font>
      <sz val="14"/>
      <name val="ＭＳ Ｐ明朝"/>
      <family val="1"/>
      <charset val="128"/>
    </font>
    <font>
      <sz val="20"/>
      <color theme="1"/>
      <name val="ＭＳ Ｐゴシック"/>
      <family val="2"/>
      <charset val="128"/>
      <scheme val="minor"/>
    </font>
    <font>
      <b/>
      <sz val="12"/>
      <color rgb="FFFF0000"/>
      <name val="ＭＳ Ｐゴシック"/>
      <family val="3"/>
      <charset val="128"/>
      <scheme val="minor"/>
    </font>
    <font>
      <b/>
      <sz val="16"/>
      <color rgb="FFFF0000"/>
      <name val="ＭＳ Ｐゴシック"/>
      <family val="3"/>
      <charset val="128"/>
      <scheme val="minor"/>
    </font>
    <font>
      <sz val="10"/>
      <color theme="1"/>
      <name val="ＭＳ Ｐゴシック"/>
      <family val="2"/>
      <charset val="128"/>
      <scheme val="minor"/>
    </font>
    <font>
      <sz val="10"/>
      <color theme="1"/>
      <name val="Arial"/>
      <family val="2"/>
    </font>
    <font>
      <sz val="10"/>
      <color theme="1"/>
      <name val="游ゴシック"/>
      <family val="3"/>
      <charset val="128"/>
    </font>
    <font>
      <b/>
      <sz val="14"/>
      <color theme="1"/>
      <name val="Arial"/>
      <family val="2"/>
    </font>
    <font>
      <sz val="10"/>
      <color theme="1"/>
      <name val="游ゴシック"/>
      <family val="2"/>
      <charset val="128"/>
    </font>
    <font>
      <b/>
      <sz val="14"/>
      <color rgb="FFFF0000"/>
      <name val="ＭＳ Ｐゴシック"/>
      <family val="3"/>
      <charset val="128"/>
      <scheme val="minor"/>
    </font>
    <font>
      <sz val="11"/>
      <color indexed="8"/>
      <name val="ＭＳ Ｐゴシック"/>
      <family val="3"/>
      <charset val="128"/>
    </font>
    <font>
      <sz val="8"/>
      <color indexed="8"/>
      <name val="ＭＳ Ｐゴシック"/>
      <family val="3"/>
      <charset val="128"/>
      <scheme val="minor"/>
    </font>
    <font>
      <sz val="20"/>
      <name val="ＭＳ Ｐゴシック"/>
      <family val="3"/>
      <charset val="128"/>
      <scheme val="minor"/>
    </font>
    <font>
      <sz val="20"/>
      <color rgb="FFFF0000"/>
      <name val="ＭＳ Ｐゴシック"/>
      <family val="3"/>
      <charset val="128"/>
      <scheme val="minor"/>
    </font>
    <font>
      <sz val="8"/>
      <color rgb="FFFF0000"/>
      <name val="ＭＳ Ｐゴシック"/>
      <family val="3"/>
      <charset val="128"/>
      <scheme val="minor"/>
    </font>
    <font>
      <sz val="8"/>
      <color theme="1"/>
      <name val="ＭＳ Ｐゴシック"/>
      <family val="3"/>
      <charset val="128"/>
      <scheme val="minor"/>
    </font>
    <font>
      <sz val="12"/>
      <color indexed="8"/>
      <name val="ＭＳ Ｐゴシック"/>
      <family val="3"/>
      <charset val="128"/>
      <scheme val="minor"/>
    </font>
    <font>
      <b/>
      <sz val="16"/>
      <color theme="1"/>
      <name val="ＭＳ Ｐゴシック"/>
      <family val="3"/>
      <charset val="128"/>
      <scheme val="minor"/>
    </font>
    <font>
      <u val="double"/>
      <sz val="16"/>
      <color theme="1"/>
      <name val="ＭＳ Ｐゴシック"/>
      <family val="3"/>
      <charset val="128"/>
      <scheme val="minor"/>
    </font>
    <font>
      <u/>
      <sz val="16"/>
      <color theme="1"/>
      <name val="ＭＳ Ｐゴシック"/>
      <family val="3"/>
      <charset val="128"/>
      <scheme val="minor"/>
    </font>
    <font>
      <sz val="12"/>
      <color theme="1"/>
      <name val="ＭＳ Ｐゴシック"/>
      <family val="2"/>
      <charset val="128"/>
      <scheme val="minor"/>
    </font>
    <font>
      <u val="double"/>
      <sz val="12"/>
      <color theme="1"/>
      <name val="ＭＳ Ｐゴシック"/>
      <family val="3"/>
      <charset val="128"/>
      <scheme val="minor"/>
    </font>
    <font>
      <b/>
      <sz val="11"/>
      <name val="ＭＳ Ｐゴシック"/>
      <family val="3"/>
      <charset val="128"/>
      <scheme val="minor"/>
    </font>
    <font>
      <b/>
      <sz val="16"/>
      <name val="ＭＳ Ｐゴシック"/>
      <family val="3"/>
      <charset val="128"/>
      <scheme val="minor"/>
    </font>
    <font>
      <u/>
      <sz val="11"/>
      <color theme="10"/>
      <name val="ＭＳ Ｐゴシック"/>
      <family val="3"/>
      <charset val="128"/>
    </font>
    <font>
      <b/>
      <sz val="12"/>
      <color theme="1"/>
      <name val="Arial"/>
      <family val="2"/>
    </font>
    <font>
      <sz val="10"/>
      <color rgb="FFFF0000"/>
      <name val="ＭＳ Ｐゴシック"/>
      <family val="2"/>
      <charset val="128"/>
      <scheme val="minor"/>
    </font>
    <font>
      <sz val="10"/>
      <color rgb="FFFF0000"/>
      <name val="Arial"/>
      <family val="2"/>
    </font>
    <font>
      <b/>
      <sz val="10"/>
      <color theme="1"/>
      <name val="Arial"/>
      <family val="2"/>
    </font>
    <font>
      <sz val="9"/>
      <name val="ＭＳ Ｐゴシック"/>
      <family val="3"/>
      <charset val="128"/>
    </font>
    <font>
      <sz val="8"/>
      <name val="ＭＳ Ｐゴシック"/>
      <family val="3"/>
      <charset val="128"/>
    </font>
    <font>
      <sz val="9"/>
      <name val="ＭＳ Ｐゴシック"/>
      <family val="3"/>
      <charset val="128"/>
      <scheme val="major"/>
    </font>
    <font>
      <b/>
      <sz val="9"/>
      <name val="ＭＳ Ｐゴシック"/>
      <family val="3"/>
      <charset val="128"/>
    </font>
    <font>
      <u/>
      <sz val="11"/>
      <name val="ＭＳ Ｐゴシック"/>
      <family val="3"/>
      <charset val="128"/>
    </font>
    <font>
      <b/>
      <sz val="9"/>
      <name val="ＭＳ Ｐゴシック"/>
      <family val="3"/>
      <charset val="128"/>
      <scheme val="major"/>
    </font>
    <font>
      <sz val="9"/>
      <name val="ＭＳ ゴシック"/>
      <family val="3"/>
      <charset val="128"/>
    </font>
    <font>
      <sz val="9"/>
      <name val="ＭＳ Ｐゴシック"/>
      <family val="3"/>
      <charset val="128"/>
      <scheme val="minor"/>
    </font>
    <font>
      <u/>
      <sz val="11"/>
      <name val="ＭＳ Ｐゴシック"/>
      <family val="3"/>
      <charset val="128"/>
      <scheme val="minor"/>
    </font>
    <font>
      <sz val="8"/>
      <name val="ＭＳ ゴシック"/>
      <family val="3"/>
      <charset val="128"/>
    </font>
    <font>
      <vertAlign val="superscript"/>
      <sz val="9"/>
      <name val="ＭＳ Ｐゴシック"/>
      <family val="3"/>
      <charset val="128"/>
    </font>
    <font>
      <b/>
      <sz val="10"/>
      <name val="ＭＳ Ｐゴシック"/>
      <family val="3"/>
      <charset val="128"/>
    </font>
    <font>
      <sz val="9.5"/>
      <name val="ＭＳ Ｐゴシック"/>
      <family val="3"/>
      <charset val="128"/>
    </font>
    <font>
      <vertAlign val="superscript"/>
      <sz val="10"/>
      <name val="ＭＳ Ｐゴシック"/>
      <family val="3"/>
      <charset val="128"/>
    </font>
    <font>
      <sz val="12"/>
      <name val="ＭＳ Ｐゴシック"/>
      <family val="3"/>
      <charset val="128"/>
    </font>
    <font>
      <sz val="10"/>
      <name val="Arial"/>
      <family val="2"/>
    </font>
    <font>
      <sz val="10"/>
      <name val="ＭＳ Ｐゴシック"/>
      <family val="2"/>
      <charset val="128"/>
      <scheme val="minor"/>
    </font>
    <font>
      <sz val="12"/>
      <name val="ＭＳ Ｐゴシック"/>
      <family val="2"/>
      <charset val="128"/>
      <scheme val="minor"/>
    </font>
    <font>
      <sz val="11"/>
      <name val="ＭＳ Ｐゴシック"/>
      <family val="2"/>
      <charset val="128"/>
      <scheme val="minor"/>
    </font>
    <font>
      <b/>
      <sz val="14"/>
      <color indexed="8"/>
      <name val="ＭＳ Ｐゴシック"/>
      <family val="3"/>
      <charset val="128"/>
      <scheme val="minor"/>
    </font>
    <font>
      <b/>
      <sz val="10"/>
      <color theme="1"/>
      <name val="ＭＳ ゴシック"/>
      <family val="3"/>
      <charset val="128"/>
    </font>
    <font>
      <sz val="10"/>
      <color theme="1"/>
      <name val="ＭＳ ゴシック"/>
      <family val="3"/>
      <charset val="128"/>
    </font>
    <font>
      <sz val="10"/>
      <color rgb="FFFF0000"/>
      <name val="ＭＳ ゴシック"/>
      <family val="3"/>
      <charset val="128"/>
    </font>
    <font>
      <b/>
      <sz val="9"/>
      <color theme="1"/>
      <name val="ＭＳ ゴシック"/>
      <family val="3"/>
      <charset val="128"/>
    </font>
    <font>
      <sz val="9"/>
      <color theme="1"/>
      <name val="ＭＳ ゴシック"/>
      <family val="3"/>
      <charset val="128"/>
    </font>
    <font>
      <sz val="8"/>
      <color theme="0" tint="-0.14999847407452621"/>
      <name val="ＭＳ Ｐゴシック"/>
      <family val="3"/>
      <charset val="128"/>
    </font>
    <font>
      <sz val="9"/>
      <color theme="0" tint="-4.9989318521683403E-2"/>
      <name val="ＭＳ Ｐゴシック"/>
      <family val="3"/>
      <charset val="128"/>
    </font>
    <font>
      <sz val="11"/>
      <color theme="0" tint="-4.9989318521683403E-2"/>
      <name val="ＭＳ Ｐゴシック"/>
      <family val="3"/>
      <charset val="128"/>
    </font>
    <font>
      <sz val="10.5"/>
      <color theme="1"/>
      <name val="ＭＳ Ｐゴシック"/>
      <family val="3"/>
      <charset val="128"/>
      <scheme val="minor"/>
    </font>
    <font>
      <sz val="10"/>
      <color rgb="FFFF0000"/>
      <name val="ＭＳ Ｐゴシック"/>
      <family val="3"/>
      <charset val="128"/>
      <scheme val="minor"/>
    </font>
    <font>
      <sz val="12"/>
      <color rgb="FFFF0000"/>
      <name val="ＭＳ Ｐゴシック"/>
      <family val="3"/>
      <charset val="128"/>
    </font>
    <font>
      <sz val="9.5"/>
      <color rgb="FF000000"/>
      <name val="ＭＳ Ｐゴシック"/>
      <family val="3"/>
      <charset val="128"/>
    </font>
    <font>
      <sz val="10"/>
      <color rgb="FF000000"/>
      <name val="游ゴシック"/>
      <family val="3"/>
      <charset val="128"/>
    </font>
    <font>
      <u/>
      <sz val="10"/>
      <color theme="1"/>
      <name val="游ゴシック"/>
      <family val="3"/>
      <charset val="128"/>
    </font>
    <font>
      <b/>
      <sz val="14"/>
      <color rgb="FF7030A0"/>
      <name val="游ゴシック"/>
      <family val="3"/>
      <charset val="128"/>
    </font>
    <font>
      <u/>
      <sz val="10"/>
      <color theme="10"/>
      <name val="ＭＳ Ｐゴシック"/>
      <family val="3"/>
      <charset val="128"/>
    </font>
    <font>
      <sz val="8"/>
      <color theme="1"/>
      <name val="游ゴシック"/>
      <family val="3"/>
      <charset val="128"/>
    </font>
    <font>
      <sz val="9"/>
      <color theme="1"/>
      <name val="游ゴシック"/>
      <family val="3"/>
      <charset val="128"/>
    </font>
    <font>
      <sz val="11"/>
      <color theme="1"/>
      <name val="游ゴシック"/>
      <family val="3"/>
      <charset val="128"/>
    </font>
    <font>
      <sz val="10"/>
      <color theme="1"/>
      <name val="游明朝"/>
      <family val="1"/>
      <charset val="128"/>
    </font>
    <font>
      <sz val="10"/>
      <name val="游ゴシック"/>
      <family val="3"/>
      <charset val="128"/>
    </font>
    <font>
      <sz val="10"/>
      <color rgb="FFFF0000"/>
      <name val="游ゴシック"/>
      <family val="3"/>
      <charset val="128"/>
    </font>
    <font>
      <b/>
      <sz val="12"/>
      <color rgb="FFFF0000"/>
      <name val="游ゴシック"/>
      <family val="3"/>
      <charset val="128"/>
    </font>
    <font>
      <sz val="6"/>
      <color theme="1"/>
      <name val="ＭＳ Ｐゴシック"/>
      <family val="3"/>
      <charset val="128"/>
      <scheme val="minor"/>
    </font>
    <font>
      <sz val="6"/>
      <color theme="1"/>
      <name val="游ゴシック"/>
      <family val="3"/>
      <charset val="128"/>
    </font>
    <font>
      <sz val="12"/>
      <color rgb="FF000000"/>
      <name val="ＭＳ Ｐゴシック"/>
      <family val="3"/>
      <charset val="128"/>
      <scheme val="minor"/>
    </font>
    <font>
      <sz val="10"/>
      <color rgb="FF000000"/>
      <name val="Arial"/>
      <family val="2"/>
    </font>
  </fonts>
  <fills count="24">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rgb="FFD8D8D8"/>
        <bgColor indexed="64"/>
      </patternFill>
    </fill>
    <fill>
      <patternFill patternType="solid">
        <fgColor rgb="FFDAEEF3"/>
        <bgColor indexed="64"/>
      </patternFill>
    </fill>
    <fill>
      <patternFill patternType="solid">
        <fgColor rgb="FF66FFFF"/>
        <bgColor indexed="64"/>
      </patternFill>
    </fill>
    <fill>
      <patternFill patternType="solid">
        <fgColor rgb="FFA5A5A5"/>
        <bgColor indexed="64"/>
      </patternFill>
    </fill>
    <fill>
      <patternFill patternType="solid">
        <fgColor rgb="FFC6D9F0"/>
        <bgColor indexed="64"/>
      </patternFill>
    </fill>
    <fill>
      <patternFill patternType="solid">
        <fgColor rgb="FFF2F2F2"/>
        <bgColor indexed="64"/>
      </patternFill>
    </fill>
    <fill>
      <patternFill patternType="solid">
        <fgColor rgb="FFFFFFCC"/>
        <bgColor indexed="64"/>
      </patternFill>
    </fill>
    <fill>
      <patternFill patternType="solid">
        <fgColor rgb="FFD2E6FA"/>
        <bgColor indexed="64"/>
      </patternFill>
    </fill>
    <fill>
      <patternFill patternType="solid">
        <fgColor rgb="FF4BACC6"/>
        <bgColor indexed="64"/>
      </patternFill>
    </fill>
    <fill>
      <patternFill patternType="solid">
        <fgColor rgb="FFD2E6B4"/>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indexed="9"/>
        <bgColor indexed="64"/>
      </patternFill>
    </fill>
    <fill>
      <patternFill patternType="solid">
        <fgColor rgb="FFFFFF00"/>
        <bgColor indexed="64"/>
      </patternFill>
    </fill>
    <fill>
      <patternFill patternType="solid">
        <fgColor theme="8" tint="0.39997558519241921"/>
        <bgColor indexed="64"/>
      </patternFill>
    </fill>
    <fill>
      <patternFill patternType="solid">
        <fgColor rgb="FFD7F5F5"/>
        <bgColor indexed="64"/>
      </patternFill>
    </fill>
  </fills>
  <borders count="26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hair">
        <color auto="1"/>
      </left>
      <right style="thin">
        <color auto="1"/>
      </right>
      <top style="thin">
        <color auto="1"/>
      </top>
      <bottom style="medium">
        <color auto="1"/>
      </bottom>
      <diagonal/>
    </border>
    <border>
      <left style="hair">
        <color auto="1"/>
      </left>
      <right style="thin">
        <color auto="1"/>
      </right>
      <top style="thin">
        <color auto="1"/>
      </top>
      <bottom style="thin">
        <color auto="1"/>
      </bottom>
      <diagonal/>
    </border>
    <border>
      <left style="hair">
        <color auto="1"/>
      </left>
      <right style="thin">
        <color auto="1"/>
      </right>
      <top/>
      <bottom style="thin">
        <color auto="1"/>
      </bottom>
      <diagonal/>
    </border>
    <border>
      <left/>
      <right/>
      <top/>
      <bottom style="medium">
        <color auto="1"/>
      </bottom>
      <diagonal/>
    </border>
    <border>
      <left style="hair">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medium">
        <color auto="1"/>
      </bottom>
      <diagonal/>
    </border>
    <border>
      <left style="hair">
        <color auto="1"/>
      </left>
      <right style="medium">
        <color auto="1"/>
      </right>
      <top style="medium">
        <color auto="1"/>
      </top>
      <bottom style="medium">
        <color auto="1"/>
      </bottom>
      <diagonal/>
    </border>
    <border>
      <left style="hair">
        <color auto="1"/>
      </left>
      <right style="hair">
        <color auto="1"/>
      </right>
      <top style="thin">
        <color auto="1"/>
      </top>
      <bottom style="medium">
        <color auto="1"/>
      </bottom>
      <diagonal/>
    </border>
    <border>
      <left style="hair">
        <color auto="1"/>
      </left>
      <right style="hair">
        <color auto="1"/>
      </right>
      <top/>
      <bottom style="thin">
        <color auto="1"/>
      </bottom>
      <diagonal/>
    </border>
    <border>
      <left style="hair">
        <color auto="1"/>
      </left>
      <right style="hair">
        <color auto="1"/>
      </right>
      <top style="thin">
        <color auto="1"/>
      </top>
      <bottom style="thin">
        <color auto="1"/>
      </bottom>
      <diagonal/>
    </border>
    <border>
      <left/>
      <right style="hair">
        <color auto="1"/>
      </right>
      <top style="thin">
        <color auto="1"/>
      </top>
      <bottom style="medium">
        <color auto="1"/>
      </bottom>
      <diagonal/>
    </border>
    <border>
      <left/>
      <right style="hair">
        <color auto="1"/>
      </right>
      <top/>
      <bottom style="thin">
        <color auto="1"/>
      </bottom>
      <diagonal/>
    </border>
    <border>
      <left/>
      <right style="hair">
        <color auto="1"/>
      </right>
      <top style="thin">
        <color auto="1"/>
      </top>
      <bottom style="thin">
        <color auto="1"/>
      </bottom>
      <diagonal/>
    </border>
    <border>
      <left style="hair">
        <color auto="1"/>
      </left>
      <right/>
      <top style="thin">
        <color auto="1"/>
      </top>
      <bottom style="medium">
        <color auto="1"/>
      </bottom>
      <diagonal/>
    </border>
    <border>
      <left style="hair">
        <color auto="1"/>
      </left>
      <right/>
      <top/>
      <bottom style="thin">
        <color auto="1"/>
      </bottom>
      <diagonal/>
    </border>
    <border>
      <left style="hair">
        <color auto="1"/>
      </left>
      <right/>
      <top style="thin">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style="hair">
        <color auto="1"/>
      </right>
      <top style="thin">
        <color auto="1"/>
      </top>
      <bottom style="medium">
        <color auto="1"/>
      </bottom>
      <diagonal/>
    </border>
    <border>
      <left style="medium">
        <color auto="1"/>
      </left>
      <right style="thin">
        <color auto="1"/>
      </right>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thin">
        <color auto="1"/>
      </left>
      <right style="medium">
        <color auto="1"/>
      </right>
      <top/>
      <bottom/>
      <diagonal/>
    </border>
    <border>
      <left/>
      <right/>
      <top style="medium">
        <color auto="1"/>
      </top>
      <bottom style="thin">
        <color auto="1"/>
      </bottom>
      <diagonal/>
    </border>
    <border>
      <left style="thin">
        <color auto="1"/>
      </left>
      <right/>
      <top style="medium">
        <color auto="1"/>
      </top>
      <bottom style="thin">
        <color auto="1"/>
      </bottom>
      <diagonal/>
    </border>
    <border>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hair">
        <color auto="1"/>
      </left>
      <right style="medium">
        <color auto="1"/>
      </right>
      <top style="medium">
        <color auto="1"/>
      </top>
      <bottom style="thin">
        <color auto="1"/>
      </bottom>
      <diagonal/>
    </border>
    <border>
      <left style="hair">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hair">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top/>
      <bottom/>
      <diagonal/>
    </border>
    <border>
      <left style="hair">
        <color auto="1"/>
      </left>
      <right/>
      <top style="thin">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hair">
        <color auto="1"/>
      </top>
      <bottom style="thin">
        <color auto="1"/>
      </bottom>
      <diagonal/>
    </border>
    <border>
      <left/>
      <right style="thin">
        <color auto="1"/>
      </right>
      <top style="medium">
        <color auto="1"/>
      </top>
      <bottom/>
      <diagonal/>
    </border>
    <border>
      <left style="medium">
        <color auto="1"/>
      </left>
      <right/>
      <top style="thin">
        <color auto="1"/>
      </top>
      <bottom/>
      <diagonal/>
    </border>
    <border>
      <left style="thin">
        <color auto="1"/>
      </left>
      <right style="thin">
        <color auto="1"/>
      </right>
      <top/>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top/>
      <bottom style="medium">
        <color auto="1"/>
      </bottom>
      <diagonal/>
    </border>
    <border>
      <left style="medium">
        <color auto="1"/>
      </left>
      <right/>
      <top style="medium">
        <color auto="1"/>
      </top>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hair">
        <color auto="1"/>
      </left>
      <right style="medium">
        <color auto="1"/>
      </right>
      <top/>
      <bottom style="thin">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auto="1"/>
      </right>
      <top style="medium">
        <color rgb="FFFF0000"/>
      </top>
      <bottom style="thin">
        <color auto="1"/>
      </bottom>
      <diagonal/>
    </border>
    <border>
      <left style="thin">
        <color auto="1"/>
      </left>
      <right style="thin">
        <color auto="1"/>
      </right>
      <top style="medium">
        <color rgb="FFFF0000"/>
      </top>
      <bottom style="thin">
        <color auto="1"/>
      </bottom>
      <diagonal/>
    </border>
    <border>
      <left style="thin">
        <color auto="1"/>
      </left>
      <right style="medium">
        <color rgb="FFFF0000"/>
      </right>
      <top style="medium">
        <color rgb="FFFF0000"/>
      </top>
      <bottom style="thin">
        <color auto="1"/>
      </bottom>
      <diagonal/>
    </border>
    <border>
      <left style="medium">
        <color rgb="FFFF0000"/>
      </left>
      <right style="medium">
        <color rgb="FFFF0000"/>
      </right>
      <top/>
      <bottom/>
      <diagonal/>
    </border>
    <border>
      <left style="medium">
        <color rgb="FFFF0000"/>
      </left>
      <right/>
      <top/>
      <bottom/>
      <diagonal/>
    </border>
    <border>
      <left/>
      <right style="medium">
        <color rgb="FFFF0000"/>
      </right>
      <top/>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style="medium">
        <color rgb="FFFF0000"/>
      </left>
      <right style="medium">
        <color rgb="FFFF0000"/>
      </right>
      <top/>
      <bottom style="medium">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diagonal/>
    </border>
    <border>
      <left style="medium">
        <color rgb="FFFF0000"/>
      </left>
      <right style="medium">
        <color rgb="FFFF0000"/>
      </right>
      <top style="medium">
        <color rgb="FFFF0000"/>
      </top>
      <bottom/>
      <diagonal/>
    </border>
    <border>
      <left style="medium">
        <color rgb="FFFF0000"/>
      </left>
      <right style="medium">
        <color rgb="FFFF0000"/>
      </right>
      <top style="medium">
        <color rgb="FFFF0000"/>
      </top>
      <bottom style="medium">
        <color rgb="FFFF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auto="1"/>
      </left>
      <right style="medium">
        <color auto="1"/>
      </right>
      <top style="medium">
        <color auto="1"/>
      </top>
      <bottom style="medium">
        <color auto="1"/>
      </bottom>
      <diagonal/>
    </border>
    <border>
      <left/>
      <right style="thin">
        <color auto="1"/>
      </right>
      <top style="hair">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medium">
        <color auto="1"/>
      </bottom>
      <diagonal/>
    </border>
    <border>
      <left/>
      <right style="thin">
        <color auto="1"/>
      </right>
      <top style="hair">
        <color auto="1"/>
      </top>
      <bottom style="medium">
        <color auto="1"/>
      </bottom>
      <diagonal/>
    </border>
    <border>
      <left style="medium">
        <color auto="1"/>
      </left>
      <right/>
      <top style="thin">
        <color auto="1"/>
      </top>
      <bottom style="hair">
        <color auto="1"/>
      </bottom>
      <diagonal/>
    </border>
    <border>
      <left/>
      <right style="thin">
        <color auto="1"/>
      </right>
      <top style="hair">
        <color auto="1"/>
      </top>
      <bottom style="hair">
        <color auto="1"/>
      </bottom>
      <diagonal/>
    </border>
    <border>
      <left/>
      <right style="medium">
        <color auto="1"/>
      </right>
      <top style="thin">
        <color auto="1"/>
      </top>
      <bottom style="hair">
        <color auto="1"/>
      </bottom>
      <diagonal/>
    </border>
    <border>
      <left style="medium">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double">
        <color auto="1"/>
      </bottom>
      <diagonal/>
    </border>
    <border>
      <left/>
      <right/>
      <top style="hair">
        <color auto="1"/>
      </top>
      <bottom style="double">
        <color auto="1"/>
      </bottom>
      <diagonal/>
    </border>
    <border>
      <left/>
      <right style="thin">
        <color auto="1"/>
      </right>
      <top style="hair">
        <color auto="1"/>
      </top>
      <bottom style="double">
        <color auto="1"/>
      </bottom>
      <diagonal/>
    </border>
    <border>
      <left style="thin">
        <color auto="1"/>
      </left>
      <right/>
      <top style="hair">
        <color auto="1"/>
      </top>
      <bottom style="double">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thin">
        <color auto="1"/>
      </left>
      <right/>
      <top style="double">
        <color auto="1"/>
      </top>
      <bottom style="medium">
        <color auto="1"/>
      </bottom>
      <diagonal/>
    </border>
    <border diagonalUp="1">
      <left style="medium">
        <color rgb="FFFF0000"/>
      </left>
      <right style="medium">
        <color rgb="FFFF0000"/>
      </right>
      <top style="medium">
        <color rgb="FFFF0000"/>
      </top>
      <bottom/>
      <diagonal style="thin">
        <color rgb="FFFF0000"/>
      </diagonal>
    </border>
    <border diagonalUp="1">
      <left style="medium">
        <color rgb="FFFF0000"/>
      </left>
      <right style="medium">
        <color rgb="FFFF0000"/>
      </right>
      <top/>
      <bottom/>
      <diagonal style="thin">
        <color rgb="FFFF0000"/>
      </diagonal>
    </border>
    <border diagonalUp="1">
      <left style="medium">
        <color rgb="FFFF0000"/>
      </left>
      <right style="medium">
        <color rgb="FFFF0000"/>
      </right>
      <top/>
      <bottom style="medium">
        <color rgb="FFFF0000"/>
      </bottom>
      <diagonal style="thin">
        <color rgb="FFFF0000"/>
      </diagonal>
    </border>
    <border>
      <left style="medium">
        <color auto="1"/>
      </left>
      <right style="medium">
        <color auto="1"/>
      </right>
      <top style="thin">
        <color auto="1"/>
      </top>
      <bottom/>
      <diagonal/>
    </border>
    <border>
      <left style="medium">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hair">
        <color auto="1"/>
      </top>
      <bottom style="thin">
        <color auto="1"/>
      </bottom>
      <diagonal/>
    </border>
    <border>
      <left style="thin">
        <color auto="1"/>
      </left>
      <right/>
      <top/>
      <bottom style="hair">
        <color auto="1"/>
      </bottom>
      <diagonal/>
    </border>
    <border>
      <left/>
      <right/>
      <top/>
      <bottom style="hair">
        <color auto="1"/>
      </bottom>
      <diagonal/>
    </border>
    <border>
      <left style="medium">
        <color indexed="64"/>
      </left>
      <right style="medium">
        <color indexed="64"/>
      </right>
      <top/>
      <bottom/>
      <diagonal/>
    </border>
    <border>
      <left/>
      <right style="thin">
        <color auto="1"/>
      </right>
      <top/>
      <bottom style="hair">
        <color auto="1"/>
      </bottom>
      <diagonal/>
    </border>
    <border>
      <left/>
      <right style="medium">
        <color rgb="FF8ACBDA"/>
      </right>
      <top/>
      <bottom/>
      <diagonal/>
    </border>
    <border>
      <left/>
      <right/>
      <top/>
      <bottom style="medium">
        <color rgb="FF8ACBDA"/>
      </bottom>
      <diagonal/>
    </border>
    <border>
      <left/>
      <right style="medium">
        <color rgb="FF8ACBDA"/>
      </right>
      <top/>
      <bottom style="medium">
        <color rgb="FF8ACBDA"/>
      </bottom>
      <diagonal/>
    </border>
    <border>
      <left style="thin">
        <color rgb="FFA8CF6F"/>
      </left>
      <right/>
      <top style="thin">
        <color rgb="FFA8CF6F"/>
      </top>
      <bottom style="medium">
        <color rgb="FFA8CF6F"/>
      </bottom>
      <diagonal/>
    </border>
    <border>
      <left/>
      <right/>
      <top style="thin">
        <color rgb="FFA8CF6F"/>
      </top>
      <bottom style="medium">
        <color rgb="FFA8CF6F"/>
      </bottom>
      <diagonal/>
    </border>
    <border>
      <left/>
      <right style="medium">
        <color rgb="FFA8CF6F"/>
      </right>
      <top style="thin">
        <color rgb="FFA8CF6F"/>
      </top>
      <bottom style="medium">
        <color rgb="FFA8CF6F"/>
      </bottom>
      <diagonal/>
    </border>
    <border>
      <left style="thin">
        <color rgb="FF8ACBDA"/>
      </left>
      <right/>
      <top style="thin">
        <color rgb="FF8ACBDA"/>
      </top>
      <bottom/>
      <diagonal/>
    </border>
    <border>
      <left/>
      <right/>
      <top style="thin">
        <color rgb="FF8ACBDA"/>
      </top>
      <bottom/>
      <diagonal/>
    </border>
    <border>
      <left/>
      <right style="medium">
        <color rgb="FF8ACBDA"/>
      </right>
      <top style="thin">
        <color rgb="FF8ACBDA"/>
      </top>
      <bottom/>
      <diagonal/>
    </border>
    <border>
      <left style="thin">
        <color rgb="FF8ACBDA"/>
      </left>
      <right/>
      <top/>
      <bottom/>
      <diagonal/>
    </border>
    <border>
      <left style="thin">
        <color rgb="FF8ACBDA"/>
      </left>
      <right/>
      <top/>
      <bottom style="medium">
        <color rgb="FF8ACBDA"/>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right style="medium">
        <color auto="1"/>
      </right>
      <top/>
      <bottom style="hair">
        <color auto="1"/>
      </bottom>
      <diagonal/>
    </border>
    <border diagonalUp="1">
      <left style="thin">
        <color auto="1"/>
      </left>
      <right style="thin">
        <color auto="1"/>
      </right>
      <top style="thin">
        <color auto="1"/>
      </top>
      <bottom style="thin">
        <color auto="1"/>
      </bottom>
      <diagonal style="thin">
        <color auto="1"/>
      </diagonal>
    </border>
    <border diagonalUp="1">
      <left style="medium">
        <color indexed="64"/>
      </left>
      <right style="thin">
        <color auto="1"/>
      </right>
      <top style="thin">
        <color auto="1"/>
      </top>
      <bottom style="thin">
        <color auto="1"/>
      </bottom>
      <diagonal style="thin">
        <color auto="1"/>
      </diagonal>
    </border>
    <border diagonalUp="1">
      <left style="thin">
        <color auto="1"/>
      </left>
      <right style="medium">
        <color indexed="64"/>
      </right>
      <top style="thin">
        <color auto="1"/>
      </top>
      <bottom style="thin">
        <color auto="1"/>
      </bottom>
      <diagonal style="thin">
        <color auto="1"/>
      </diagonal>
    </border>
    <border diagonalUp="1">
      <left style="medium">
        <color indexed="64"/>
      </left>
      <right style="thin">
        <color auto="1"/>
      </right>
      <top style="thin">
        <color auto="1"/>
      </top>
      <bottom style="medium">
        <color indexed="64"/>
      </bottom>
      <diagonal style="thin">
        <color auto="1"/>
      </diagonal>
    </border>
    <border diagonalUp="1">
      <left style="thin">
        <color auto="1"/>
      </left>
      <right style="thin">
        <color auto="1"/>
      </right>
      <top style="thin">
        <color auto="1"/>
      </top>
      <bottom style="medium">
        <color indexed="64"/>
      </bottom>
      <diagonal style="thin">
        <color auto="1"/>
      </diagonal>
    </border>
    <border diagonalUp="1">
      <left style="thin">
        <color auto="1"/>
      </left>
      <right style="medium">
        <color indexed="64"/>
      </right>
      <top style="thin">
        <color auto="1"/>
      </top>
      <bottom style="medium">
        <color indexed="64"/>
      </bottom>
      <diagonal style="thin">
        <color auto="1"/>
      </diagonal>
    </border>
    <border>
      <left style="medium">
        <color indexed="64"/>
      </left>
      <right style="dotted">
        <color indexed="64"/>
      </right>
      <top style="thin">
        <color indexed="64"/>
      </top>
      <bottom style="medium">
        <color indexed="64"/>
      </bottom>
      <diagonal/>
    </border>
    <border>
      <left style="dotted">
        <color auto="1"/>
      </left>
      <right style="dotted">
        <color auto="1"/>
      </right>
      <top style="thin">
        <color auto="1"/>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auto="1"/>
      </top>
      <bottom style="medium">
        <color indexed="64"/>
      </bottom>
      <diagonal/>
    </border>
    <border>
      <left/>
      <right style="dotted">
        <color indexed="64"/>
      </right>
      <top style="thin">
        <color auto="1"/>
      </top>
      <bottom style="medium">
        <color indexed="64"/>
      </bottom>
      <diagonal/>
    </border>
    <border>
      <left style="dotted">
        <color indexed="64"/>
      </left>
      <right/>
      <top style="thin">
        <color auto="1"/>
      </top>
      <bottom style="medium">
        <color indexed="64"/>
      </bottom>
      <diagonal/>
    </border>
    <border>
      <left style="dotted">
        <color indexed="64"/>
      </left>
      <right style="medium">
        <color indexed="64"/>
      </right>
      <top style="thin">
        <color auto="1"/>
      </top>
      <bottom style="medium">
        <color indexed="64"/>
      </bottom>
      <diagonal/>
    </border>
    <border>
      <left style="medium">
        <color indexed="64"/>
      </left>
      <right style="dotted">
        <color indexed="64"/>
      </right>
      <top/>
      <bottom style="thin">
        <color auto="1"/>
      </bottom>
      <diagonal/>
    </border>
    <border>
      <left style="dotted">
        <color auto="1"/>
      </left>
      <right style="dotted">
        <color auto="1"/>
      </right>
      <top/>
      <bottom style="thin">
        <color auto="1"/>
      </bottom>
      <diagonal/>
    </border>
    <border>
      <left style="thin">
        <color indexed="64"/>
      </left>
      <right style="dotted">
        <color indexed="64"/>
      </right>
      <top/>
      <bottom style="thin">
        <color auto="1"/>
      </bottom>
      <diagonal/>
    </border>
    <border>
      <left style="dotted">
        <color indexed="64"/>
      </left>
      <right style="thin">
        <color indexed="64"/>
      </right>
      <top/>
      <bottom style="thin">
        <color indexed="64"/>
      </bottom>
      <diagonal/>
    </border>
    <border>
      <left/>
      <right style="dotted">
        <color indexed="64"/>
      </right>
      <top/>
      <bottom style="thin">
        <color auto="1"/>
      </bottom>
      <diagonal/>
    </border>
    <border>
      <left style="dotted">
        <color auto="1"/>
      </left>
      <right/>
      <top/>
      <bottom style="thin">
        <color auto="1"/>
      </bottom>
      <diagonal/>
    </border>
    <border>
      <left style="dotted">
        <color auto="1"/>
      </left>
      <right style="medium">
        <color indexed="64"/>
      </right>
      <top/>
      <bottom style="thin">
        <color auto="1"/>
      </bottom>
      <diagonal/>
    </border>
    <border>
      <left style="medium">
        <color indexed="64"/>
      </left>
      <right style="dotted">
        <color indexed="64"/>
      </right>
      <top style="thin">
        <color indexed="64"/>
      </top>
      <bottom style="thin">
        <color indexed="64"/>
      </bottom>
      <diagonal/>
    </border>
    <border>
      <left style="dotted">
        <color auto="1"/>
      </left>
      <right style="dotted">
        <color auto="1"/>
      </right>
      <top style="thin">
        <color auto="1"/>
      </top>
      <bottom style="thin">
        <color auto="1"/>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auto="1"/>
      </left>
      <right/>
      <top style="thin">
        <color auto="1"/>
      </top>
      <bottom style="thin">
        <color auto="1"/>
      </bottom>
      <diagonal/>
    </border>
    <border>
      <left style="dotted">
        <color auto="1"/>
      </left>
      <right style="medium">
        <color indexed="64"/>
      </right>
      <top style="thin">
        <color auto="1"/>
      </top>
      <bottom style="thin">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medium">
        <color indexed="64"/>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medium">
        <color indexed="64"/>
      </left>
      <right style="medium">
        <color indexed="64"/>
      </right>
      <top style="thin">
        <color auto="1"/>
      </top>
      <bottom style="thin">
        <color auto="1"/>
      </bottom>
      <diagonal style="thin">
        <color auto="1"/>
      </diagonal>
    </border>
    <border diagonalUp="1">
      <left style="medium">
        <color indexed="64"/>
      </left>
      <right/>
      <top style="thin">
        <color auto="1"/>
      </top>
      <bottom style="medium">
        <color indexed="64"/>
      </bottom>
      <diagonal style="thin">
        <color auto="1"/>
      </diagonal>
    </border>
    <border diagonalUp="1">
      <left/>
      <right/>
      <top style="thin">
        <color auto="1"/>
      </top>
      <bottom style="medium">
        <color indexed="64"/>
      </bottom>
      <diagonal style="thin">
        <color auto="1"/>
      </diagonal>
    </border>
    <border diagonalUp="1">
      <left style="medium">
        <color indexed="64"/>
      </left>
      <right style="medium">
        <color indexed="64"/>
      </right>
      <top style="thin">
        <color auto="1"/>
      </top>
      <bottom style="medium">
        <color indexed="64"/>
      </bottom>
      <diagonal style="thin">
        <color auto="1"/>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left style="thin">
        <color indexed="64"/>
      </left>
      <right style="thin">
        <color indexed="64"/>
      </right>
      <top style="thin">
        <color indexed="64"/>
      </top>
      <bottom style="hair">
        <color indexed="64"/>
      </bottom>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diagonalUp="1">
      <left/>
      <right style="thin">
        <color auto="1"/>
      </right>
      <top/>
      <bottom style="thin">
        <color auto="1"/>
      </bottom>
      <diagonal style="thin">
        <color auto="1"/>
      </diagonal>
    </border>
    <border>
      <left style="hair">
        <color auto="1"/>
      </left>
      <right style="thin">
        <color indexed="64"/>
      </right>
      <top style="thin">
        <color indexed="64"/>
      </top>
      <bottom style="hair">
        <color indexed="64"/>
      </bottom>
      <diagonal/>
    </border>
    <border>
      <left style="hair">
        <color auto="1"/>
      </left>
      <right style="thin">
        <color auto="1"/>
      </right>
      <top style="hair">
        <color auto="1"/>
      </top>
      <bottom style="hair">
        <color auto="1"/>
      </bottom>
      <diagonal/>
    </border>
    <border>
      <left style="hair">
        <color auto="1"/>
      </left>
      <right style="thin">
        <color indexed="64"/>
      </right>
      <top style="hair">
        <color auto="1"/>
      </top>
      <bottom style="thin">
        <color indexed="64"/>
      </bottom>
      <diagonal/>
    </border>
    <border>
      <left style="medium">
        <color indexed="64"/>
      </left>
      <right/>
      <top/>
      <bottom style="hair">
        <color auto="1"/>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theme="0" tint="-0.24994659260841701"/>
      </bottom>
      <diagonal/>
    </border>
    <border>
      <left style="thin">
        <color indexed="64"/>
      </left>
      <right style="medium">
        <color indexed="64"/>
      </right>
      <top style="medium">
        <color indexed="64"/>
      </top>
      <bottom style="dotted">
        <color theme="0" tint="-0.24994659260841701"/>
      </bottom>
      <diagonal/>
    </border>
    <border>
      <left style="thin">
        <color indexed="64"/>
      </left>
      <right/>
      <top style="medium">
        <color indexed="64"/>
      </top>
      <bottom style="dotted">
        <color theme="0" tint="-0.24994659260841701"/>
      </bottom>
      <diagonal/>
    </border>
    <border>
      <left style="double">
        <color indexed="64"/>
      </left>
      <right/>
      <top style="medium">
        <color indexed="64"/>
      </top>
      <bottom style="dotted">
        <color theme="0" tint="-0.24994659260841701"/>
      </bottom>
      <diagonal/>
    </border>
    <border>
      <left/>
      <right/>
      <top style="medium">
        <color indexed="64"/>
      </top>
      <bottom style="dotted">
        <color theme="0" tint="-0.24994659260841701"/>
      </bottom>
      <diagonal/>
    </border>
    <border>
      <left/>
      <right style="medium">
        <color indexed="64"/>
      </right>
      <top style="medium">
        <color indexed="64"/>
      </top>
      <bottom style="dotted">
        <color theme="0" tint="-0.24994659260841701"/>
      </bottom>
      <diagonal/>
    </border>
    <border>
      <left style="thin">
        <color indexed="64"/>
      </left>
      <right/>
      <top style="dotted">
        <color theme="0" tint="-0.24994659260841701"/>
      </top>
      <bottom style="medium">
        <color indexed="64"/>
      </bottom>
      <diagonal/>
    </border>
    <border>
      <left/>
      <right/>
      <top style="dotted">
        <color theme="0" tint="-0.24994659260841701"/>
      </top>
      <bottom style="medium">
        <color indexed="64"/>
      </bottom>
      <diagonal/>
    </border>
    <border>
      <left/>
      <right style="medium">
        <color indexed="64"/>
      </right>
      <top style="dotted">
        <color theme="0" tint="-0.24994659260841701"/>
      </top>
      <bottom style="medium">
        <color indexed="64"/>
      </bottom>
      <diagonal/>
    </border>
    <border>
      <left style="double">
        <color indexed="64"/>
      </left>
      <right/>
      <top style="dotted">
        <color theme="0" tint="-0.24994659260841701"/>
      </top>
      <bottom style="medium">
        <color indexed="64"/>
      </bottom>
      <diagonal/>
    </border>
    <border>
      <left style="medium">
        <color indexed="64"/>
      </left>
      <right/>
      <top style="thin">
        <color indexed="64"/>
      </top>
      <bottom style="dotted">
        <color theme="0" tint="-0.24994659260841701"/>
      </bottom>
      <diagonal/>
    </border>
    <border>
      <left/>
      <right/>
      <top style="thin">
        <color indexed="64"/>
      </top>
      <bottom style="dotted">
        <color theme="0" tint="-0.24994659260841701"/>
      </bottom>
      <diagonal/>
    </border>
    <border>
      <left/>
      <right style="medium">
        <color indexed="64"/>
      </right>
      <top style="thin">
        <color indexed="64"/>
      </top>
      <bottom style="dotted">
        <color theme="0" tint="-0.24994659260841701"/>
      </bottom>
      <diagonal/>
    </border>
    <border>
      <left style="medium">
        <color indexed="64"/>
      </left>
      <right/>
      <top style="dotted">
        <color theme="0" tint="-0.24994659260841701"/>
      </top>
      <bottom style="medium">
        <color indexed="64"/>
      </bottom>
      <diagonal/>
    </border>
  </borders>
  <cellStyleXfs count="48">
    <xf numFmtId="0" fontId="0" fillId="0" borderId="0">
      <alignment vertical="center"/>
    </xf>
    <xf numFmtId="9" fontId="10" fillId="0" borderId="0">
      <alignment vertical="center"/>
    </xf>
    <xf numFmtId="9" fontId="7" fillId="0" borderId="0">
      <alignment vertical="center"/>
    </xf>
    <xf numFmtId="38" fontId="8" fillId="0" borderId="0">
      <alignment vertical="center"/>
    </xf>
    <xf numFmtId="38" fontId="30" fillId="0" borderId="0">
      <alignment vertical="center"/>
    </xf>
    <xf numFmtId="38" fontId="8" fillId="0" borderId="0">
      <alignment vertical="center"/>
    </xf>
    <xf numFmtId="0" fontId="30" fillId="0" borderId="0">
      <alignment vertical="center"/>
    </xf>
    <xf numFmtId="0" fontId="10" fillId="0" borderId="0">
      <alignment vertical="center"/>
    </xf>
    <xf numFmtId="0" fontId="8" fillId="0" borderId="0">
      <alignment vertical="center"/>
    </xf>
    <xf numFmtId="0" fontId="8" fillId="0" borderId="0">
      <alignment vertical="center"/>
    </xf>
    <xf numFmtId="0" fontId="6" fillId="0" borderId="0">
      <alignment vertical="center"/>
    </xf>
    <xf numFmtId="0" fontId="56" fillId="0" borderId="0">
      <alignment vertical="center"/>
    </xf>
    <xf numFmtId="0" fontId="6" fillId="0" borderId="0">
      <alignment vertical="center"/>
    </xf>
    <xf numFmtId="0" fontId="56" fillId="0" borderId="0">
      <alignment vertical="center"/>
    </xf>
    <xf numFmtId="38" fontId="56" fillId="0" borderId="0">
      <alignment vertical="center"/>
    </xf>
    <xf numFmtId="0" fontId="6" fillId="0" borderId="0">
      <alignment vertical="center"/>
    </xf>
    <xf numFmtId="0" fontId="30" fillId="0" borderId="0"/>
    <xf numFmtId="0" fontId="7" fillId="0" borderId="0">
      <alignment vertical="center"/>
    </xf>
    <xf numFmtId="0" fontId="5" fillId="0" borderId="0">
      <alignment vertical="center"/>
    </xf>
    <xf numFmtId="38" fontId="5" fillId="0" borderId="0">
      <alignment vertical="center"/>
    </xf>
    <xf numFmtId="0" fontId="4" fillId="0" borderId="0">
      <alignment vertical="center"/>
    </xf>
    <xf numFmtId="38" fontId="4" fillId="0" borderId="0">
      <alignment vertical="center"/>
    </xf>
    <xf numFmtId="0" fontId="30" fillId="0" borderId="0"/>
    <xf numFmtId="0" fontId="3" fillId="0" borderId="0">
      <alignment vertical="center"/>
    </xf>
    <xf numFmtId="0" fontId="2" fillId="0" borderId="0">
      <alignment vertical="center"/>
    </xf>
    <xf numFmtId="38" fontId="80" fillId="0" borderId="0" applyFont="0" applyFill="0" applyBorder="0" applyAlignment="0" applyProtection="0">
      <alignment vertical="center"/>
    </xf>
    <xf numFmtId="0" fontId="81" fillId="0" borderId="0">
      <alignment vertical="center"/>
    </xf>
    <xf numFmtId="0" fontId="78" fillId="0" borderId="0"/>
    <xf numFmtId="38" fontId="81" fillId="0" borderId="0" applyFont="0" applyFill="0" applyBorder="0" applyAlignment="0" applyProtection="0">
      <alignment vertical="center"/>
    </xf>
    <xf numFmtId="0" fontId="78" fillId="0" borderId="0">
      <alignment vertical="center"/>
    </xf>
    <xf numFmtId="0" fontId="2" fillId="0" borderId="0">
      <alignment vertical="center"/>
    </xf>
    <xf numFmtId="0" fontId="78" fillId="0" borderId="0">
      <alignment vertical="center"/>
    </xf>
    <xf numFmtId="0" fontId="2" fillId="0" borderId="0">
      <alignment vertical="center"/>
    </xf>
    <xf numFmtId="38" fontId="2" fillId="0" borderId="0" applyFont="0" applyFill="0" applyBorder="0" applyAlignment="0" applyProtection="0">
      <alignment vertical="center"/>
    </xf>
    <xf numFmtId="0" fontId="78" fillId="0" borderId="0"/>
    <xf numFmtId="0" fontId="111" fillId="0" borderId="0">
      <alignment vertical="center"/>
    </xf>
    <xf numFmtId="0" fontId="2" fillId="0" borderId="0">
      <alignment vertical="center"/>
    </xf>
    <xf numFmtId="0" fontId="2" fillId="0" borderId="0">
      <alignment vertical="center"/>
    </xf>
    <xf numFmtId="0" fontId="2" fillId="0" borderId="0">
      <alignment vertical="center"/>
    </xf>
    <xf numFmtId="38" fontId="7" fillId="0" borderId="0" applyFont="0" applyFill="0" applyBorder="0" applyAlignment="0" applyProtection="0">
      <alignment vertical="center"/>
    </xf>
    <xf numFmtId="0" fontId="125"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2158">
    <xf numFmtId="0" fontId="0" fillId="0" borderId="0" xfId="0">
      <alignment vertical="center"/>
    </xf>
    <xf numFmtId="0" fontId="12" fillId="0" borderId="0" xfId="0" applyFont="1">
      <alignment vertical="center"/>
    </xf>
    <xf numFmtId="0" fontId="12" fillId="2" borderId="2" xfId="0" applyFont="1" applyFill="1" applyBorder="1">
      <alignment vertical="center"/>
    </xf>
    <xf numFmtId="40" fontId="12" fillId="2" borderId="2" xfId="0" applyNumberFormat="1" applyFont="1" applyFill="1" applyBorder="1">
      <alignment vertical="center"/>
    </xf>
    <xf numFmtId="0" fontId="12" fillId="3" borderId="2" xfId="0" applyFont="1" applyFill="1" applyBorder="1" applyAlignment="1">
      <alignment horizontal="center" vertical="center"/>
    </xf>
    <xf numFmtId="0" fontId="12" fillId="4" borderId="2" xfId="0" applyFont="1" applyFill="1" applyBorder="1">
      <alignment vertical="center"/>
    </xf>
    <xf numFmtId="0" fontId="14" fillId="0" borderId="0" xfId="0" applyFont="1">
      <alignment vertical="center"/>
    </xf>
    <xf numFmtId="0" fontId="21" fillId="0" borderId="0" xfId="0" applyFont="1">
      <alignment vertical="center"/>
    </xf>
    <xf numFmtId="0" fontId="33" fillId="2" borderId="0" xfId="0" applyFont="1" applyFill="1">
      <alignment vertical="center"/>
    </xf>
    <xf numFmtId="0" fontId="35" fillId="0" borderId="0" xfId="0" applyFont="1">
      <alignment vertical="center"/>
    </xf>
    <xf numFmtId="0" fontId="16" fillId="0" borderId="0" xfId="0" applyFont="1">
      <alignment vertical="center"/>
    </xf>
    <xf numFmtId="0" fontId="17" fillId="0" borderId="0" xfId="0" applyFont="1" applyAlignment="1">
      <alignment vertical="center" wrapText="1"/>
    </xf>
    <xf numFmtId="0" fontId="38" fillId="2" borderId="0" xfId="0" applyFont="1" applyFill="1" applyAlignment="1">
      <alignment horizontal="right" vertical="center"/>
    </xf>
    <xf numFmtId="0" fontId="12" fillId="2" borderId="0" xfId="0" applyFont="1" applyFill="1">
      <alignment vertical="center"/>
    </xf>
    <xf numFmtId="0" fontId="0" fillId="2" borderId="0" xfId="0" applyFill="1">
      <alignment vertical="center"/>
    </xf>
    <xf numFmtId="0" fontId="12" fillId="0" borderId="2" xfId="0" applyFont="1" applyBorder="1">
      <alignment vertical="center"/>
    </xf>
    <xf numFmtId="0" fontId="12" fillId="2" borderId="3" xfId="0" applyFont="1" applyFill="1" applyBorder="1">
      <alignment vertical="center"/>
    </xf>
    <xf numFmtId="0" fontId="11" fillId="6" borderId="4" xfId="0" applyFont="1" applyFill="1" applyBorder="1" applyAlignment="1">
      <alignment horizontal="right" vertical="center"/>
    </xf>
    <xf numFmtId="0" fontId="12" fillId="2" borderId="5" xfId="0" applyFont="1" applyFill="1" applyBorder="1">
      <alignment vertical="center"/>
    </xf>
    <xf numFmtId="0" fontId="12" fillId="6" borderId="5" xfId="0" applyFont="1" applyFill="1" applyBorder="1">
      <alignment vertical="center"/>
    </xf>
    <xf numFmtId="0" fontId="39" fillId="0" borderId="0" xfId="0" applyFont="1">
      <alignment vertical="center"/>
    </xf>
    <xf numFmtId="0" fontId="14" fillId="0" borderId="0" xfId="0" applyFont="1" applyAlignment="1">
      <alignment horizontal="right" vertical="center"/>
    </xf>
    <xf numFmtId="0" fontId="12" fillId="0" borderId="6" xfId="0" applyFont="1" applyBorder="1">
      <alignment vertical="center"/>
    </xf>
    <xf numFmtId="0" fontId="12" fillId="0" borderId="0" xfId="0" applyFont="1" applyAlignment="1">
      <alignment horizontal="left" vertical="center"/>
    </xf>
    <xf numFmtId="0" fontId="36" fillId="0" borderId="0" xfId="0" applyFont="1">
      <alignment vertical="center"/>
    </xf>
    <xf numFmtId="0" fontId="36" fillId="7" borderId="0" xfId="0" applyFont="1" applyFill="1">
      <alignment vertical="center"/>
    </xf>
    <xf numFmtId="0" fontId="35" fillId="7" borderId="0" xfId="0" applyFont="1" applyFill="1">
      <alignment vertical="center"/>
    </xf>
    <xf numFmtId="0" fontId="40" fillId="7" borderId="0" xfId="0" applyFont="1" applyFill="1">
      <alignment vertical="center"/>
    </xf>
    <xf numFmtId="0" fontId="12" fillId="7" borderId="0" xfId="0" applyFont="1" applyFill="1" applyAlignment="1">
      <alignment horizontal="left" vertical="center"/>
    </xf>
    <xf numFmtId="0" fontId="12" fillId="7" borderId="0" xfId="0" applyFont="1" applyFill="1">
      <alignment vertical="center"/>
    </xf>
    <xf numFmtId="0" fontId="16" fillId="7" borderId="0" xfId="0" applyFont="1" applyFill="1">
      <alignment vertical="center"/>
    </xf>
    <xf numFmtId="0" fontId="17" fillId="7" borderId="0" xfId="0" applyFont="1" applyFill="1" applyAlignment="1">
      <alignment vertical="center" wrapText="1"/>
    </xf>
    <xf numFmtId="0" fontId="42" fillId="0" borderId="0" xfId="0" applyFont="1">
      <alignment vertical="center"/>
    </xf>
    <xf numFmtId="0" fontId="18" fillId="0" borderId="0" xfId="0" applyFont="1">
      <alignment vertical="center"/>
    </xf>
    <xf numFmtId="0" fontId="43" fillId="0" borderId="0" xfId="0" applyFont="1">
      <alignment vertical="center"/>
    </xf>
    <xf numFmtId="0" fontId="11" fillId="0" borderId="0" xfId="0" applyFont="1" applyAlignment="1">
      <alignment horizontal="left" vertical="center"/>
    </xf>
    <xf numFmtId="0" fontId="43" fillId="0" borderId="0" xfId="0" applyFont="1" applyAlignment="1">
      <alignment horizontal="left" vertical="center"/>
    </xf>
    <xf numFmtId="0" fontId="12" fillId="8" borderId="2" xfId="0" applyFont="1" applyFill="1" applyBorder="1" applyAlignment="1" applyProtection="1">
      <alignment horizontal="center" vertical="center"/>
      <protection locked="0"/>
    </xf>
    <xf numFmtId="0" fontId="12" fillId="8" borderId="2" xfId="0" applyFont="1" applyFill="1" applyBorder="1" applyProtection="1">
      <alignment vertical="center"/>
      <protection locked="0"/>
    </xf>
    <xf numFmtId="0" fontId="41" fillId="2" borderId="0" xfId="0" applyFont="1" applyFill="1">
      <alignment vertical="center"/>
    </xf>
    <xf numFmtId="9" fontId="12" fillId="0" borderId="0" xfId="0" applyNumberFormat="1" applyFont="1" applyAlignment="1">
      <alignment vertical="center" wrapText="1"/>
    </xf>
    <xf numFmtId="0" fontId="12" fillId="2" borderId="0" xfId="0" applyFont="1" applyFill="1" applyAlignment="1">
      <alignment vertical="top"/>
    </xf>
    <xf numFmtId="38" fontId="12" fillId="0" borderId="0" xfId="0" applyNumberFormat="1" applyFont="1">
      <alignment vertical="center"/>
    </xf>
    <xf numFmtId="0" fontId="13" fillId="0" borderId="0" xfId="0" applyFont="1" applyAlignment="1">
      <alignment horizontal="center" vertical="center"/>
    </xf>
    <xf numFmtId="0" fontId="12" fillId="0" borderId="0" xfId="0" applyFont="1" applyAlignment="1"/>
    <xf numFmtId="0" fontId="12" fillId="2" borderId="2" xfId="0" applyFont="1" applyFill="1" applyBorder="1" applyAlignment="1">
      <alignment horizontal="center" vertical="center"/>
    </xf>
    <xf numFmtId="0" fontId="12" fillId="4" borderId="2" xfId="0" applyFont="1" applyFill="1" applyBorder="1" applyAlignment="1">
      <alignment horizontal="center" vertical="center"/>
    </xf>
    <xf numFmtId="0" fontId="22" fillId="0" borderId="0" xfId="0" applyFont="1">
      <alignment vertical="center"/>
    </xf>
    <xf numFmtId="0" fontId="36" fillId="12" borderId="0" xfId="0" applyFont="1" applyFill="1">
      <alignment vertical="center"/>
    </xf>
    <xf numFmtId="0" fontId="35" fillId="12" borderId="0" xfId="0" applyFont="1" applyFill="1">
      <alignment vertical="center"/>
    </xf>
    <xf numFmtId="0" fontId="46" fillId="0" borderId="0" xfId="0" applyFont="1">
      <alignment vertical="center"/>
    </xf>
    <xf numFmtId="0" fontId="47" fillId="0" borderId="0" xfId="0" applyFont="1">
      <alignment vertical="center"/>
    </xf>
    <xf numFmtId="49" fontId="47" fillId="0" borderId="0" xfId="0" applyNumberFormat="1" applyFont="1">
      <alignment vertical="center"/>
    </xf>
    <xf numFmtId="0" fontId="30" fillId="0" borderId="0" xfId="0" applyFont="1">
      <alignment vertical="center"/>
    </xf>
    <xf numFmtId="0" fontId="48" fillId="0" borderId="0" xfId="0" applyFont="1">
      <alignment vertical="center"/>
    </xf>
    <xf numFmtId="0" fontId="46" fillId="0" borderId="113" xfId="0" applyFont="1" applyBorder="1">
      <alignment vertical="center"/>
    </xf>
    <xf numFmtId="0" fontId="46" fillId="0" borderId="114" xfId="0" applyFont="1" applyBorder="1">
      <alignment vertical="center"/>
    </xf>
    <xf numFmtId="0" fontId="46" fillId="0" borderId="115" xfId="0" applyFont="1" applyBorder="1">
      <alignment vertical="center"/>
    </xf>
    <xf numFmtId="181" fontId="25" fillId="2" borderId="116" xfId="0" applyNumberFormat="1" applyFont="1" applyFill="1" applyBorder="1">
      <alignment vertical="center"/>
    </xf>
    <xf numFmtId="0" fontId="25" fillId="2" borderId="117" xfId="0" applyFont="1" applyFill="1" applyBorder="1">
      <alignment vertical="center"/>
    </xf>
    <xf numFmtId="0" fontId="46" fillId="0" borderId="118" xfId="0" applyFont="1" applyBorder="1">
      <alignment vertical="center"/>
    </xf>
    <xf numFmtId="0" fontId="46" fillId="0" borderId="119" xfId="0" applyFont="1" applyBorder="1">
      <alignment vertical="center"/>
    </xf>
    <xf numFmtId="0" fontId="46" fillId="0" borderId="120" xfId="0" applyFont="1" applyBorder="1">
      <alignment vertical="center"/>
    </xf>
    <xf numFmtId="0" fontId="46" fillId="0" borderId="121" xfId="0" applyFont="1" applyBorder="1">
      <alignment vertical="center"/>
    </xf>
    <xf numFmtId="4" fontId="25" fillId="2" borderId="2" xfId="0" applyNumberFormat="1" applyFont="1" applyFill="1" applyBorder="1">
      <alignment vertical="center"/>
    </xf>
    <xf numFmtId="0" fontId="25" fillId="2" borderId="122" xfId="0" applyFont="1" applyFill="1" applyBorder="1">
      <alignment vertical="center"/>
    </xf>
    <xf numFmtId="0" fontId="46" fillId="0" borderId="110" xfId="0" applyFont="1" applyBorder="1">
      <alignment vertical="center"/>
    </xf>
    <xf numFmtId="4" fontId="25" fillId="2" borderId="111" xfId="0" applyNumberFormat="1" applyFont="1" applyFill="1" applyBorder="1">
      <alignment vertical="center"/>
    </xf>
    <xf numFmtId="0" fontId="25" fillId="2" borderId="112" xfId="0" applyFont="1" applyFill="1" applyBorder="1">
      <alignment vertical="center"/>
    </xf>
    <xf numFmtId="49" fontId="47" fillId="9" borderId="0" xfId="0" applyNumberFormat="1" applyFont="1" applyFill="1">
      <alignment vertical="center"/>
    </xf>
    <xf numFmtId="0" fontId="47" fillId="9" borderId="0" xfId="0" applyFont="1" applyFill="1">
      <alignment vertical="center"/>
    </xf>
    <xf numFmtId="0" fontId="46" fillId="0" borderId="123" xfId="0" applyFont="1" applyBorder="1">
      <alignment vertical="center"/>
    </xf>
    <xf numFmtId="0" fontId="46" fillId="0" borderId="124" xfId="0" applyFont="1" applyBorder="1">
      <alignment vertical="center"/>
    </xf>
    <xf numFmtId="0" fontId="46" fillId="9" borderId="120" xfId="0" applyFont="1" applyFill="1" applyBorder="1">
      <alignment vertical="center"/>
    </xf>
    <xf numFmtId="0" fontId="46" fillId="0" borderId="126" xfId="0" applyFont="1" applyBorder="1">
      <alignment vertical="center"/>
    </xf>
    <xf numFmtId="0" fontId="49" fillId="0" borderId="0" xfId="0" applyFont="1">
      <alignment vertical="center"/>
    </xf>
    <xf numFmtId="0" fontId="12" fillId="0" borderId="127" xfId="0" applyFont="1" applyBorder="1">
      <alignment vertical="center"/>
    </xf>
    <xf numFmtId="0" fontId="47" fillId="0" borderId="114" xfId="0" applyFont="1" applyBorder="1">
      <alignment vertical="center"/>
    </xf>
    <xf numFmtId="0" fontId="47" fillId="0" borderId="128" xfId="0" applyFont="1" applyBorder="1">
      <alignment vertical="center"/>
    </xf>
    <xf numFmtId="0" fontId="50" fillId="0" borderId="114" xfId="0" applyFont="1" applyBorder="1">
      <alignment vertical="center"/>
    </xf>
    <xf numFmtId="0" fontId="12" fillId="0" borderId="119" xfId="0" applyFont="1" applyBorder="1">
      <alignment vertical="center"/>
    </xf>
    <xf numFmtId="0" fontId="47" fillId="0" borderId="120" xfId="0" applyFont="1" applyBorder="1">
      <alignment vertical="center"/>
    </xf>
    <xf numFmtId="0" fontId="47" fillId="0" borderId="118" xfId="0" applyFont="1" applyBorder="1">
      <alignment vertical="center"/>
    </xf>
    <xf numFmtId="0" fontId="47" fillId="0" borderId="123" xfId="0" applyFont="1" applyBorder="1">
      <alignment vertical="center"/>
    </xf>
    <xf numFmtId="0" fontId="50" fillId="0" borderId="120" xfId="0" applyFont="1" applyBorder="1">
      <alignment vertical="center"/>
    </xf>
    <xf numFmtId="0" fontId="12" fillId="0" borderId="124" xfId="0" applyFont="1" applyBorder="1">
      <alignment vertical="center"/>
    </xf>
    <xf numFmtId="0" fontId="47" fillId="0" borderId="126" xfId="0" applyFont="1" applyBorder="1">
      <alignment vertical="center"/>
    </xf>
    <xf numFmtId="0" fontId="47" fillId="0" borderId="129" xfId="0" applyFont="1" applyBorder="1">
      <alignment vertical="center"/>
    </xf>
    <xf numFmtId="0" fontId="50" fillId="0" borderId="126" xfId="0" applyFont="1" applyBorder="1">
      <alignment vertical="center"/>
    </xf>
    <xf numFmtId="0" fontId="46" fillId="0" borderId="125" xfId="0" applyFont="1" applyBorder="1">
      <alignment vertical="center"/>
    </xf>
    <xf numFmtId="0" fontId="46" fillId="9" borderId="113" xfId="0" applyFont="1" applyFill="1" applyBorder="1">
      <alignment vertical="center"/>
    </xf>
    <xf numFmtId="0" fontId="46" fillId="9" borderId="0" xfId="0" applyFont="1" applyFill="1">
      <alignment vertical="center"/>
    </xf>
    <xf numFmtId="0" fontId="30" fillId="0" borderId="128" xfId="0" applyFont="1" applyBorder="1">
      <alignment vertical="center"/>
    </xf>
    <xf numFmtId="0" fontId="47" fillId="0" borderId="73" xfId="0" applyFont="1" applyBorder="1">
      <alignment vertical="center"/>
    </xf>
    <xf numFmtId="0" fontId="46" fillId="0" borderId="0" xfId="0" applyFont="1" applyAlignment="1">
      <alignment horizontal="left" vertical="center"/>
    </xf>
    <xf numFmtId="0" fontId="0" fillId="0" borderId="0" xfId="0" applyAlignment="1">
      <alignment horizontal="right" vertical="center"/>
    </xf>
    <xf numFmtId="180" fontId="47" fillId="9" borderId="51" xfId="0" applyNumberFormat="1" applyFont="1" applyFill="1" applyBorder="1" applyAlignment="1">
      <alignment horizontal="center" vertical="center"/>
    </xf>
    <xf numFmtId="0" fontId="47" fillId="9" borderId="22" xfId="0" applyFont="1" applyFill="1" applyBorder="1" applyAlignment="1">
      <alignment horizontal="center" vertical="center"/>
    </xf>
    <xf numFmtId="0" fontId="47" fillId="9" borderId="15" xfId="0" applyFont="1" applyFill="1" applyBorder="1" applyAlignment="1">
      <alignment horizontal="center" vertical="center"/>
    </xf>
    <xf numFmtId="0" fontId="47" fillId="9" borderId="74" xfId="0" applyFont="1" applyFill="1" applyBorder="1" applyAlignment="1">
      <alignment horizontal="center" vertical="center"/>
    </xf>
    <xf numFmtId="0" fontId="47" fillId="9" borderId="36" xfId="0" applyFont="1" applyFill="1" applyBorder="1" applyAlignment="1">
      <alignment horizontal="center" vertical="center" wrapText="1"/>
    </xf>
    <xf numFmtId="0" fontId="47" fillId="9" borderId="37" xfId="0" applyFont="1" applyFill="1" applyBorder="1" applyAlignment="1">
      <alignment horizontal="center" vertical="center" wrapText="1"/>
    </xf>
    <xf numFmtId="0" fontId="47" fillId="4" borderId="51" xfId="0" applyFont="1" applyFill="1" applyBorder="1" applyAlignment="1">
      <alignment horizontal="left" vertical="center"/>
    </xf>
    <xf numFmtId="0" fontId="47" fillId="4" borderId="39" xfId="0" applyFont="1" applyFill="1" applyBorder="1" applyAlignment="1">
      <alignment horizontal="left" vertical="center"/>
    </xf>
    <xf numFmtId="0" fontId="47" fillId="4" borderId="78" xfId="0" applyFont="1" applyFill="1" applyBorder="1" applyAlignment="1">
      <alignment horizontal="left" vertical="center"/>
    </xf>
    <xf numFmtId="0" fontId="46" fillId="0" borderId="128" xfId="0" applyFont="1" applyBorder="1">
      <alignment vertical="center"/>
    </xf>
    <xf numFmtId="0" fontId="47" fillId="0" borderId="76" xfId="0" applyFont="1" applyBorder="1">
      <alignment vertical="center"/>
    </xf>
    <xf numFmtId="0" fontId="47" fillId="0" borderId="74" xfId="0" applyFont="1" applyBorder="1">
      <alignment vertical="center"/>
    </xf>
    <xf numFmtId="0" fontId="47" fillId="4" borderId="50" xfId="0" applyFont="1" applyFill="1" applyBorder="1">
      <alignment vertical="center"/>
    </xf>
    <xf numFmtId="0" fontId="47" fillId="4" borderId="61" xfId="0" applyFont="1" applyFill="1" applyBorder="1">
      <alignment vertical="center"/>
    </xf>
    <xf numFmtId="0" fontId="47" fillId="4" borderId="80" xfId="0" applyFont="1" applyFill="1" applyBorder="1">
      <alignment vertical="center"/>
    </xf>
    <xf numFmtId="0" fontId="47" fillId="4" borderId="53" xfId="0" applyFont="1" applyFill="1" applyBorder="1">
      <alignment vertical="center"/>
    </xf>
    <xf numFmtId="0" fontId="47" fillId="4" borderId="13" xfId="0" applyFont="1" applyFill="1" applyBorder="1">
      <alignment vertical="center"/>
    </xf>
    <xf numFmtId="0" fontId="47" fillId="4" borderId="4" xfId="0" applyFont="1" applyFill="1" applyBorder="1">
      <alignment vertical="center"/>
    </xf>
    <xf numFmtId="0" fontId="10" fillId="4" borderId="81" xfId="0" applyFont="1" applyFill="1" applyBorder="1">
      <alignment vertical="center"/>
    </xf>
    <xf numFmtId="0" fontId="47" fillId="9" borderId="82" xfId="0" applyFont="1" applyFill="1" applyBorder="1" applyAlignment="1">
      <alignment horizontal="center" vertical="center" wrapText="1"/>
    </xf>
    <xf numFmtId="0" fontId="47" fillId="9" borderId="8" xfId="0" applyFont="1" applyFill="1" applyBorder="1" applyAlignment="1">
      <alignment horizontal="center" vertical="center" wrapText="1"/>
    </xf>
    <xf numFmtId="38" fontId="47" fillId="9" borderId="36" xfId="0" applyNumberFormat="1" applyFont="1" applyFill="1" applyBorder="1" applyAlignment="1">
      <alignment horizontal="center" vertical="center"/>
    </xf>
    <xf numFmtId="0" fontId="47" fillId="10" borderId="37" xfId="0" applyFont="1" applyFill="1" applyBorder="1" applyAlignment="1" applyProtection="1">
      <alignment horizontal="left" vertical="top" wrapText="1"/>
      <protection locked="0"/>
    </xf>
    <xf numFmtId="0" fontId="15" fillId="0" borderId="0" xfId="0" applyFont="1">
      <alignment vertical="center"/>
    </xf>
    <xf numFmtId="0" fontId="29" fillId="0" borderId="0" xfId="0" applyFont="1">
      <alignment vertical="center"/>
    </xf>
    <xf numFmtId="0" fontId="12" fillId="0" borderId="23" xfId="0" applyFont="1" applyBorder="1">
      <alignment vertical="center"/>
    </xf>
    <xf numFmtId="3" fontId="12" fillId="11" borderId="35" xfId="0" applyNumberFormat="1" applyFont="1" applyFill="1" applyBorder="1">
      <alignment vertical="center"/>
    </xf>
    <xf numFmtId="3" fontId="12" fillId="11" borderId="37" xfId="0" applyNumberFormat="1" applyFont="1" applyFill="1" applyBorder="1">
      <alignment vertical="center"/>
    </xf>
    <xf numFmtId="0" fontId="12" fillId="4" borderId="30" xfId="0" applyFont="1" applyFill="1" applyBorder="1" applyAlignment="1">
      <alignment horizontal="center" vertical="center" wrapText="1"/>
    </xf>
    <xf numFmtId="0" fontId="12" fillId="4" borderId="30" xfId="0" applyFont="1" applyFill="1" applyBorder="1" applyAlignment="1">
      <alignment horizontal="center" vertical="center"/>
    </xf>
    <xf numFmtId="0" fontId="12" fillId="4" borderId="31" xfId="0" applyFont="1" applyFill="1" applyBorder="1" applyAlignment="1">
      <alignment horizontal="center" vertical="center"/>
    </xf>
    <xf numFmtId="0" fontId="11" fillId="4" borderId="11" xfId="0" applyFont="1" applyFill="1" applyBorder="1" applyAlignment="1">
      <alignment horizontal="center" vertical="center"/>
    </xf>
    <xf numFmtId="0" fontId="29" fillId="0" borderId="0" xfId="0" applyFont="1" applyAlignment="1">
      <alignment horizontal="left" vertical="center"/>
    </xf>
    <xf numFmtId="0" fontId="29" fillId="0" borderId="0" xfId="0" applyFont="1" applyAlignment="1">
      <alignment vertical="top"/>
    </xf>
    <xf numFmtId="0" fontId="11" fillId="4" borderId="31" xfId="0" applyFont="1" applyFill="1" applyBorder="1" applyAlignment="1">
      <alignment horizontal="center" vertical="center" wrapText="1"/>
    </xf>
    <xf numFmtId="0" fontId="12" fillId="4" borderId="90" xfId="0" applyFont="1" applyFill="1" applyBorder="1">
      <alignment vertical="center"/>
    </xf>
    <xf numFmtId="0" fontId="12" fillId="9" borderId="14" xfId="0" applyFont="1" applyFill="1" applyBorder="1" applyAlignment="1">
      <alignment horizontal="center" vertical="center"/>
    </xf>
    <xf numFmtId="0" fontId="12" fillId="9" borderId="72" xfId="0" applyFont="1" applyFill="1" applyBorder="1" applyAlignment="1">
      <alignment horizontal="center" vertical="center" wrapText="1"/>
    </xf>
    <xf numFmtId="0" fontId="12" fillId="4" borderId="100" xfId="0" applyFont="1" applyFill="1" applyBorder="1" applyAlignment="1">
      <alignment horizontal="center" vertical="center"/>
    </xf>
    <xf numFmtId="0" fontId="46" fillId="0" borderId="0" xfId="0" applyFont="1" applyAlignment="1">
      <alignment horizontal="right" vertical="center"/>
    </xf>
    <xf numFmtId="0" fontId="40" fillId="2" borderId="14" xfId="0" applyFont="1" applyFill="1" applyBorder="1">
      <alignment vertical="center"/>
    </xf>
    <xf numFmtId="0" fontId="40" fillId="2" borderId="115" xfId="0" applyFont="1" applyFill="1" applyBorder="1">
      <alignment vertical="center"/>
    </xf>
    <xf numFmtId="0" fontId="40" fillId="2" borderId="117" xfId="0" applyFont="1" applyFill="1" applyBorder="1">
      <alignment vertical="center"/>
    </xf>
    <xf numFmtId="0" fontId="40" fillId="2" borderId="121" xfId="0" applyFont="1" applyFill="1" applyBorder="1">
      <alignment vertical="center"/>
    </xf>
    <xf numFmtId="0" fontId="40" fillId="2" borderId="122" xfId="0" applyFont="1" applyFill="1" applyBorder="1">
      <alignment vertical="center"/>
    </xf>
    <xf numFmtId="0" fontId="40" fillId="2" borderId="110" xfId="0" applyFont="1" applyFill="1" applyBorder="1">
      <alignment vertical="center"/>
    </xf>
    <xf numFmtId="0" fontId="40" fillId="2" borderId="112" xfId="0" applyFont="1" applyFill="1" applyBorder="1">
      <alignment vertical="center"/>
    </xf>
    <xf numFmtId="0" fontId="12" fillId="4" borderId="88" xfId="0" applyFont="1" applyFill="1" applyBorder="1" applyAlignment="1">
      <alignment horizontal="center" vertical="center"/>
    </xf>
    <xf numFmtId="0" fontId="12" fillId="4" borderId="0" xfId="0" applyFont="1" applyFill="1">
      <alignment vertical="center"/>
    </xf>
    <xf numFmtId="0" fontId="29" fillId="0" borderId="0" xfId="0" applyFont="1" applyAlignment="1">
      <alignment horizontal="right" vertical="top"/>
    </xf>
    <xf numFmtId="0" fontId="45" fillId="2" borderId="0" xfId="0" applyFont="1" applyFill="1" applyAlignment="1">
      <alignment vertical="top" wrapText="1"/>
    </xf>
    <xf numFmtId="0" fontId="58" fillId="0" borderId="0" xfId="0" applyFont="1">
      <alignment vertical="center"/>
    </xf>
    <xf numFmtId="0" fontId="59" fillId="0" borderId="0" xfId="0" applyFont="1">
      <alignment vertical="center"/>
    </xf>
    <xf numFmtId="0" fontId="53" fillId="0" borderId="0" xfId="0" applyFont="1">
      <alignment vertical="center"/>
    </xf>
    <xf numFmtId="0" fontId="32" fillId="2" borderId="0" xfId="0" applyFont="1" applyFill="1">
      <alignment vertical="center"/>
    </xf>
    <xf numFmtId="0" fontId="34" fillId="2" borderId="0" xfId="0" applyFont="1" applyFill="1" applyAlignment="1">
      <alignment horizontal="right" vertical="center"/>
    </xf>
    <xf numFmtId="0" fontId="61" fillId="2" borderId="0" xfId="0" applyFont="1" applyFill="1">
      <alignment vertical="center"/>
    </xf>
    <xf numFmtId="0" fontId="38" fillId="0" borderId="0" xfId="0" applyFont="1" applyAlignment="1">
      <alignment horizontal="right" vertical="center"/>
    </xf>
    <xf numFmtId="177" fontId="12" fillId="0" borderId="0" xfId="0" applyNumberFormat="1" applyFont="1">
      <alignment vertical="center"/>
    </xf>
    <xf numFmtId="0" fontId="11" fillId="4" borderId="11" xfId="0" applyFont="1" applyFill="1" applyBorder="1" applyAlignment="1">
      <alignment horizontal="center" vertical="center" wrapText="1"/>
    </xf>
    <xf numFmtId="0" fontId="11" fillId="4" borderId="90" xfId="0" applyFont="1" applyFill="1" applyBorder="1" applyAlignment="1">
      <alignment horizontal="center" vertical="center"/>
    </xf>
    <xf numFmtId="0" fontId="60" fillId="0" borderId="0" xfId="0" applyFont="1">
      <alignment vertical="center"/>
    </xf>
    <xf numFmtId="0" fontId="11" fillId="4" borderId="83" xfId="0" applyFont="1" applyFill="1" applyBorder="1" applyAlignment="1">
      <alignment horizontal="center" vertical="center" wrapText="1"/>
    </xf>
    <xf numFmtId="0" fontId="60" fillId="2" borderId="0" xfId="0" applyFont="1" applyFill="1" applyAlignment="1">
      <alignment horizontal="center" vertical="center"/>
    </xf>
    <xf numFmtId="0" fontId="12" fillId="4" borderId="11" xfId="0" applyFont="1" applyFill="1" applyBorder="1" applyAlignment="1">
      <alignment horizontal="center" vertical="center"/>
    </xf>
    <xf numFmtId="0" fontId="11" fillId="4" borderId="30" xfId="0" applyFont="1" applyFill="1" applyBorder="1" applyAlignment="1">
      <alignment horizontal="center" vertical="center" wrapText="1"/>
    </xf>
    <xf numFmtId="3" fontId="47" fillId="11" borderId="35" xfId="0" applyNumberFormat="1" applyFont="1" applyFill="1" applyBorder="1">
      <alignment vertical="center"/>
    </xf>
    <xf numFmtId="3" fontId="47" fillId="11" borderId="37" xfId="0" applyNumberFormat="1" applyFont="1" applyFill="1" applyBorder="1">
      <alignment vertical="center"/>
    </xf>
    <xf numFmtId="0" fontId="12" fillId="0" borderId="0" xfId="0" applyFont="1" applyAlignment="1">
      <alignment horizontal="left" vertical="center" wrapText="1"/>
    </xf>
    <xf numFmtId="0" fontId="45" fillId="2" borderId="96" xfId="0" applyFont="1" applyFill="1" applyBorder="1" applyAlignment="1">
      <alignment vertical="top" wrapText="1"/>
    </xf>
    <xf numFmtId="0" fontId="12" fillId="4" borderId="29" xfId="0" applyFont="1" applyFill="1" applyBorder="1" applyAlignment="1">
      <alignment horizontal="center" vertical="center"/>
    </xf>
    <xf numFmtId="0" fontId="12" fillId="4" borderId="20" xfId="0" applyFont="1" applyFill="1" applyBorder="1" applyAlignment="1">
      <alignment horizontal="center" vertical="center"/>
    </xf>
    <xf numFmtId="0" fontId="12" fillId="9" borderId="20" xfId="0" applyFont="1" applyFill="1" applyBorder="1" applyAlignment="1">
      <alignment horizontal="center" vertical="center" wrapText="1"/>
    </xf>
    <xf numFmtId="0" fontId="12" fillId="9" borderId="36" xfId="0" applyFont="1" applyFill="1" applyBorder="1" applyAlignment="1">
      <alignment horizontal="center" vertical="center" wrapText="1"/>
    </xf>
    <xf numFmtId="0" fontId="12" fillId="9" borderId="37" xfId="0" applyFont="1" applyFill="1" applyBorder="1" applyAlignment="1">
      <alignment horizontal="center" vertical="center" wrapText="1"/>
    </xf>
    <xf numFmtId="0" fontId="12" fillId="15" borderId="100" xfId="0" applyFont="1" applyFill="1" applyBorder="1" applyAlignment="1">
      <alignment vertical="center" wrapText="1"/>
    </xf>
    <xf numFmtId="0" fontId="18" fillId="0" borderId="0" xfId="0" applyFont="1" applyAlignment="1">
      <alignment horizontal="left" vertical="center"/>
    </xf>
    <xf numFmtId="0" fontId="46" fillId="0" borderId="165" xfId="0" applyFont="1" applyBorder="1">
      <alignment vertical="center"/>
    </xf>
    <xf numFmtId="0" fontId="46" fillId="0" borderId="166" xfId="0" applyFont="1" applyBorder="1">
      <alignment vertical="center"/>
    </xf>
    <xf numFmtId="0" fontId="46" fillId="0" borderId="167" xfId="0" applyFont="1" applyBorder="1">
      <alignment vertical="center"/>
    </xf>
    <xf numFmtId="0" fontId="25" fillId="0" borderId="0" xfId="0" applyFont="1">
      <alignment vertical="center"/>
    </xf>
    <xf numFmtId="0" fontId="12" fillId="0" borderId="0" xfId="0" applyFont="1" applyAlignment="1">
      <alignment vertical="top" wrapText="1"/>
    </xf>
    <xf numFmtId="0" fontId="10" fillId="0" borderId="0" xfId="0" applyFont="1">
      <alignment vertical="center"/>
    </xf>
    <xf numFmtId="0" fontId="63" fillId="0" borderId="0" xfId="0" applyFont="1">
      <alignment vertical="center"/>
    </xf>
    <xf numFmtId="0" fontId="52" fillId="4" borderId="28" xfId="0" applyFont="1" applyFill="1" applyBorder="1" applyAlignment="1">
      <alignment horizontal="center" vertical="center" wrapText="1"/>
    </xf>
    <xf numFmtId="0" fontId="12" fillId="0" borderId="128" xfId="0" applyFont="1" applyBorder="1">
      <alignment vertical="center"/>
    </xf>
    <xf numFmtId="0" fontId="12" fillId="0" borderId="123" xfId="0" applyFont="1" applyBorder="1">
      <alignment vertical="center"/>
    </xf>
    <xf numFmtId="0" fontId="12" fillId="0" borderId="118" xfId="0" applyFont="1" applyBorder="1">
      <alignment vertical="center"/>
    </xf>
    <xf numFmtId="0" fontId="25" fillId="0" borderId="128" xfId="0" applyFont="1" applyBorder="1">
      <alignment vertical="center"/>
    </xf>
    <xf numFmtId="0" fontId="25" fillId="0" borderId="118" xfId="0" applyFont="1" applyBorder="1">
      <alignment vertical="center"/>
    </xf>
    <xf numFmtId="38" fontId="10" fillId="11" borderId="25" xfId="0" applyNumberFormat="1" applyFont="1" applyFill="1" applyBorder="1">
      <alignment vertical="center"/>
    </xf>
    <xf numFmtId="0" fontId="10" fillId="4" borderId="28" xfId="0" applyFont="1" applyFill="1" applyBorder="1">
      <alignment vertical="center"/>
    </xf>
    <xf numFmtId="0" fontId="12" fillId="0" borderId="40" xfId="0" applyFont="1" applyBorder="1">
      <alignment vertical="center"/>
    </xf>
    <xf numFmtId="3" fontId="12" fillId="11" borderId="7" xfId="0" applyNumberFormat="1" applyFont="1" applyFill="1" applyBorder="1">
      <alignment vertical="center"/>
    </xf>
    <xf numFmtId="0" fontId="10" fillId="4" borderId="50" xfId="0" applyFont="1" applyFill="1" applyBorder="1" applyAlignment="1">
      <alignment horizontal="center" vertical="center"/>
    </xf>
    <xf numFmtId="38" fontId="12" fillId="9" borderId="39" xfId="0" applyNumberFormat="1" applyFont="1" applyFill="1" applyBorder="1" applyAlignment="1">
      <alignment horizontal="center" vertical="center"/>
    </xf>
    <xf numFmtId="38" fontId="12" fillId="9" borderId="22" xfId="0" applyNumberFormat="1" applyFont="1" applyFill="1" applyBorder="1" applyAlignment="1">
      <alignment horizontal="center" vertical="center"/>
    </xf>
    <xf numFmtId="0" fontId="12" fillId="9" borderId="15" xfId="0" applyFont="1" applyFill="1" applyBorder="1" applyAlignment="1">
      <alignment horizontal="center" vertical="center" wrapText="1"/>
    </xf>
    <xf numFmtId="0" fontId="12" fillId="9" borderId="22" xfId="0" applyFont="1" applyFill="1" applyBorder="1" applyAlignment="1">
      <alignment horizontal="center" vertical="center" wrapText="1"/>
    </xf>
    <xf numFmtId="0" fontId="12" fillId="9" borderId="51" xfId="0" applyFont="1" applyFill="1" applyBorder="1" applyAlignment="1">
      <alignment horizontal="center" vertical="center"/>
    </xf>
    <xf numFmtId="0" fontId="10" fillId="9" borderId="44" xfId="0" applyFont="1" applyFill="1" applyBorder="1" applyAlignment="1">
      <alignment horizontal="center" vertical="center"/>
    </xf>
    <xf numFmtId="0" fontId="10" fillId="9" borderId="41" xfId="0" applyFont="1" applyFill="1" applyBorder="1" applyAlignment="1">
      <alignment horizontal="center" vertical="center"/>
    </xf>
    <xf numFmtId="0" fontId="10" fillId="9" borderId="47" xfId="0" applyFont="1" applyFill="1" applyBorder="1" applyAlignment="1">
      <alignment horizontal="center" vertical="center"/>
    </xf>
    <xf numFmtId="0" fontId="10" fillId="4" borderId="29" xfId="0" applyFont="1" applyFill="1" applyBorder="1" applyAlignment="1">
      <alignment horizontal="center" vertical="center"/>
    </xf>
    <xf numFmtId="0" fontId="10" fillId="4" borderId="30" xfId="0" applyFont="1" applyFill="1" applyBorder="1" applyAlignment="1">
      <alignment vertical="center" wrapText="1"/>
    </xf>
    <xf numFmtId="0" fontId="10" fillId="4" borderId="30" xfId="0" applyFont="1" applyFill="1" applyBorder="1" applyAlignment="1">
      <alignment horizontal="center" vertical="center"/>
    </xf>
    <xf numFmtId="0" fontId="10" fillId="4" borderId="31" xfId="0" applyFont="1" applyFill="1" applyBorder="1" applyAlignment="1">
      <alignment horizontal="center" vertical="center"/>
    </xf>
    <xf numFmtId="38" fontId="12" fillId="11" borderId="33" xfId="0" applyNumberFormat="1" applyFont="1" applyFill="1" applyBorder="1">
      <alignment vertical="center"/>
    </xf>
    <xf numFmtId="38" fontId="12" fillId="11" borderId="2" xfId="0" applyNumberFormat="1" applyFont="1" applyFill="1" applyBorder="1">
      <alignment vertical="center"/>
    </xf>
    <xf numFmtId="38" fontId="12" fillId="11" borderId="14" xfId="0" applyNumberFormat="1" applyFont="1" applyFill="1" applyBorder="1">
      <alignment vertical="center"/>
    </xf>
    <xf numFmtId="38" fontId="12" fillId="11" borderId="36" xfId="0" applyNumberFormat="1" applyFont="1" applyFill="1" applyBorder="1">
      <alignment vertical="center"/>
    </xf>
    <xf numFmtId="0" fontId="10" fillId="4" borderId="28" xfId="0" applyFont="1" applyFill="1" applyBorder="1" applyAlignment="1">
      <alignment horizontal="right" vertical="center"/>
    </xf>
    <xf numFmtId="3" fontId="10" fillId="11" borderId="38" xfId="0" applyNumberFormat="1" applyFont="1" applyFill="1" applyBorder="1">
      <alignment vertical="center"/>
    </xf>
    <xf numFmtId="0" fontId="12" fillId="11" borderId="32" xfId="0" applyFont="1" applyFill="1" applyBorder="1">
      <alignment vertical="center"/>
    </xf>
    <xf numFmtId="0" fontId="12" fillId="11" borderId="33" xfId="0" applyFont="1" applyFill="1" applyBorder="1">
      <alignment vertical="center"/>
    </xf>
    <xf numFmtId="3" fontId="12" fillId="11" borderId="34" xfId="0" applyNumberFormat="1" applyFont="1" applyFill="1" applyBorder="1">
      <alignment vertical="center"/>
    </xf>
    <xf numFmtId="0" fontId="12" fillId="11" borderId="21" xfId="0" applyFont="1" applyFill="1" applyBorder="1">
      <alignment vertical="center"/>
    </xf>
    <xf numFmtId="0" fontId="12" fillId="11" borderId="2" xfId="0" applyFont="1" applyFill="1" applyBorder="1">
      <alignment vertical="center"/>
    </xf>
    <xf numFmtId="0" fontId="12" fillId="11" borderId="71" xfId="0" applyFont="1" applyFill="1" applyBorder="1">
      <alignment vertical="center"/>
    </xf>
    <xf numFmtId="3" fontId="12" fillId="11" borderId="72" xfId="0" applyNumberFormat="1" applyFont="1" applyFill="1" applyBorder="1">
      <alignment vertical="center"/>
    </xf>
    <xf numFmtId="0" fontId="12" fillId="11" borderId="20" xfId="0" applyFont="1" applyFill="1" applyBorder="1">
      <alignment vertical="center"/>
    </xf>
    <xf numFmtId="49" fontId="12" fillId="0" borderId="21" xfId="0" applyNumberFormat="1" applyFont="1" applyBorder="1" applyAlignment="1">
      <alignment horizontal="center" vertical="center"/>
    </xf>
    <xf numFmtId="49" fontId="12" fillId="0" borderId="71" xfId="0" applyNumberFormat="1" applyFont="1" applyBorder="1" applyAlignment="1">
      <alignment horizontal="center" vertical="center"/>
    </xf>
    <xf numFmtId="49" fontId="12" fillId="0" borderId="20" xfId="0" applyNumberFormat="1" applyFont="1" applyBorder="1" applyAlignment="1">
      <alignment horizontal="center" vertical="center"/>
    </xf>
    <xf numFmtId="0" fontId="12" fillId="0" borderId="32" xfId="0" applyFont="1" applyBorder="1" applyAlignment="1">
      <alignment horizontal="center" vertical="center"/>
    </xf>
    <xf numFmtId="0" fontId="0" fillId="0" borderId="0" xfId="0" applyAlignment="1">
      <alignment horizontal="left" vertical="top" wrapText="1"/>
    </xf>
    <xf numFmtId="0" fontId="58" fillId="2" borderId="0" xfId="0" applyFont="1" applyFill="1" applyAlignment="1">
      <alignment horizontal="left" vertical="top" wrapText="1"/>
    </xf>
    <xf numFmtId="0" fontId="59" fillId="2" borderId="0" xfId="0" applyFont="1" applyFill="1" applyAlignment="1">
      <alignment horizontal="left" vertical="center"/>
    </xf>
    <xf numFmtId="0" fontId="66" fillId="2" borderId="0" xfId="0" applyFont="1" applyFill="1" applyAlignment="1">
      <alignment horizontal="center" vertical="center" wrapText="1"/>
    </xf>
    <xf numFmtId="0" fontId="58" fillId="0" borderId="0" xfId="0" applyFont="1" applyAlignment="1">
      <alignment horizontal="left" vertical="top" wrapText="1"/>
    </xf>
    <xf numFmtId="0" fontId="12" fillId="0" borderId="96" xfId="0" applyFont="1" applyBorder="1" applyAlignment="1">
      <alignment horizontal="left" vertical="center"/>
    </xf>
    <xf numFmtId="0" fontId="58" fillId="0" borderId="96" xfId="0" applyFont="1" applyBorder="1" applyAlignment="1">
      <alignment horizontal="center" vertical="center"/>
    </xf>
    <xf numFmtId="3" fontId="58" fillId="0" borderId="96" xfId="0" applyNumberFormat="1" applyFont="1" applyBorder="1" applyAlignment="1">
      <alignment horizontal="right" vertical="center" wrapText="1"/>
    </xf>
    <xf numFmtId="0" fontId="58" fillId="2" borderId="0" xfId="0" applyFont="1" applyFill="1" applyAlignment="1">
      <alignment vertical="center" wrapText="1"/>
    </xf>
    <xf numFmtId="0" fontId="10" fillId="0" borderId="147" xfId="0" applyFont="1" applyBorder="1" applyAlignment="1" applyProtection="1">
      <alignment horizontal="left" vertical="center" indent="1"/>
      <protection locked="0"/>
    </xf>
    <xf numFmtId="0" fontId="10" fillId="0" borderId="159" xfId="0" applyFont="1" applyBorder="1" applyAlignment="1" applyProtection="1">
      <alignment horizontal="left" vertical="center" indent="1"/>
      <protection locked="0"/>
    </xf>
    <xf numFmtId="0" fontId="12" fillId="4" borderId="94" xfId="0" applyFont="1" applyFill="1" applyBorder="1" applyAlignment="1">
      <alignment horizontal="center" vertical="center" wrapText="1"/>
    </xf>
    <xf numFmtId="0" fontId="12" fillId="11" borderId="36" xfId="0" applyFont="1" applyFill="1" applyBorder="1">
      <alignment vertical="center"/>
    </xf>
    <xf numFmtId="0" fontId="14" fillId="2" borderId="0" xfId="0" applyFont="1" applyFill="1" applyAlignment="1">
      <alignment horizontal="center" vertical="center"/>
    </xf>
    <xf numFmtId="0" fontId="60" fillId="0" borderId="0" xfId="0" applyFont="1" applyAlignment="1">
      <alignment horizontal="left" vertical="top" wrapText="1"/>
    </xf>
    <xf numFmtId="0" fontId="69" fillId="0" borderId="0" xfId="0" applyFont="1" applyAlignment="1">
      <alignment horizontal="left" vertical="top" wrapText="1"/>
    </xf>
    <xf numFmtId="0" fontId="10" fillId="0" borderId="145" xfId="0" applyFont="1" applyBorder="1" applyAlignment="1" applyProtection="1">
      <alignment horizontal="left" vertical="center" indent="1"/>
      <protection locked="0"/>
    </xf>
    <xf numFmtId="0" fontId="10" fillId="0" borderId="158" xfId="0" applyFont="1" applyBorder="1" applyAlignment="1" applyProtection="1">
      <alignment horizontal="left" vertical="center" indent="1"/>
      <protection locked="0"/>
    </xf>
    <xf numFmtId="0" fontId="10" fillId="0" borderId="162" xfId="0" applyFont="1" applyBorder="1" applyAlignment="1">
      <alignment horizontal="center" vertical="center"/>
    </xf>
    <xf numFmtId="0" fontId="47" fillId="10" borderId="15" xfId="0" applyFont="1" applyFill="1" applyBorder="1" applyAlignment="1" applyProtection="1">
      <alignment horizontal="center" vertical="center"/>
      <protection locked="0"/>
    </xf>
    <xf numFmtId="0" fontId="0" fillId="5" borderId="180" xfId="0" applyFill="1" applyBorder="1">
      <alignment vertical="center"/>
    </xf>
    <xf numFmtId="0" fontId="0" fillId="5" borderId="181" xfId="0" applyFill="1" applyBorder="1">
      <alignment vertical="center"/>
    </xf>
    <xf numFmtId="0" fontId="0" fillId="5" borderId="182" xfId="0" applyFill="1" applyBorder="1">
      <alignment vertical="center"/>
    </xf>
    <xf numFmtId="0" fontId="0" fillId="5" borderId="186" xfId="0" applyFill="1" applyBorder="1">
      <alignment vertical="center"/>
    </xf>
    <xf numFmtId="0" fontId="0" fillId="5" borderId="187" xfId="0" applyFill="1" applyBorder="1">
      <alignment vertical="center"/>
    </xf>
    <xf numFmtId="0" fontId="0" fillId="5" borderId="188" xfId="0" applyFill="1" applyBorder="1">
      <alignment vertical="center"/>
    </xf>
    <xf numFmtId="0" fontId="0" fillId="5" borderId="189" xfId="0" applyFill="1" applyBorder="1">
      <alignment vertical="center"/>
    </xf>
    <xf numFmtId="0" fontId="0" fillId="5" borderId="190" xfId="0" applyFill="1" applyBorder="1">
      <alignment vertical="center"/>
    </xf>
    <xf numFmtId="0" fontId="12" fillId="0" borderId="192" xfId="0" applyFont="1" applyBorder="1">
      <alignment vertical="center"/>
    </xf>
    <xf numFmtId="0" fontId="12" fillId="0" borderId="193" xfId="0" applyFont="1" applyBorder="1">
      <alignment vertical="center"/>
    </xf>
    <xf numFmtId="0" fontId="12" fillId="0" borderId="194" xfId="0" applyFont="1" applyBorder="1">
      <alignment vertical="center"/>
    </xf>
    <xf numFmtId="0" fontId="37" fillId="0" borderId="0" xfId="0" applyFont="1">
      <alignment vertical="center"/>
    </xf>
    <xf numFmtId="0" fontId="17" fillId="0" borderId="0" xfId="0" applyFont="1">
      <alignment vertical="center"/>
    </xf>
    <xf numFmtId="0" fontId="40" fillId="0" borderId="0" xfId="0" applyFont="1">
      <alignment vertical="center"/>
    </xf>
    <xf numFmtId="0" fontId="41" fillId="0" borderId="0" xfId="0" applyFont="1">
      <alignment vertical="center"/>
    </xf>
    <xf numFmtId="0" fontId="37" fillId="0" borderId="0" xfId="0" applyFont="1" applyProtection="1">
      <alignment vertical="center"/>
      <protection locked="0"/>
    </xf>
    <xf numFmtId="0" fontId="57" fillId="0" borderId="0" xfId="0" applyFont="1" applyAlignment="1">
      <alignment vertical="center" wrapText="1"/>
    </xf>
    <xf numFmtId="0" fontId="31" fillId="0" borderId="0" xfId="0" applyFont="1">
      <alignment vertical="center"/>
    </xf>
    <xf numFmtId="0" fontId="14" fillId="0" borderId="0" xfId="0" applyFont="1" applyAlignment="1">
      <alignment horizontal="center" vertical="center"/>
    </xf>
    <xf numFmtId="0" fontId="12" fillId="0" borderId="0" xfId="0" applyFont="1" applyAlignment="1">
      <alignment horizontal="center" vertical="center"/>
    </xf>
    <xf numFmtId="0" fontId="13" fillId="0" borderId="0" xfId="0" applyFont="1">
      <alignment vertical="center"/>
    </xf>
    <xf numFmtId="0" fontId="11" fillId="0" borderId="0" xfId="0" applyFont="1" applyAlignment="1">
      <alignment horizontal="center" vertical="center" wrapText="1"/>
    </xf>
    <xf numFmtId="0" fontId="12" fillId="0" borderId="0" xfId="0" applyFont="1" applyAlignment="1">
      <alignment horizontal="center" vertical="center" wrapText="1"/>
    </xf>
    <xf numFmtId="49" fontId="12" fillId="0" borderId="0" xfId="0" applyNumberFormat="1" applyFont="1" applyAlignment="1">
      <alignment vertical="center" wrapText="1"/>
    </xf>
    <xf numFmtId="178" fontId="12" fillId="0" borderId="0" xfId="0" applyNumberFormat="1" applyFont="1" applyAlignment="1">
      <alignment horizontal="right" vertical="center"/>
    </xf>
    <xf numFmtId="177" fontId="12" fillId="0" borderId="0" xfId="0" applyNumberFormat="1" applyFont="1" applyAlignment="1">
      <alignment horizontal="center" vertical="center"/>
    </xf>
    <xf numFmtId="38" fontId="12" fillId="0" borderId="0" xfId="0" applyNumberFormat="1" applyFont="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vertical="center" wrapText="1"/>
    </xf>
    <xf numFmtId="9" fontId="44" fillId="0" borderId="0" xfId="0" applyNumberFormat="1" applyFont="1" applyAlignment="1">
      <alignment vertical="center" wrapText="1"/>
    </xf>
    <xf numFmtId="0" fontId="12" fillId="0" borderId="0" xfId="0" applyFont="1" applyAlignment="1">
      <alignment vertical="top"/>
    </xf>
    <xf numFmtId="0" fontId="11" fillId="0" borderId="0" xfId="0" applyFont="1" applyAlignment="1">
      <alignment vertical="center" wrapText="1"/>
    </xf>
    <xf numFmtId="0" fontId="45" fillId="2" borderId="0" xfId="0" applyFont="1" applyFill="1" applyAlignment="1">
      <alignment vertical="top"/>
    </xf>
    <xf numFmtId="0" fontId="45" fillId="0" borderId="0" xfId="0" applyFont="1" applyAlignment="1">
      <alignment vertical="center" wrapText="1"/>
    </xf>
    <xf numFmtId="0" fontId="60" fillId="0" borderId="0" xfId="0" applyFont="1" applyAlignment="1">
      <alignment horizontal="left" vertical="center"/>
    </xf>
    <xf numFmtId="0" fontId="12" fillId="4" borderId="68" xfId="0" applyFont="1" applyFill="1" applyBorder="1">
      <alignment vertical="center"/>
    </xf>
    <xf numFmtId="0" fontId="71" fillId="15" borderId="21" xfId="0" applyFont="1" applyFill="1" applyBorder="1" applyAlignment="1">
      <alignment horizontal="center" vertical="center"/>
    </xf>
    <xf numFmtId="0" fontId="0" fillId="0" borderId="98" xfId="0" applyBorder="1">
      <alignment vertical="center"/>
    </xf>
    <xf numFmtId="0" fontId="71" fillId="15" borderId="2" xfId="0" applyFont="1" applyFill="1" applyBorder="1" applyAlignment="1">
      <alignment horizontal="center" vertical="center"/>
    </xf>
    <xf numFmtId="0" fontId="71" fillId="15" borderId="35" xfId="0" applyFont="1" applyFill="1" applyBorder="1" applyAlignment="1">
      <alignment horizontal="center" vertical="center"/>
    </xf>
    <xf numFmtId="0" fontId="71" fillId="11" borderId="21" xfId="0" applyFont="1" applyFill="1" applyBorder="1">
      <alignment vertical="center"/>
    </xf>
    <xf numFmtId="0" fontId="71" fillId="11" borderId="2" xfId="0" applyFont="1" applyFill="1" applyBorder="1">
      <alignment vertical="center"/>
    </xf>
    <xf numFmtId="38" fontId="71" fillId="11" borderId="2" xfId="0" applyNumberFormat="1" applyFont="1" applyFill="1" applyBorder="1">
      <alignment vertical="center"/>
    </xf>
    <xf numFmtId="0" fontId="71" fillId="11" borderId="2" xfId="0" quotePrefix="1" applyFont="1" applyFill="1" applyBorder="1">
      <alignment vertical="center"/>
    </xf>
    <xf numFmtId="3" fontId="71" fillId="11" borderId="35" xfId="0" applyNumberFormat="1" applyFont="1" applyFill="1" applyBorder="1">
      <alignment vertical="center"/>
    </xf>
    <xf numFmtId="0" fontId="71" fillId="0" borderId="89" xfId="0" applyFont="1" applyBorder="1">
      <alignment vertical="center"/>
    </xf>
    <xf numFmtId="0" fontId="71" fillId="0" borderId="6" xfId="0" applyFont="1" applyBorder="1">
      <alignment vertical="center"/>
    </xf>
    <xf numFmtId="0" fontId="71" fillId="0" borderId="9" xfId="0" applyFont="1" applyBorder="1">
      <alignment vertical="center"/>
    </xf>
    <xf numFmtId="0" fontId="71" fillId="15" borderId="2" xfId="0" applyFont="1" applyFill="1" applyBorder="1" applyAlignment="1">
      <alignment horizontal="right" vertical="center"/>
    </xf>
    <xf numFmtId="0" fontId="71" fillId="0" borderId="51" xfId="0" applyFont="1" applyBorder="1">
      <alignment vertical="center"/>
    </xf>
    <xf numFmtId="0" fontId="71" fillId="0" borderId="39" xfId="0" applyFont="1" applyBorder="1">
      <alignment vertical="center"/>
    </xf>
    <xf numFmtId="0" fontId="71" fillId="0" borderId="78" xfId="0" applyFont="1" applyBorder="1">
      <alignment vertical="center"/>
    </xf>
    <xf numFmtId="0" fontId="71" fillId="15" borderId="36" xfId="0" applyFont="1" applyFill="1" applyBorder="1" applyAlignment="1">
      <alignment horizontal="right" vertical="center"/>
    </xf>
    <xf numFmtId="3" fontId="71" fillId="11" borderId="37" xfId="0" applyNumberFormat="1" applyFont="1" applyFill="1" applyBorder="1">
      <alignment vertical="center"/>
    </xf>
    <xf numFmtId="0" fontId="13" fillId="14" borderId="50" xfId="0" applyFont="1" applyFill="1" applyBorder="1" applyAlignment="1"/>
    <xf numFmtId="0" fontId="0" fillId="14" borderId="61" xfId="0" applyFill="1" applyBorder="1">
      <alignment vertical="center"/>
    </xf>
    <xf numFmtId="0" fontId="0" fillId="14" borderId="66" xfId="0" applyFill="1" applyBorder="1">
      <alignment vertical="center"/>
    </xf>
    <xf numFmtId="0" fontId="0" fillId="14" borderId="61" xfId="0" applyFill="1" applyBorder="1" applyAlignment="1"/>
    <xf numFmtId="0" fontId="0" fillId="14" borderId="66" xfId="0" applyFill="1" applyBorder="1" applyAlignment="1"/>
    <xf numFmtId="0" fontId="72" fillId="0" borderId="0" xfId="0" applyFont="1" applyAlignment="1">
      <alignment horizontal="right" vertical="center"/>
    </xf>
    <xf numFmtId="0" fontId="0" fillId="17" borderId="0" xfId="0" applyFill="1" applyAlignment="1">
      <alignment horizontal="left" vertical="top" wrapText="1"/>
    </xf>
    <xf numFmtId="0" fontId="10" fillId="2" borderId="0" xfId="0" applyFont="1" applyFill="1" applyAlignment="1">
      <alignment horizontal="left" vertical="center"/>
    </xf>
    <xf numFmtId="0" fontId="10" fillId="0" borderId="8" xfId="0" applyFont="1" applyBorder="1">
      <alignment vertical="center"/>
    </xf>
    <xf numFmtId="0" fontId="10" fillId="0" borderId="6" xfId="0" applyFont="1" applyBorder="1">
      <alignment vertical="center"/>
    </xf>
    <xf numFmtId="0" fontId="10" fillId="0" borderId="18" xfId="0" applyFont="1" applyBorder="1">
      <alignment vertical="center"/>
    </xf>
    <xf numFmtId="0" fontId="10" fillId="0" borderId="10" xfId="0" applyFont="1" applyBorder="1">
      <alignment vertical="center"/>
    </xf>
    <xf numFmtId="0" fontId="10" fillId="0" borderId="98" xfId="0" applyFont="1" applyBorder="1">
      <alignment vertical="center"/>
    </xf>
    <xf numFmtId="0" fontId="10" fillId="0" borderId="103" xfId="0" applyFont="1" applyBorder="1">
      <alignment vertical="center"/>
    </xf>
    <xf numFmtId="0" fontId="10" fillId="0" borderId="25" xfId="0" applyFont="1" applyBorder="1">
      <alignment vertical="center"/>
    </xf>
    <xf numFmtId="0" fontId="10" fillId="0" borderId="99" xfId="0" applyFont="1" applyBorder="1">
      <alignment vertical="center"/>
    </xf>
    <xf numFmtId="0" fontId="0" fillId="0" borderId="104" xfId="0" applyBorder="1" applyAlignment="1">
      <alignment horizontal="left" vertical="top" wrapText="1"/>
    </xf>
    <xf numFmtId="0" fontId="12" fillId="0" borderId="34" xfId="0" applyFont="1" applyBorder="1" applyAlignment="1">
      <alignment horizontal="left" vertical="top" wrapText="1"/>
    </xf>
    <xf numFmtId="0" fontId="12" fillId="0" borderId="37" xfId="0" applyFont="1" applyBorder="1" applyAlignment="1">
      <alignment horizontal="left" vertical="top" wrapText="1"/>
    </xf>
    <xf numFmtId="0" fontId="12" fillId="0" borderId="17" xfId="0" applyFont="1" applyBorder="1" applyAlignment="1">
      <alignment horizontal="left" vertical="top" wrapText="1"/>
    </xf>
    <xf numFmtId="0" fontId="12" fillId="0" borderId="26" xfId="0" applyFont="1" applyBorder="1">
      <alignment vertical="center"/>
    </xf>
    <xf numFmtId="0" fontId="12" fillId="2" borderId="22" xfId="0" applyFont="1" applyFill="1" applyBorder="1">
      <alignment vertical="center"/>
    </xf>
    <xf numFmtId="0" fontId="12" fillId="0" borderId="49" xfId="0" applyFont="1" applyBorder="1" applyAlignment="1">
      <alignment horizontal="left" vertical="center"/>
    </xf>
    <xf numFmtId="38" fontId="44" fillId="0" borderId="0" xfId="0" applyNumberFormat="1" applyFont="1">
      <alignment vertical="center"/>
    </xf>
    <xf numFmtId="0" fontId="60" fillId="2" borderId="0" xfId="0" applyFont="1" applyFill="1" applyAlignment="1">
      <alignment horizontal="left" vertical="center"/>
    </xf>
    <xf numFmtId="0" fontId="60" fillId="2" borderId="0" xfId="0" applyFont="1" applyFill="1">
      <alignment vertical="center"/>
    </xf>
    <xf numFmtId="0" fontId="12" fillId="0" borderId="191" xfId="0" applyFont="1" applyBorder="1">
      <alignment vertical="center"/>
    </xf>
    <xf numFmtId="0" fontId="13" fillId="14" borderId="143" xfId="0" applyFont="1" applyFill="1" applyBorder="1" applyAlignment="1">
      <alignment horizontal="center" vertical="center"/>
    </xf>
    <xf numFmtId="0" fontId="47" fillId="10" borderId="21" xfId="0" applyFont="1" applyFill="1" applyBorder="1" applyAlignment="1" applyProtection="1">
      <alignment horizontal="left" vertical="center" wrapText="1"/>
      <protection locked="0"/>
    </xf>
    <xf numFmtId="0" fontId="47" fillId="10" borderId="20" xfId="0" applyFont="1" applyFill="1" applyBorder="1" applyAlignment="1" applyProtection="1">
      <alignment horizontal="left" vertical="center" wrapText="1"/>
      <protection locked="0"/>
    </xf>
    <xf numFmtId="0" fontId="47" fillId="10" borderId="27" xfId="0" applyFont="1" applyFill="1" applyBorder="1" applyAlignment="1" applyProtection="1">
      <alignment horizontal="left" vertical="center" wrapText="1"/>
      <protection locked="0"/>
    </xf>
    <xf numFmtId="0" fontId="47" fillId="10" borderId="22" xfId="0" applyFont="1" applyFill="1" applyBorder="1" applyAlignment="1" applyProtection="1">
      <alignment horizontal="center" vertical="center"/>
      <protection locked="0"/>
    </xf>
    <xf numFmtId="0" fontId="47" fillId="10" borderId="3" xfId="0" applyFont="1" applyFill="1" applyBorder="1" applyAlignment="1" applyProtection="1">
      <alignment horizontal="center" vertical="center"/>
      <protection locked="0"/>
    </xf>
    <xf numFmtId="0" fontId="47" fillId="10" borderId="83" xfId="0" applyFont="1" applyFill="1" applyBorder="1" applyAlignment="1" applyProtection="1">
      <alignment horizontal="center" vertical="center"/>
      <protection locked="0"/>
    </xf>
    <xf numFmtId="0" fontId="19" fillId="9" borderId="15" xfId="0" applyFont="1" applyFill="1" applyBorder="1" applyAlignment="1">
      <alignment horizontal="center" vertical="center"/>
    </xf>
    <xf numFmtId="0" fontId="73" fillId="0" borderId="191" xfId="0" applyFont="1" applyBorder="1">
      <alignment vertical="center"/>
    </xf>
    <xf numFmtId="0" fontId="12" fillId="18" borderId="36" xfId="0" applyFont="1" applyFill="1" applyBorder="1" applyAlignment="1">
      <alignment horizontal="center" vertical="center" wrapText="1"/>
    </xf>
    <xf numFmtId="0" fontId="12" fillId="18" borderId="36" xfId="0" applyFont="1" applyFill="1" applyBorder="1">
      <alignment vertical="center"/>
    </xf>
    <xf numFmtId="0" fontId="12" fillId="18" borderId="37" xfId="0" applyFont="1" applyFill="1" applyBorder="1">
      <alignment vertical="center"/>
    </xf>
    <xf numFmtId="0" fontId="12" fillId="0" borderId="28"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38" xfId="0" applyFont="1" applyBorder="1" applyAlignment="1">
      <alignment horizontal="center" vertical="center" wrapText="1"/>
    </xf>
    <xf numFmtId="38" fontId="12" fillId="18" borderId="36" xfId="0" applyNumberFormat="1" applyFont="1" applyFill="1" applyBorder="1" applyAlignment="1">
      <alignment horizontal="center" vertical="center"/>
    </xf>
    <xf numFmtId="0" fontId="75" fillId="0" borderId="0" xfId="24" applyFont="1">
      <alignment vertical="center"/>
    </xf>
    <xf numFmtId="0" fontId="78" fillId="0" borderId="0" xfId="24" applyFont="1">
      <alignment vertical="center"/>
    </xf>
    <xf numFmtId="0" fontId="81" fillId="0" borderId="0" xfId="26">
      <alignment vertical="center"/>
    </xf>
    <xf numFmtId="0" fontId="82" fillId="0" borderId="0" xfId="26" applyFont="1">
      <alignment vertical="center"/>
    </xf>
    <xf numFmtId="0" fontId="83" fillId="0" borderId="0" xfId="26" applyFont="1">
      <alignment vertical="center"/>
    </xf>
    <xf numFmtId="0" fontId="84" fillId="0" borderId="0" xfId="26" applyFont="1">
      <alignment vertical="center"/>
    </xf>
    <xf numFmtId="0" fontId="62" fillId="0" borderId="0" xfId="26" applyFont="1" applyAlignment="1">
      <alignment horizontal="left" vertical="center" wrapText="1"/>
    </xf>
    <xf numFmtId="0" fontId="81" fillId="0" borderId="13" xfId="26" applyBorder="1" applyAlignment="1">
      <alignment horizontal="right" vertical="center"/>
    </xf>
    <xf numFmtId="185" fontId="89" fillId="16" borderId="4" xfId="27" quotePrefix="1" applyNumberFormat="1" applyFont="1" applyFill="1" applyBorder="1" applyAlignment="1" applyProtection="1">
      <alignment horizontal="left" vertical="center" wrapText="1"/>
      <protection locked="0"/>
    </xf>
    <xf numFmtId="0" fontId="83" fillId="0" borderId="0" xfId="26" applyFont="1" applyAlignment="1">
      <alignment horizontal="left" vertical="center"/>
    </xf>
    <xf numFmtId="0" fontId="90" fillId="0" borderId="0" xfId="29" applyFont="1">
      <alignment vertical="center"/>
    </xf>
    <xf numFmtId="0" fontId="78" fillId="0" borderId="0" xfId="29">
      <alignment vertical="center"/>
    </xf>
    <xf numFmtId="0" fontId="91" fillId="0" borderId="0" xfId="29" applyFont="1">
      <alignment vertical="center"/>
    </xf>
    <xf numFmtId="0" fontId="90" fillId="0" borderId="0" xfId="30" applyFont="1">
      <alignment vertical="center"/>
    </xf>
    <xf numFmtId="0" fontId="90" fillId="0" borderId="0" xfId="30" applyFont="1" applyAlignment="1">
      <alignment vertical="center" wrapText="1"/>
    </xf>
    <xf numFmtId="0" fontId="78" fillId="0" borderId="0" xfId="30" applyFont="1" applyAlignment="1">
      <alignment vertical="center" wrapText="1"/>
    </xf>
    <xf numFmtId="0" fontId="92" fillId="0" borderId="0" xfId="30" applyFont="1">
      <alignment vertical="center"/>
    </xf>
    <xf numFmtId="0" fontId="93" fillId="0" borderId="0" xfId="29" applyFont="1">
      <alignment vertical="center"/>
    </xf>
    <xf numFmtId="0" fontId="78" fillId="0" borderId="0" xfId="30" applyFont="1">
      <alignment vertical="center"/>
    </xf>
    <xf numFmtId="0" fontId="77" fillId="0" borderId="0" xfId="30" applyFont="1">
      <alignment vertical="center"/>
    </xf>
    <xf numFmtId="0" fontId="92" fillId="16" borderId="0" xfId="27" applyFont="1" applyFill="1" applyAlignment="1">
      <alignment horizontal="left" vertical="center" wrapText="1"/>
    </xf>
    <xf numFmtId="0" fontId="86" fillId="16" borderId="0" xfId="27" applyFont="1" applyFill="1" applyAlignment="1" applyProtection="1">
      <alignment horizontal="right" vertical="center" wrapText="1"/>
      <protection locked="0"/>
    </xf>
    <xf numFmtId="0" fontId="92" fillId="16" borderId="0" xfId="27" applyFont="1" applyFill="1" applyAlignment="1" applyProtection="1">
      <alignment horizontal="left" vertical="center" wrapText="1"/>
      <protection locked="0"/>
    </xf>
    <xf numFmtId="0" fontId="82" fillId="17" borderId="50" xfId="29" applyFont="1" applyFill="1" applyBorder="1" applyAlignment="1">
      <alignment vertical="center" wrapText="1"/>
    </xf>
    <xf numFmtId="0" fontId="82" fillId="17" borderId="61" xfId="30" applyFont="1" applyFill="1" applyBorder="1" applyAlignment="1">
      <alignment horizontal="center" vertical="center"/>
    </xf>
    <xf numFmtId="0" fontId="82" fillId="17" borderId="61" xfId="29" applyFont="1" applyFill="1" applyBorder="1" applyAlignment="1">
      <alignment vertical="center" wrapText="1"/>
    </xf>
    <xf numFmtId="0" fontId="82" fillId="17" borderId="62" xfId="29" applyFont="1" applyFill="1" applyBorder="1" applyAlignment="1">
      <alignment vertical="center" wrapText="1"/>
    </xf>
    <xf numFmtId="0" fontId="82" fillId="17" borderId="80" xfId="29" applyFont="1" applyFill="1" applyBorder="1" applyAlignment="1">
      <alignment vertical="center" wrapText="1"/>
    </xf>
    <xf numFmtId="0" fontId="82" fillId="17" borderId="66" xfId="29" applyFont="1" applyFill="1" applyBorder="1" applyAlignment="1">
      <alignment vertical="center" wrapText="1"/>
    </xf>
    <xf numFmtId="0" fontId="82" fillId="17" borderId="202" xfId="29" applyFont="1" applyFill="1" applyBorder="1" applyAlignment="1">
      <alignment horizontal="center" vertical="center" wrapText="1"/>
    </xf>
    <xf numFmtId="0" fontId="82" fillId="17" borderId="203" xfId="29" applyFont="1" applyFill="1" applyBorder="1" applyAlignment="1">
      <alignment horizontal="center" vertical="center" wrapText="1"/>
    </xf>
    <xf numFmtId="0" fontId="82" fillId="17" borderId="204" xfId="29" applyFont="1" applyFill="1" applyBorder="1" applyAlignment="1">
      <alignment horizontal="center" vertical="center" wrapText="1"/>
    </xf>
    <xf numFmtId="0" fontId="82" fillId="17" borderId="205" xfId="29" applyFont="1" applyFill="1" applyBorder="1" applyAlignment="1">
      <alignment horizontal="center" vertical="center" wrapText="1"/>
    </xf>
    <xf numFmtId="0" fontId="82" fillId="17" borderId="206" xfId="29" applyFont="1" applyFill="1" applyBorder="1" applyAlignment="1">
      <alignment horizontal="center" vertical="center" wrapText="1"/>
    </xf>
    <xf numFmtId="0" fontId="82" fillId="17" borderId="207" xfId="29" applyFont="1" applyFill="1" applyBorder="1" applyAlignment="1">
      <alignment horizontal="center" vertical="center" wrapText="1"/>
    </xf>
    <xf numFmtId="0" fontId="82" fillId="17" borderId="208" xfId="29" applyFont="1" applyFill="1" applyBorder="1" applyAlignment="1">
      <alignment horizontal="center" vertical="center" wrapText="1"/>
    </xf>
    <xf numFmtId="49" fontId="92" fillId="15" borderId="32" xfId="29" applyNumberFormat="1" applyFont="1" applyFill="1" applyBorder="1" applyAlignment="1" applyProtection="1">
      <alignment horizontal="center" vertical="center" shrinkToFit="1"/>
      <protection locked="0"/>
    </xf>
    <xf numFmtId="0" fontId="96" fillId="15" borderId="209" xfId="29" applyFont="1" applyFill="1" applyBorder="1" applyAlignment="1" applyProtection="1">
      <alignment horizontal="center" vertical="center" wrapText="1"/>
      <protection locked="0"/>
    </xf>
    <xf numFmtId="0" fontId="96" fillId="15" borderId="210" xfId="29" applyFont="1" applyFill="1" applyBorder="1" applyAlignment="1" applyProtection="1">
      <alignment horizontal="center" vertical="center" wrapText="1"/>
      <protection locked="0"/>
    </xf>
    <xf numFmtId="0" fontId="96" fillId="15" borderId="211" xfId="29" applyFont="1" applyFill="1" applyBorder="1" applyAlignment="1" applyProtection="1">
      <alignment horizontal="center" vertical="center" wrapText="1"/>
      <protection locked="0"/>
    </xf>
    <xf numFmtId="0" fontId="96" fillId="15" borderId="212" xfId="29" applyFont="1" applyFill="1" applyBorder="1" applyAlignment="1" applyProtection="1">
      <alignment horizontal="center" vertical="center" wrapText="1"/>
      <protection locked="0"/>
    </xf>
    <xf numFmtId="0" fontId="96" fillId="15" borderId="213" xfId="29" applyFont="1" applyFill="1" applyBorder="1" applyAlignment="1" applyProtection="1">
      <alignment horizontal="center" vertical="center" wrapText="1"/>
      <protection locked="0"/>
    </xf>
    <xf numFmtId="0" fontId="96" fillId="15" borderId="214" xfId="29" applyFont="1" applyFill="1" applyBorder="1" applyAlignment="1" applyProtection="1">
      <alignment horizontal="center" vertical="center" wrapText="1"/>
      <protection locked="0"/>
    </xf>
    <xf numFmtId="0" fontId="96" fillId="15" borderId="215" xfId="29" applyFont="1" applyFill="1" applyBorder="1" applyAlignment="1" applyProtection="1">
      <alignment horizontal="center" vertical="center" wrapText="1"/>
      <protection locked="0"/>
    </xf>
    <xf numFmtId="49" fontId="92" fillId="0" borderId="21" xfId="29" applyNumberFormat="1" applyFont="1" applyBorder="1" applyAlignment="1" applyProtection="1">
      <alignment horizontal="center" vertical="center" shrinkToFit="1"/>
      <protection locked="0"/>
    </xf>
    <xf numFmtId="0" fontId="96" fillId="0" borderId="216" xfId="29" applyFont="1" applyBorder="1" applyAlignment="1" applyProtection="1">
      <alignment horizontal="center" vertical="center" wrapText="1"/>
      <protection locked="0"/>
    </xf>
    <xf numFmtId="0" fontId="96" fillId="0" borderId="217" xfId="29" applyFont="1" applyBorder="1" applyAlignment="1" applyProtection="1">
      <alignment horizontal="center" vertical="center" wrapText="1"/>
      <protection locked="0"/>
    </xf>
    <xf numFmtId="0" fontId="96" fillId="0" borderId="218" xfId="29" applyFont="1" applyBorder="1" applyAlignment="1" applyProtection="1">
      <alignment horizontal="center" vertical="center" wrapText="1"/>
      <protection locked="0"/>
    </xf>
    <xf numFmtId="0" fontId="96" fillId="0" borderId="219" xfId="29" applyFont="1" applyBorder="1" applyAlignment="1" applyProtection="1">
      <alignment horizontal="center" vertical="center" wrapText="1"/>
      <protection locked="0"/>
    </xf>
    <xf numFmtId="0" fontId="96" fillId="0" borderId="220" xfId="29" applyFont="1" applyBorder="1" applyAlignment="1" applyProtection="1">
      <alignment horizontal="center" vertical="center" wrapText="1"/>
      <protection locked="0"/>
    </xf>
    <xf numFmtId="0" fontId="96" fillId="0" borderId="221" xfId="29" applyFont="1" applyBorder="1" applyAlignment="1" applyProtection="1">
      <alignment horizontal="center" vertical="center" wrapText="1"/>
      <protection locked="0"/>
    </xf>
    <xf numFmtId="0" fontId="96" fillId="0" borderId="222" xfId="29" applyFont="1" applyBorder="1" applyAlignment="1" applyProtection="1">
      <alignment horizontal="center" vertical="center" wrapText="1"/>
      <protection locked="0"/>
    </xf>
    <xf numFmtId="0" fontId="96" fillId="0" borderId="216" xfId="29" applyFont="1" applyBorder="1" applyAlignment="1" applyProtection="1">
      <alignment horizontal="left" vertical="center" wrapText="1"/>
      <protection locked="0"/>
    </xf>
    <xf numFmtId="0" fontId="96" fillId="0" borderId="217" xfId="29" applyFont="1" applyBorder="1" applyAlignment="1" applyProtection="1">
      <alignment horizontal="left" vertical="center" wrapText="1"/>
      <protection locked="0"/>
    </xf>
    <xf numFmtId="0" fontId="96" fillId="0" borderId="218" xfId="29" applyFont="1" applyBorder="1" applyAlignment="1" applyProtection="1">
      <alignment horizontal="left" vertical="center" wrapText="1"/>
      <protection locked="0"/>
    </xf>
    <xf numFmtId="0" fontId="96" fillId="0" borderId="219" xfId="29" applyFont="1" applyBorder="1" applyAlignment="1" applyProtection="1">
      <alignment horizontal="left" vertical="center" wrapText="1"/>
      <protection locked="0"/>
    </xf>
    <xf numFmtId="0" fontId="96" fillId="0" borderId="220" xfId="29" applyFont="1" applyBorder="1" applyAlignment="1" applyProtection="1">
      <alignment horizontal="left" vertical="center" wrapText="1"/>
      <protection locked="0"/>
    </xf>
    <xf numFmtId="0" fontId="96" fillId="0" borderId="221" xfId="29" applyFont="1" applyBorder="1" applyAlignment="1" applyProtection="1">
      <alignment horizontal="left" vertical="center" wrapText="1"/>
      <protection locked="0"/>
    </xf>
    <xf numFmtId="0" fontId="96" fillId="0" borderId="222" xfId="29" applyFont="1" applyBorder="1" applyAlignment="1" applyProtection="1">
      <alignment horizontal="left" vertical="center" wrapText="1"/>
      <protection locked="0"/>
    </xf>
    <xf numFmtId="0" fontId="96" fillId="0" borderId="216" xfId="29" applyFont="1" applyBorder="1" applyAlignment="1" applyProtection="1">
      <alignment vertical="center" wrapText="1"/>
      <protection locked="0"/>
    </xf>
    <xf numFmtId="0" fontId="96" fillId="0" borderId="217" xfId="29" applyFont="1" applyBorder="1" applyAlignment="1" applyProtection="1">
      <alignment vertical="center" wrapText="1"/>
      <protection locked="0"/>
    </xf>
    <xf numFmtId="0" fontId="96" fillId="0" borderId="218" xfId="29" applyFont="1" applyBorder="1" applyAlignment="1" applyProtection="1">
      <alignment vertical="center" wrapText="1"/>
      <protection locked="0"/>
    </xf>
    <xf numFmtId="0" fontId="96" fillId="0" borderId="219" xfId="29" applyFont="1" applyBorder="1" applyAlignment="1" applyProtection="1">
      <alignment vertical="center" wrapText="1"/>
      <protection locked="0"/>
    </xf>
    <xf numFmtId="0" fontId="96" fillId="0" borderId="220" xfId="29" applyFont="1" applyBorder="1" applyAlignment="1" applyProtection="1">
      <alignment vertical="center" wrapText="1"/>
      <protection locked="0"/>
    </xf>
    <xf numFmtId="0" fontId="96" fillId="0" borderId="221" xfId="29" applyFont="1" applyBorder="1" applyAlignment="1" applyProtection="1">
      <alignment vertical="center" wrapText="1"/>
      <protection locked="0"/>
    </xf>
    <xf numFmtId="0" fontId="96" fillId="0" borderId="222" xfId="29" applyFont="1" applyBorder="1" applyAlignment="1" applyProtection="1">
      <alignment vertical="center" wrapText="1"/>
      <protection locked="0"/>
    </xf>
    <xf numFmtId="0" fontId="96" fillId="0" borderId="216" xfId="29" applyFont="1" applyBorder="1" applyAlignment="1" applyProtection="1">
      <alignment horizontal="justify" vertical="center" wrapText="1"/>
      <protection locked="0"/>
    </xf>
    <xf numFmtId="0" fontId="96" fillId="0" borderId="217" xfId="29" applyFont="1" applyBorder="1" applyAlignment="1" applyProtection="1">
      <alignment horizontal="justify" vertical="center" wrapText="1"/>
      <protection locked="0"/>
    </xf>
    <xf numFmtId="0" fontId="96" fillId="0" borderId="218" xfId="29" applyFont="1" applyBorder="1" applyAlignment="1" applyProtection="1">
      <alignment horizontal="justify" vertical="center" wrapText="1"/>
      <protection locked="0"/>
    </xf>
    <xf numFmtId="0" fontId="96" fillId="0" borderId="219" xfId="29" applyFont="1" applyBorder="1" applyAlignment="1" applyProtection="1">
      <alignment horizontal="justify" vertical="center" wrapText="1"/>
      <protection locked="0"/>
    </xf>
    <xf numFmtId="0" fontId="96" fillId="0" borderId="220" xfId="29" applyFont="1" applyBorder="1" applyAlignment="1" applyProtection="1">
      <alignment horizontal="justify" vertical="center" wrapText="1"/>
      <protection locked="0"/>
    </xf>
    <xf numFmtId="0" fontId="96" fillId="0" borderId="221" xfId="29" applyFont="1" applyBorder="1" applyAlignment="1" applyProtection="1">
      <alignment horizontal="justify" vertical="center" wrapText="1"/>
      <protection locked="0"/>
    </xf>
    <xf numFmtId="0" fontId="96" fillId="0" borderId="222" xfId="29" applyFont="1" applyBorder="1" applyAlignment="1" applyProtection="1">
      <alignment horizontal="justify" vertical="center" wrapText="1"/>
      <protection locked="0"/>
    </xf>
    <xf numFmtId="49" fontId="92" fillId="15" borderId="21" xfId="29" applyNumberFormat="1" applyFont="1" applyFill="1" applyBorder="1" applyAlignment="1" applyProtection="1">
      <alignment horizontal="center" vertical="center" shrinkToFit="1"/>
      <protection locked="0"/>
    </xf>
    <xf numFmtId="49" fontId="92" fillId="0" borderId="20" xfId="29" applyNumberFormat="1" applyFont="1" applyBorder="1" applyAlignment="1" applyProtection="1">
      <alignment horizontal="center" vertical="center" shrinkToFit="1"/>
      <protection locked="0"/>
    </xf>
    <xf numFmtId="0" fontId="96" fillId="0" borderId="202" xfId="29" applyFont="1" applyBorder="1" applyAlignment="1" applyProtection="1">
      <alignment horizontal="justify" vertical="center" wrapText="1"/>
      <protection locked="0"/>
    </xf>
    <xf numFmtId="0" fontId="96" fillId="0" borderId="203" xfId="29" applyFont="1" applyBorder="1" applyAlignment="1" applyProtection="1">
      <alignment horizontal="justify" vertical="center" wrapText="1"/>
      <protection locked="0"/>
    </xf>
    <xf numFmtId="0" fontId="96" fillId="0" borderId="204" xfId="29" applyFont="1" applyBorder="1" applyAlignment="1" applyProtection="1">
      <alignment horizontal="justify" vertical="center" wrapText="1"/>
      <protection locked="0"/>
    </xf>
    <xf numFmtId="0" fontId="96" fillId="0" borderId="205" xfId="29" applyFont="1" applyBorder="1" applyAlignment="1" applyProtection="1">
      <alignment horizontal="justify" vertical="center" wrapText="1"/>
      <protection locked="0"/>
    </xf>
    <xf numFmtId="0" fontId="96" fillId="0" borderId="206" xfId="29" applyFont="1" applyBorder="1" applyAlignment="1" applyProtection="1">
      <alignment horizontal="justify" vertical="center" wrapText="1"/>
      <protection locked="0"/>
    </xf>
    <xf numFmtId="0" fontId="96" fillId="0" borderId="208" xfId="29" applyFont="1" applyBorder="1" applyAlignment="1" applyProtection="1">
      <alignment horizontal="justify" vertical="center" wrapText="1"/>
      <protection locked="0"/>
    </xf>
    <xf numFmtId="0" fontId="77" fillId="0" borderId="0" xfId="29" applyFont="1">
      <alignment vertical="center"/>
    </xf>
    <xf numFmtId="0" fontId="77" fillId="16" borderId="0" xfId="29" applyFont="1" applyFill="1" applyAlignment="1">
      <alignment vertical="center" wrapText="1"/>
    </xf>
    <xf numFmtId="0" fontId="77" fillId="0" borderId="0" xfId="29" applyFont="1" applyAlignment="1">
      <alignment horizontal="left" vertical="center"/>
    </xf>
    <xf numFmtId="0" fontId="77" fillId="0" borderId="0" xfId="29" applyFont="1" applyAlignment="1">
      <alignment horizontal="center" vertical="center"/>
    </xf>
    <xf numFmtId="0" fontId="2" fillId="0" borderId="0" xfId="32">
      <alignment vertical="center"/>
    </xf>
    <xf numFmtId="0" fontId="2" fillId="0" borderId="0" xfId="32" applyAlignment="1">
      <alignment horizontal="center" vertical="center"/>
    </xf>
    <xf numFmtId="38" fontId="0" fillId="0" borderId="0" xfId="33" applyFont="1" applyAlignment="1" applyProtection="1">
      <alignment horizontal="center" vertical="center"/>
    </xf>
    <xf numFmtId="38" fontId="0" fillId="0" borderId="0" xfId="33" applyFont="1" applyAlignment="1" applyProtection="1">
      <alignment horizontal="center" vertical="center" shrinkToFit="1"/>
    </xf>
    <xf numFmtId="0" fontId="97" fillId="0" borderId="0" xfId="32" applyFont="1" applyAlignment="1">
      <alignment horizontal="center" vertical="center"/>
    </xf>
    <xf numFmtId="0" fontId="98" fillId="0" borderId="0" xfId="32" applyFont="1" applyAlignment="1">
      <alignment horizontal="center" vertical="center" wrapText="1"/>
    </xf>
    <xf numFmtId="0" fontId="99" fillId="0" borderId="0" xfId="32" applyFont="1" applyAlignment="1">
      <alignment horizontal="center" vertical="center" wrapText="1"/>
    </xf>
    <xf numFmtId="0" fontId="74" fillId="0" borderId="0" xfId="32" applyFont="1" applyAlignment="1">
      <alignment horizontal="center" vertical="center"/>
    </xf>
    <xf numFmtId="0" fontId="74" fillId="0" borderId="0" xfId="32" applyFont="1" applyAlignment="1">
      <alignment horizontal="left" vertical="center"/>
    </xf>
    <xf numFmtId="38" fontId="81" fillId="0" borderId="0" xfId="33" applyFont="1" applyBorder="1" applyAlignment="1" applyProtection="1">
      <alignment horizontal="center" vertical="center" shrinkToFit="1"/>
    </xf>
    <xf numFmtId="38" fontId="81" fillId="0" borderId="0" xfId="33" applyFont="1" applyBorder="1" applyAlignment="1" applyProtection="1">
      <alignment vertical="center" shrinkToFit="1"/>
    </xf>
    <xf numFmtId="38" fontId="75" fillId="0" borderId="0" xfId="33" applyFont="1" applyBorder="1" applyAlignment="1" applyProtection="1">
      <alignment horizontal="center" vertical="center" shrinkToFit="1"/>
    </xf>
    <xf numFmtId="0" fontId="100" fillId="16" borderId="0" xfId="34" applyFont="1" applyFill="1" applyAlignment="1">
      <alignment horizontal="right" vertical="center"/>
    </xf>
    <xf numFmtId="0" fontId="102" fillId="0" borderId="0" xfId="32" applyFont="1" applyAlignment="1">
      <alignment horizontal="left" vertical="center" indent="2"/>
    </xf>
    <xf numFmtId="38" fontId="0" fillId="0" borderId="1" xfId="33" applyFont="1" applyBorder="1" applyAlignment="1" applyProtection="1">
      <alignment horizontal="center" vertical="center" shrinkToFit="1"/>
    </xf>
    <xf numFmtId="0" fontId="77" fillId="0" borderId="0" xfId="32" applyFont="1" applyAlignment="1">
      <alignment horizontal="center" vertical="center"/>
    </xf>
    <xf numFmtId="0" fontId="78" fillId="14" borderId="2" xfId="33" applyNumberFormat="1" applyFont="1" applyFill="1" applyBorder="1" applyAlignment="1" applyProtection="1">
      <alignment horizontal="center" vertical="center" shrinkToFit="1"/>
    </xf>
    <xf numFmtId="0" fontId="78" fillId="0" borderId="0" xfId="32" applyFont="1" applyAlignment="1">
      <alignment horizontal="center" vertical="center"/>
    </xf>
    <xf numFmtId="0" fontId="98" fillId="0" borderId="0" xfId="32" applyFont="1" applyAlignment="1">
      <alignment horizontal="left" vertical="center" wrapText="1"/>
    </xf>
    <xf numFmtId="0" fontId="78" fillId="14" borderId="2" xfId="33" applyNumberFormat="1" applyFont="1" applyFill="1" applyBorder="1" applyAlignment="1" applyProtection="1">
      <alignment horizontal="center" vertical="center" wrapText="1" shrinkToFit="1"/>
    </xf>
    <xf numFmtId="0" fontId="105" fillId="0" borderId="2" xfId="32" applyFont="1" applyBorder="1" applyAlignment="1">
      <alignment horizontal="center" vertical="center"/>
    </xf>
    <xf numFmtId="0" fontId="105" fillId="0" borderId="3" xfId="32" applyFont="1" applyBorder="1" applyAlignment="1" applyProtection="1">
      <alignment vertical="center" wrapText="1"/>
      <protection locked="0"/>
    </xf>
    <xf numFmtId="0" fontId="105" fillId="0" borderId="3" xfId="32" applyFont="1" applyBorder="1" applyAlignment="1" applyProtection="1">
      <alignment horizontal="left" vertical="center" wrapText="1" shrinkToFit="1"/>
      <protection locked="0"/>
    </xf>
    <xf numFmtId="38" fontId="106" fillId="0" borderId="2" xfId="28" applyFont="1" applyBorder="1" applyAlignment="1" applyProtection="1">
      <alignment vertical="center" shrinkToFit="1"/>
      <protection locked="0"/>
    </xf>
    <xf numFmtId="0" fontId="106" fillId="0" borderId="4" xfId="32" applyFont="1" applyBorder="1" applyAlignment="1" applyProtection="1">
      <alignment horizontal="center" vertical="center" shrinkToFit="1"/>
      <protection locked="0"/>
    </xf>
    <xf numFmtId="38" fontId="106" fillId="16" borderId="2" xfId="33" applyFont="1" applyFill="1" applyBorder="1" applyAlignment="1" applyProtection="1">
      <alignment horizontal="right" vertical="center" shrinkToFit="1"/>
      <protection locked="0"/>
    </xf>
    <xf numFmtId="38" fontId="106" fillId="16" borderId="196" xfId="33" applyFont="1" applyFill="1" applyBorder="1" applyAlignment="1" applyProtection="1">
      <alignment horizontal="right" vertical="center" shrinkToFit="1"/>
      <protection locked="0"/>
    </xf>
    <xf numFmtId="38" fontId="106" fillId="0" borderId="2" xfId="33" applyFont="1" applyBorder="1" applyAlignment="1" applyProtection="1">
      <alignment horizontal="right" vertical="center" shrinkToFit="1"/>
    </xf>
    <xf numFmtId="38" fontId="106" fillId="0" borderId="2" xfId="33" applyFont="1" applyBorder="1" applyAlignment="1" applyProtection="1">
      <alignment horizontal="right" vertical="center" shrinkToFit="1"/>
      <protection locked="0"/>
    </xf>
    <xf numFmtId="0" fontId="97" fillId="0" borderId="2" xfId="32" applyFont="1" applyBorder="1" applyAlignment="1">
      <alignment horizontal="center" vertical="center"/>
    </xf>
    <xf numFmtId="0" fontId="98" fillId="0" borderId="0" xfId="32" applyFont="1" applyAlignment="1">
      <alignment vertical="center" wrapText="1"/>
    </xf>
    <xf numFmtId="0" fontId="99" fillId="0" borderId="0" xfId="32" applyFont="1" applyAlignment="1">
      <alignment vertical="center" wrapText="1"/>
    </xf>
    <xf numFmtId="0" fontId="74" fillId="0" borderId="0" xfId="32" applyFont="1">
      <alignment vertical="center"/>
    </xf>
    <xf numFmtId="0" fontId="105" fillId="0" borderId="14" xfId="32" applyFont="1" applyBorder="1" applyAlignment="1">
      <alignment horizontal="center" vertical="center"/>
    </xf>
    <xf numFmtId="0" fontId="105" fillId="0" borderId="14" xfId="32" applyFont="1" applyBorder="1" applyAlignment="1" applyProtection="1">
      <alignment vertical="center" shrinkToFit="1"/>
      <protection locked="0"/>
    </xf>
    <xf numFmtId="49" fontId="105" fillId="0" borderId="14" xfId="32" applyNumberFormat="1" applyFont="1" applyBorder="1" applyAlignment="1" applyProtection="1">
      <alignment vertical="center" shrinkToFit="1"/>
      <protection locked="0"/>
    </xf>
    <xf numFmtId="38" fontId="106" fillId="0" borderId="14" xfId="33" applyFont="1" applyBorder="1" applyAlignment="1" applyProtection="1">
      <alignment horizontal="right" vertical="center" shrinkToFit="1"/>
    </xf>
    <xf numFmtId="0" fontId="97" fillId="0" borderId="14" xfId="32" applyFont="1" applyBorder="1" applyAlignment="1">
      <alignment horizontal="center" vertical="center"/>
    </xf>
    <xf numFmtId="0" fontId="105" fillId="0" borderId="36" xfId="32" applyFont="1" applyBorder="1" applyAlignment="1">
      <alignment horizontal="center" vertical="center"/>
    </xf>
    <xf numFmtId="0" fontId="105" fillId="0" borderId="200" xfId="32" applyFont="1" applyBorder="1" applyAlignment="1">
      <alignment vertical="center" shrinkToFit="1"/>
    </xf>
    <xf numFmtId="38" fontId="106" fillId="0" borderId="36" xfId="33" applyFont="1" applyBorder="1" applyAlignment="1" applyProtection="1">
      <alignment horizontal="right" vertical="center" shrinkToFit="1"/>
    </xf>
    <xf numFmtId="0" fontId="97" fillId="0" borderId="36" xfId="32" applyFont="1" applyBorder="1" applyAlignment="1">
      <alignment horizontal="center" vertical="center"/>
    </xf>
    <xf numFmtId="0" fontId="81" fillId="0" borderId="33" xfId="32" applyFont="1" applyBorder="1" applyAlignment="1">
      <alignment vertical="center" shrinkToFit="1"/>
    </xf>
    <xf numFmtId="49" fontId="81" fillId="0" borderId="226" xfId="32" applyNumberFormat="1" applyFont="1" applyBorder="1" applyAlignment="1">
      <alignment vertical="center" shrinkToFit="1"/>
    </xf>
    <xf numFmtId="38" fontId="106" fillId="0" borderId="33" xfId="33" applyFont="1" applyBorder="1" applyAlignment="1" applyProtection="1">
      <alignment horizontal="right" vertical="center" shrinkToFit="1"/>
    </xf>
    <xf numFmtId="0" fontId="97" fillId="0" borderId="33" xfId="32" applyFont="1" applyBorder="1" applyAlignment="1">
      <alignment horizontal="center" vertical="center"/>
    </xf>
    <xf numFmtId="0" fontId="81" fillId="0" borderId="2" xfId="32" applyFont="1" applyBorder="1" applyAlignment="1">
      <alignment vertical="center" shrinkToFit="1"/>
    </xf>
    <xf numFmtId="49" fontId="81" fillId="0" borderId="196" xfId="32" applyNumberFormat="1" applyFont="1" applyBorder="1" applyAlignment="1">
      <alignment vertical="center" shrinkToFit="1"/>
    </xf>
    <xf numFmtId="0" fontId="81" fillId="0" borderId="36" xfId="32" applyFont="1" applyBorder="1" applyAlignment="1">
      <alignment vertical="center" shrinkToFit="1"/>
    </xf>
    <xf numFmtId="49" fontId="81" fillId="0" borderId="200" xfId="32" applyNumberFormat="1" applyFont="1" applyBorder="1" applyAlignment="1">
      <alignment vertical="center" shrinkToFit="1"/>
    </xf>
    <xf numFmtId="0" fontId="105" fillId="0" borderId="229" xfId="32" applyFont="1" applyBorder="1" applyAlignment="1">
      <alignment horizontal="center" vertical="center"/>
    </xf>
    <xf numFmtId="0" fontId="0" fillId="0" borderId="3" xfId="32" applyFont="1" applyBorder="1" applyAlignment="1">
      <alignment vertical="center" shrinkToFit="1"/>
    </xf>
    <xf numFmtId="49" fontId="81" fillId="0" borderId="229" xfId="32" applyNumberFormat="1" applyFont="1" applyBorder="1" applyAlignment="1">
      <alignment vertical="center" shrinkToFit="1"/>
    </xf>
    <xf numFmtId="38" fontId="106" fillId="0" borderId="3" xfId="33" applyFont="1" applyBorder="1" applyAlignment="1" applyProtection="1">
      <alignment horizontal="right" vertical="center" shrinkToFit="1"/>
    </xf>
    <xf numFmtId="0" fontId="97" fillId="0" borderId="3" xfId="32" applyFont="1" applyBorder="1" applyAlignment="1">
      <alignment horizontal="center" vertical="center"/>
    </xf>
    <xf numFmtId="0" fontId="105" fillId="0" borderId="196" xfId="32" applyFont="1" applyBorder="1" applyAlignment="1">
      <alignment horizontal="center" vertical="center"/>
    </xf>
    <xf numFmtId="0" fontId="0" fillId="0" borderId="2" xfId="32" applyFont="1" applyBorder="1" applyAlignment="1">
      <alignment vertical="center" shrinkToFit="1"/>
    </xf>
    <xf numFmtId="0" fontId="105" fillId="0" borderId="36" xfId="32" applyFont="1" applyBorder="1" applyAlignment="1">
      <alignment vertical="center" shrinkToFit="1"/>
    </xf>
    <xf numFmtId="0" fontId="81" fillId="0" borderId="67" xfId="32" applyFont="1" applyBorder="1" applyAlignment="1">
      <alignment horizontal="center" vertical="center"/>
    </xf>
    <xf numFmtId="0" fontId="81" fillId="0" borderId="1" xfId="32" applyFont="1" applyBorder="1" applyAlignment="1">
      <alignment vertical="center" shrinkToFit="1"/>
    </xf>
    <xf numFmtId="0" fontId="106" fillId="0" borderId="12" xfId="32" applyFont="1" applyBorder="1" applyAlignment="1">
      <alignment vertical="center" shrinkToFit="1"/>
    </xf>
    <xf numFmtId="38" fontId="106" fillId="0" borderId="1" xfId="28" applyFont="1" applyBorder="1" applyAlignment="1" applyProtection="1">
      <alignment vertical="center" shrinkToFit="1"/>
    </xf>
    <xf numFmtId="38" fontId="106" fillId="0" borderId="3" xfId="28" applyFont="1" applyBorder="1" applyAlignment="1" applyProtection="1">
      <alignment vertical="center" shrinkToFit="1"/>
    </xf>
    <xf numFmtId="0" fontId="106" fillId="0" borderId="3" xfId="32" applyFont="1" applyBorder="1" applyAlignment="1">
      <alignment vertical="center" shrinkToFit="1"/>
    </xf>
    <xf numFmtId="38" fontId="106" fillId="19" borderId="3" xfId="33" applyFont="1" applyFill="1" applyBorder="1" applyAlignment="1" applyProtection="1">
      <alignment horizontal="right" vertical="center" shrinkToFit="1"/>
    </xf>
    <xf numFmtId="0" fontId="81" fillId="0" borderId="0" xfId="32" applyFont="1" applyAlignment="1">
      <alignment horizontal="center" vertical="center"/>
    </xf>
    <xf numFmtId="0" fontId="81" fillId="0" borderId="0" xfId="32" applyFont="1" applyAlignment="1">
      <alignment vertical="center" shrinkToFit="1"/>
    </xf>
    <xf numFmtId="0" fontId="106" fillId="0" borderId="0" xfId="32" applyFont="1" applyAlignment="1">
      <alignment horizontal="center" vertical="center" shrinkToFit="1"/>
    </xf>
    <xf numFmtId="0" fontId="106" fillId="0" borderId="0" xfId="32" applyFont="1" applyAlignment="1">
      <alignment vertical="center" shrinkToFit="1"/>
    </xf>
    <xf numFmtId="38" fontId="106" fillId="0" borderId="0" xfId="33" applyFont="1" applyAlignment="1" applyProtection="1">
      <alignment vertical="center" shrinkToFit="1"/>
    </xf>
    <xf numFmtId="38" fontId="106" fillId="0" borderId="0" xfId="33" applyFont="1" applyAlignment="1" applyProtection="1">
      <alignment horizontal="right" vertical="center" shrinkToFit="1"/>
    </xf>
    <xf numFmtId="38" fontId="107" fillId="0" borderId="9" xfId="33" applyFont="1" applyBorder="1" applyAlignment="1" applyProtection="1">
      <alignment horizontal="right" vertical="center" shrinkToFit="1"/>
    </xf>
    <xf numFmtId="38" fontId="81" fillId="0" borderId="9" xfId="33" applyFont="1" applyBorder="1" applyAlignment="1" applyProtection="1">
      <alignment horizontal="right" vertical="center" shrinkToFit="1"/>
    </xf>
    <xf numFmtId="38" fontId="108" fillId="0" borderId="143" xfId="33" applyFont="1" applyBorder="1" applyAlignment="1" applyProtection="1">
      <alignment horizontal="center" vertical="center" shrinkToFit="1"/>
    </xf>
    <xf numFmtId="0" fontId="2" fillId="0" borderId="0" xfId="32" applyAlignment="1">
      <alignment vertical="center" shrinkToFit="1"/>
    </xf>
    <xf numFmtId="0" fontId="2" fillId="0" borderId="0" xfId="32" applyAlignment="1">
      <alignment horizontal="center" vertical="center" shrinkToFit="1"/>
    </xf>
    <xf numFmtId="38" fontId="0" fillId="0" borderId="0" xfId="33" applyFont="1" applyAlignment="1" applyProtection="1">
      <alignment vertical="center" shrinkToFit="1"/>
    </xf>
    <xf numFmtId="38" fontId="0" fillId="0" borderId="0" xfId="33" applyFont="1" applyAlignment="1" applyProtection="1">
      <alignment horizontal="right" vertical="center" shrinkToFit="1"/>
    </xf>
    <xf numFmtId="38" fontId="109" fillId="0" borderId="0" xfId="33" applyFont="1" applyAlignment="1" applyProtection="1">
      <alignment horizontal="right" vertical="center"/>
    </xf>
    <xf numFmtId="38" fontId="107" fillId="0" borderId="11" xfId="33" applyFont="1" applyBorder="1" applyAlignment="1" applyProtection="1">
      <alignment horizontal="right" vertical="center" shrinkToFit="1"/>
    </xf>
    <xf numFmtId="38" fontId="107" fillId="0" borderId="0" xfId="33" applyFont="1" applyBorder="1" applyAlignment="1" applyProtection="1">
      <alignment horizontal="right" vertical="center" shrinkToFit="1"/>
    </xf>
    <xf numFmtId="38" fontId="106" fillId="0" borderId="0" xfId="33" applyFont="1" applyBorder="1" applyAlignment="1" applyProtection="1">
      <alignment horizontal="right" vertical="center" shrinkToFit="1"/>
    </xf>
    <xf numFmtId="0" fontId="77" fillId="0" borderId="0" xfId="32" applyFont="1">
      <alignment vertical="center"/>
    </xf>
    <xf numFmtId="38" fontId="77" fillId="0" borderId="0" xfId="33" applyFont="1" applyProtection="1">
      <alignment vertical="center"/>
    </xf>
    <xf numFmtId="38" fontId="77" fillId="0" borderId="0" xfId="33" applyFont="1" applyAlignment="1" applyProtection="1">
      <alignment horizontal="right" vertical="center" shrinkToFit="1"/>
    </xf>
    <xf numFmtId="38" fontId="77" fillId="0" borderId="0" xfId="33" applyFont="1" applyAlignment="1" applyProtection="1">
      <alignment horizontal="right" vertical="center"/>
    </xf>
    <xf numFmtId="0" fontId="110" fillId="0" borderId="0" xfId="32" applyFont="1" applyAlignment="1">
      <alignment horizontal="center" vertical="center"/>
    </xf>
    <xf numFmtId="0" fontId="98" fillId="0" borderId="0" xfId="32" applyFont="1">
      <alignment vertical="center"/>
    </xf>
    <xf numFmtId="0" fontId="99" fillId="0" borderId="0" xfId="32" applyFont="1">
      <alignment vertical="center"/>
    </xf>
    <xf numFmtId="38" fontId="0" fillId="0" borderId="0" xfId="33" applyFont="1" applyProtection="1">
      <alignment vertical="center"/>
    </xf>
    <xf numFmtId="38" fontId="0" fillId="0" borderId="0" xfId="33" applyFont="1" applyAlignment="1" applyProtection="1">
      <alignment horizontal="right" vertical="center"/>
    </xf>
    <xf numFmtId="0" fontId="112" fillId="0" borderId="0" xfId="35" applyFont="1">
      <alignment vertical="center"/>
    </xf>
    <xf numFmtId="0" fontId="112" fillId="0" borderId="0" xfId="35" applyFont="1" applyAlignment="1">
      <alignment horizontal="center" vertical="center"/>
    </xf>
    <xf numFmtId="0" fontId="112" fillId="0" borderId="0" xfId="35" applyFont="1" applyAlignment="1">
      <alignment horizontal="left" vertical="center"/>
    </xf>
    <xf numFmtId="183" fontId="112" fillId="0" borderId="0" xfId="35" applyNumberFormat="1" applyFont="1">
      <alignment vertical="center"/>
    </xf>
    <xf numFmtId="183" fontId="115" fillId="0" borderId="0" xfId="35" applyNumberFormat="1" applyFont="1">
      <alignment vertical="center"/>
    </xf>
    <xf numFmtId="0" fontId="116" fillId="0" borderId="0" xfId="30" applyFont="1" applyAlignment="1">
      <alignment horizontal="center" vertical="center" wrapText="1" shrinkToFit="1"/>
    </xf>
    <xf numFmtId="0" fontId="116" fillId="0" borderId="0" xfId="30" applyFont="1" applyAlignment="1">
      <alignment horizontal="center" vertical="center" shrinkToFit="1"/>
    </xf>
    <xf numFmtId="0" fontId="116" fillId="0" borderId="0" xfId="30" applyFont="1" applyAlignment="1">
      <alignment vertical="center" wrapText="1"/>
    </xf>
    <xf numFmtId="0" fontId="86" fillId="0" borderId="0" xfId="27" applyFont="1" applyAlignment="1">
      <alignment horizontal="left" vertical="top" wrapText="1"/>
    </xf>
    <xf numFmtId="0" fontId="86" fillId="16" borderId="0" xfId="27" applyFont="1" applyFill="1" applyAlignment="1">
      <alignment horizontal="right" vertical="center"/>
    </xf>
    <xf numFmtId="0" fontId="117" fillId="0" borderId="0" xfId="35" applyFont="1">
      <alignment vertical="center"/>
    </xf>
    <xf numFmtId="0" fontId="86" fillId="0" borderId="0" xfId="35" applyFont="1" applyAlignment="1">
      <alignment vertical="center" wrapText="1"/>
    </xf>
    <xf numFmtId="0" fontId="86" fillId="0" borderId="0" xfId="35" applyFont="1" applyAlignment="1">
      <alignment horizontal="left" vertical="center" wrapText="1"/>
    </xf>
    <xf numFmtId="0" fontId="86" fillId="0" borderId="0" xfId="35" applyFont="1">
      <alignment vertical="center"/>
    </xf>
    <xf numFmtId="183" fontId="117" fillId="0" borderId="0" xfId="35" applyNumberFormat="1" applyFont="1">
      <alignment vertical="center"/>
    </xf>
    <xf numFmtId="0" fontId="86" fillId="20" borderId="0" xfId="26" applyFont="1" applyFill="1" applyAlignment="1">
      <alignment vertical="center" wrapText="1"/>
    </xf>
    <xf numFmtId="0" fontId="86" fillId="20" borderId="0" xfId="26" applyFont="1" applyFill="1">
      <alignment vertical="center"/>
    </xf>
    <xf numFmtId="0" fontId="86" fillId="0" borderId="0" xfId="26" applyFont="1">
      <alignment vertical="center"/>
    </xf>
    <xf numFmtId="0" fontId="117" fillId="0" borderId="0" xfId="35" applyFont="1" applyAlignment="1">
      <alignment horizontal="center" vertical="center"/>
    </xf>
    <xf numFmtId="0" fontId="2" fillId="0" borderId="0" xfId="36">
      <alignment vertical="center"/>
    </xf>
    <xf numFmtId="38" fontId="2" fillId="0" borderId="0" xfId="28" applyFont="1" applyProtection="1">
      <alignment vertical="center"/>
    </xf>
    <xf numFmtId="0" fontId="78" fillId="0" borderId="0" xfId="36" applyFont="1">
      <alignment vertical="center"/>
    </xf>
    <xf numFmtId="0" fontId="121" fillId="0" borderId="0" xfId="36" applyFont="1">
      <alignment vertical="center"/>
    </xf>
    <xf numFmtId="0" fontId="75" fillId="0" borderId="0" xfId="36" applyFont="1">
      <alignment vertical="center"/>
    </xf>
    <xf numFmtId="0" fontId="75" fillId="0" borderId="0" xfId="36" applyFont="1" applyAlignment="1">
      <alignment horizontal="right" vertical="center"/>
    </xf>
    <xf numFmtId="38" fontId="75" fillId="0" borderId="0" xfId="33" applyFont="1" applyBorder="1" applyAlignment="1" applyProtection="1">
      <alignment horizontal="right" vertical="center"/>
    </xf>
    <xf numFmtId="0" fontId="121" fillId="0" borderId="0" xfId="36" applyFont="1" applyAlignment="1">
      <alignment horizontal="left" vertical="center"/>
    </xf>
    <xf numFmtId="38" fontId="121" fillId="0" borderId="0" xfId="28" applyFont="1" applyProtection="1">
      <alignment vertical="center"/>
    </xf>
    <xf numFmtId="0" fontId="121" fillId="0" borderId="25" xfId="36" applyFont="1" applyBorder="1">
      <alignment vertical="center"/>
    </xf>
    <xf numFmtId="0" fontId="75" fillId="0" borderId="25" xfId="36" applyFont="1" applyBorder="1">
      <alignment vertical="center"/>
    </xf>
    <xf numFmtId="38" fontId="62" fillId="0" borderId="0" xfId="28" applyFont="1" applyAlignment="1" applyProtection="1">
      <alignment vertical="center" wrapText="1"/>
    </xf>
    <xf numFmtId="0" fontId="121" fillId="0" borderId="0" xfId="37" applyFont="1">
      <alignment vertical="center"/>
    </xf>
    <xf numFmtId="0" fontId="121" fillId="0" borderId="0" xfId="37" applyFont="1" applyAlignment="1">
      <alignment horizontal="right" vertical="center"/>
    </xf>
    <xf numFmtId="56" fontId="121" fillId="0" borderId="0" xfId="37" quotePrefix="1" applyNumberFormat="1" applyFont="1" applyAlignment="1">
      <alignment horizontal="right" vertical="center"/>
    </xf>
    <xf numFmtId="177" fontId="121" fillId="0" borderId="0" xfId="28" applyNumberFormat="1" applyFont="1" applyProtection="1">
      <alignment vertical="center"/>
    </xf>
    <xf numFmtId="0" fontId="121" fillId="0" borderId="0" xfId="36" applyFont="1" applyAlignment="1">
      <alignment horizontal="right" vertical="center"/>
    </xf>
    <xf numFmtId="0" fontId="121" fillId="0" borderId="0" xfId="38" applyFont="1">
      <alignment vertical="center"/>
    </xf>
    <xf numFmtId="0" fontId="82" fillId="16" borderId="0" xfId="27" applyFont="1" applyFill="1" applyAlignment="1">
      <alignment horizontal="left" vertical="center"/>
    </xf>
    <xf numFmtId="0" fontId="86" fillId="16" borderId="0" xfId="27" applyFont="1" applyFill="1" applyAlignment="1">
      <alignment horizontal="left" vertical="top" wrapText="1"/>
    </xf>
    <xf numFmtId="0" fontId="96" fillId="0" borderId="0" xfId="27" applyFont="1" applyAlignment="1">
      <alignment horizontal="left" vertical="top" wrapText="1"/>
    </xf>
    <xf numFmtId="0" fontId="123" fillId="0" borderId="0" xfId="27" applyFont="1" applyAlignment="1">
      <alignment horizontal="center" vertical="center" wrapText="1"/>
    </xf>
    <xf numFmtId="0" fontId="96" fillId="0" borderId="0" xfId="27" applyFont="1" applyAlignment="1">
      <alignment horizontal="center" vertical="top" wrapText="1"/>
    </xf>
    <xf numFmtId="0" fontId="82" fillId="16" borderId="0" xfId="27" applyFont="1" applyFill="1" applyAlignment="1">
      <alignment vertical="center" wrapText="1"/>
    </xf>
    <xf numFmtId="0" fontId="82" fillId="16" borderId="0" xfId="27" applyFont="1" applyFill="1" applyAlignment="1">
      <alignment horizontal="center" vertical="center" wrapText="1"/>
    </xf>
    <xf numFmtId="0" fontId="82" fillId="16" borderId="0" xfId="27" applyFont="1" applyFill="1" applyAlignment="1">
      <alignment horizontal="left" vertical="center" wrapText="1"/>
    </xf>
    <xf numFmtId="0" fontId="86" fillId="16" borderId="0" xfId="27" applyFont="1" applyFill="1" applyAlignment="1">
      <alignment vertical="center"/>
    </xf>
    <xf numFmtId="0" fontId="96" fillId="0" borderId="0" xfId="27" applyFont="1" applyAlignment="1">
      <alignment horizontal="left" vertical="top"/>
    </xf>
    <xf numFmtId="0" fontId="96" fillId="0" borderId="0" xfId="27" applyFont="1" applyAlignment="1">
      <alignment horizontal="center" vertical="center"/>
    </xf>
    <xf numFmtId="0" fontId="96" fillId="0" borderId="0" xfId="27" applyFont="1" applyAlignment="1">
      <alignment horizontal="center" vertical="top"/>
    </xf>
    <xf numFmtId="0" fontId="86" fillId="16" borderId="0" xfId="27" applyFont="1" applyFill="1" applyAlignment="1">
      <alignment horizontal="left" vertical="center"/>
    </xf>
    <xf numFmtId="0" fontId="92" fillId="16" borderId="0" xfId="27" applyFont="1" applyFill="1" applyAlignment="1">
      <alignment vertical="center"/>
    </xf>
    <xf numFmtId="0" fontId="92" fillId="16" borderId="0" xfId="27" applyFont="1" applyFill="1" applyAlignment="1">
      <alignment horizontal="left" vertical="center"/>
    </xf>
    <xf numFmtId="12" fontId="96" fillId="0" borderId="0" xfId="27" quotePrefix="1" applyNumberFormat="1" applyFont="1" applyAlignment="1">
      <alignment horizontal="left" vertical="top" wrapText="1"/>
    </xf>
    <xf numFmtId="0" fontId="83" fillId="16" borderId="0" xfId="27" applyFont="1" applyFill="1" applyAlignment="1">
      <alignment vertical="top"/>
    </xf>
    <xf numFmtId="0" fontId="123" fillId="0" borderId="0" xfId="27" applyFont="1" applyAlignment="1">
      <alignment horizontal="center" vertical="center"/>
    </xf>
    <xf numFmtId="0" fontId="96" fillId="0" borderId="0" xfId="27" applyFont="1" applyAlignment="1">
      <alignment horizontal="left" vertical="center"/>
    </xf>
    <xf numFmtId="0" fontId="82" fillId="0" borderId="0" xfId="27" applyFont="1" applyAlignment="1">
      <alignment horizontal="center" vertical="center"/>
    </xf>
    <xf numFmtId="0" fontId="92" fillId="0" borderId="0" xfId="27" applyFont="1" applyAlignment="1">
      <alignment horizontal="center" vertical="center"/>
    </xf>
    <xf numFmtId="0" fontId="96" fillId="0" borderId="0" xfId="27" applyFont="1" applyAlignment="1">
      <alignment horizontal="left" vertical="center" wrapText="1"/>
    </xf>
    <xf numFmtId="0" fontId="82" fillId="0" borderId="0" xfId="27" applyFont="1" applyAlignment="1">
      <alignment horizontal="center" vertical="center" wrapText="1"/>
    </xf>
    <xf numFmtId="0" fontId="96" fillId="0" borderId="0" xfId="27" applyFont="1" applyAlignment="1">
      <alignment horizontal="center" vertical="center" wrapText="1"/>
    </xf>
    <xf numFmtId="0" fontId="36" fillId="16" borderId="0" xfId="0" applyFont="1" applyFill="1">
      <alignment vertical="center"/>
    </xf>
    <xf numFmtId="0" fontId="35" fillId="16" borderId="0" xfId="0" applyFont="1" applyFill="1">
      <alignment vertical="center"/>
    </xf>
    <xf numFmtId="0" fontId="12" fillId="16" borderId="27" xfId="0" applyFont="1" applyFill="1" applyBorder="1" applyAlignment="1" applyProtection="1">
      <alignment vertical="center" wrapText="1"/>
      <protection locked="0"/>
    </xf>
    <xf numFmtId="0" fontId="12" fillId="16" borderId="56" xfId="0" applyFont="1" applyFill="1" applyBorder="1" applyAlignment="1" applyProtection="1">
      <alignment vertical="center" wrapText="1"/>
      <protection locked="0"/>
    </xf>
    <xf numFmtId="38" fontId="12" fillId="16" borderId="1" xfId="0" applyNumberFormat="1" applyFont="1" applyFill="1" applyBorder="1">
      <alignment vertical="center"/>
    </xf>
    <xf numFmtId="0" fontId="12" fillId="16" borderId="24" xfId="0" applyFont="1" applyFill="1" applyBorder="1">
      <alignment vertical="center"/>
    </xf>
    <xf numFmtId="4" fontId="12" fillId="16" borderId="67" xfId="0" applyNumberFormat="1" applyFont="1" applyFill="1" applyBorder="1" applyAlignment="1">
      <alignment horizontal="right" vertical="center"/>
    </xf>
    <xf numFmtId="0" fontId="12" fillId="16" borderId="67" xfId="0" applyFont="1" applyFill="1" applyBorder="1" applyAlignment="1">
      <alignment horizontal="right" vertical="center"/>
    </xf>
    <xf numFmtId="38" fontId="12" fillId="16" borderId="27" xfId="0" applyNumberFormat="1" applyFont="1" applyFill="1" applyBorder="1">
      <alignment vertical="center"/>
    </xf>
    <xf numFmtId="0" fontId="12" fillId="16" borderId="52" xfId="0" applyFont="1" applyFill="1" applyBorder="1" applyAlignment="1">
      <alignment horizontal="center" vertical="center" wrapText="1"/>
    </xf>
    <xf numFmtId="0" fontId="12" fillId="16" borderId="23" xfId="0" applyFont="1" applyFill="1" applyBorder="1">
      <alignment vertical="center"/>
    </xf>
    <xf numFmtId="38" fontId="12" fillId="16" borderId="0" xfId="0" applyNumberFormat="1" applyFont="1" applyFill="1">
      <alignment vertical="center"/>
    </xf>
    <xf numFmtId="0" fontId="12" fillId="16" borderId="22" xfId="0" applyFont="1" applyFill="1" applyBorder="1">
      <alignment vertical="center"/>
    </xf>
    <xf numFmtId="38" fontId="12" fillId="16" borderId="56" xfId="0" applyNumberFormat="1" applyFont="1" applyFill="1" applyBorder="1">
      <alignment vertical="center"/>
    </xf>
    <xf numFmtId="0" fontId="12" fillId="16" borderId="32" xfId="0" applyFont="1" applyFill="1" applyBorder="1" applyAlignment="1" applyProtection="1">
      <alignment vertical="center" wrapText="1"/>
      <protection locked="0"/>
    </xf>
    <xf numFmtId="38" fontId="12" fillId="16" borderId="61" xfId="0" applyNumberFormat="1" applyFont="1" applyFill="1" applyBorder="1" applyProtection="1">
      <alignment vertical="center"/>
      <protection locked="0"/>
    </xf>
    <xf numFmtId="0" fontId="12" fillId="16" borderId="26" xfId="0" applyFont="1" applyFill="1" applyBorder="1" applyProtection="1">
      <alignment vertical="center"/>
      <protection locked="0"/>
    </xf>
    <xf numFmtId="4" fontId="12" fillId="16" borderId="62" xfId="0" applyNumberFormat="1" applyFont="1" applyFill="1" applyBorder="1" applyAlignment="1" applyProtection="1">
      <alignment horizontal="right" vertical="center"/>
      <protection locked="0"/>
    </xf>
    <xf numFmtId="0" fontId="12" fillId="16" borderId="62" xfId="0" applyFont="1" applyFill="1" applyBorder="1" applyAlignment="1" applyProtection="1">
      <alignment horizontal="right" vertical="center"/>
      <protection locked="0"/>
    </xf>
    <xf numFmtId="38" fontId="12" fillId="16" borderId="68" xfId="0" applyNumberFormat="1" applyFont="1" applyFill="1" applyBorder="1">
      <alignment vertical="center"/>
    </xf>
    <xf numFmtId="0" fontId="12" fillId="16" borderId="50" xfId="0" applyFont="1" applyFill="1" applyBorder="1" applyAlignment="1" applyProtection="1">
      <alignment horizontal="center" vertical="center" wrapText="1"/>
      <protection locked="0"/>
    </xf>
    <xf numFmtId="0" fontId="12" fillId="16" borderId="21" xfId="0" applyFont="1" applyFill="1" applyBorder="1" applyAlignment="1" applyProtection="1">
      <alignment vertical="center" wrapText="1"/>
      <protection locked="0"/>
    </xf>
    <xf numFmtId="38" fontId="12" fillId="16" borderId="1" xfId="0" applyNumberFormat="1" applyFont="1" applyFill="1" applyBorder="1" applyProtection="1">
      <alignment vertical="center"/>
      <protection locked="0"/>
    </xf>
    <xf numFmtId="0" fontId="12" fillId="16" borderId="23" xfId="0" applyFont="1" applyFill="1" applyBorder="1" applyProtection="1">
      <alignment vertical="center"/>
      <protection locked="0"/>
    </xf>
    <xf numFmtId="4" fontId="12" fillId="16" borderId="7" xfId="0" applyNumberFormat="1" applyFont="1" applyFill="1" applyBorder="1" applyAlignment="1" applyProtection="1">
      <alignment horizontal="right" vertical="center"/>
      <protection locked="0"/>
    </xf>
    <xf numFmtId="0" fontId="12" fillId="16" borderId="7" xfId="0" applyFont="1" applyFill="1" applyBorder="1" applyAlignment="1" applyProtection="1">
      <alignment horizontal="right" vertical="center"/>
      <protection locked="0"/>
    </xf>
    <xf numFmtId="38" fontId="12" fillId="16" borderId="75" xfId="0" applyNumberFormat="1" applyFont="1" applyFill="1" applyBorder="1">
      <alignment vertical="center"/>
    </xf>
    <xf numFmtId="0" fontId="12" fillId="16" borderId="53" xfId="0" applyFont="1" applyFill="1" applyBorder="1" applyAlignment="1" applyProtection="1">
      <alignment horizontal="center" vertical="center" wrapText="1"/>
      <protection locked="0"/>
    </xf>
    <xf numFmtId="0" fontId="12" fillId="16" borderId="20" xfId="0" applyFont="1" applyFill="1" applyBorder="1" applyAlignment="1" applyProtection="1">
      <alignment vertical="center" wrapText="1"/>
      <protection locked="0"/>
    </xf>
    <xf numFmtId="38" fontId="12" fillId="16" borderId="55" xfId="0" applyNumberFormat="1" applyFont="1" applyFill="1" applyBorder="1" applyProtection="1">
      <alignment vertical="center"/>
      <protection locked="0"/>
    </xf>
    <xf numFmtId="0" fontId="12" fillId="16" borderId="22" xfId="0" applyFont="1" applyFill="1" applyBorder="1" applyProtection="1">
      <alignment vertical="center"/>
      <protection locked="0"/>
    </xf>
    <xf numFmtId="4" fontId="12" fillId="16" borderId="15" xfId="0" applyNumberFormat="1" applyFont="1" applyFill="1" applyBorder="1" applyAlignment="1" applyProtection="1">
      <alignment horizontal="right" vertical="center"/>
      <protection locked="0"/>
    </xf>
    <xf numFmtId="0" fontId="12" fillId="16" borderId="15" xfId="0" applyFont="1" applyFill="1" applyBorder="1" applyAlignment="1" applyProtection="1">
      <alignment horizontal="right" vertical="center"/>
      <protection locked="0"/>
    </xf>
    <xf numFmtId="38" fontId="12" fillId="16" borderId="77" xfId="0" applyNumberFormat="1" applyFont="1" applyFill="1" applyBorder="1">
      <alignment vertical="center"/>
    </xf>
    <xf numFmtId="0" fontId="12" fillId="16" borderId="51" xfId="0" applyFont="1" applyFill="1" applyBorder="1" applyAlignment="1" applyProtection="1">
      <alignment horizontal="center" vertical="center" wrapText="1"/>
      <protection locked="0"/>
    </xf>
    <xf numFmtId="38" fontId="12" fillId="16" borderId="27" xfId="0" applyNumberFormat="1" applyFont="1" applyFill="1" applyBorder="1" applyAlignment="1" applyProtection="1">
      <alignment horizontal="right" vertical="center" wrapText="1"/>
      <protection locked="0"/>
    </xf>
    <xf numFmtId="38" fontId="12" fillId="16" borderId="45" xfId="0" applyNumberFormat="1" applyFont="1" applyFill="1" applyBorder="1" applyAlignment="1" applyProtection="1">
      <alignment horizontal="right" vertical="center"/>
      <protection locked="0"/>
    </xf>
    <xf numFmtId="38" fontId="12" fillId="16" borderId="54" xfId="0" applyNumberFormat="1" applyFont="1" applyFill="1" applyBorder="1" applyAlignment="1" applyProtection="1">
      <alignment horizontal="right" vertical="center" wrapText="1"/>
      <protection locked="0"/>
    </xf>
    <xf numFmtId="0" fontId="10" fillId="16" borderId="16" xfId="0" applyFont="1" applyFill="1" applyBorder="1" applyAlignment="1" applyProtection="1">
      <alignment horizontal="left" vertical="top" wrapText="1"/>
      <protection locked="0"/>
    </xf>
    <xf numFmtId="38" fontId="12" fillId="16" borderId="42" xfId="0" applyNumberFormat="1" applyFont="1" applyFill="1" applyBorder="1" applyAlignment="1" applyProtection="1">
      <alignment horizontal="right" vertical="center"/>
      <protection locked="0"/>
    </xf>
    <xf numFmtId="38" fontId="12" fillId="16" borderId="48" xfId="0" applyNumberFormat="1" applyFont="1" applyFill="1" applyBorder="1" applyAlignment="1" applyProtection="1">
      <alignment horizontal="right" vertical="center"/>
      <protection locked="0"/>
    </xf>
    <xf numFmtId="0" fontId="10" fillId="16" borderId="17" xfId="0" applyFont="1" applyFill="1" applyBorder="1" applyAlignment="1" applyProtection="1">
      <alignment horizontal="left" vertical="top" wrapText="1"/>
      <protection locked="0"/>
    </xf>
    <xf numFmtId="38" fontId="12" fillId="16" borderId="56" xfId="0" applyNumberFormat="1" applyFont="1" applyFill="1" applyBorder="1" applyAlignment="1" applyProtection="1">
      <alignment horizontal="right" vertical="center" wrapText="1"/>
      <protection locked="0"/>
    </xf>
    <xf numFmtId="38" fontId="12" fillId="16" borderId="57" xfId="0" applyNumberFormat="1" applyFont="1" applyFill="1" applyBorder="1" applyAlignment="1" applyProtection="1">
      <alignment horizontal="right" vertical="center"/>
      <protection locked="0"/>
    </xf>
    <xf numFmtId="38" fontId="12" fillId="16" borderId="58" xfId="0" applyNumberFormat="1" applyFont="1" applyFill="1" applyBorder="1" applyAlignment="1" applyProtection="1">
      <alignment horizontal="right" vertical="center"/>
      <protection locked="0"/>
    </xf>
    <xf numFmtId="38" fontId="12" fillId="16" borderId="59" xfId="0" applyNumberFormat="1" applyFont="1" applyFill="1" applyBorder="1" applyAlignment="1" applyProtection="1">
      <alignment horizontal="right" vertical="center"/>
      <protection locked="0"/>
    </xf>
    <xf numFmtId="38" fontId="12" fillId="16" borderId="60" xfId="0" applyNumberFormat="1" applyFont="1" applyFill="1" applyBorder="1" applyAlignment="1" applyProtection="1">
      <alignment horizontal="right" vertical="center" wrapText="1"/>
      <protection locked="0"/>
    </xf>
    <xf numFmtId="0" fontId="10" fillId="16" borderId="18" xfId="0" applyFont="1" applyFill="1" applyBorder="1" applyAlignment="1" applyProtection="1">
      <alignment horizontal="left" vertical="top" wrapText="1"/>
      <protection locked="0"/>
    </xf>
    <xf numFmtId="38" fontId="12" fillId="16" borderId="32" xfId="0" applyNumberFormat="1" applyFont="1" applyFill="1" applyBorder="1" applyAlignment="1" applyProtection="1">
      <alignment horizontal="right" vertical="center" wrapText="1"/>
      <protection locked="0"/>
    </xf>
    <xf numFmtId="38" fontId="12" fillId="16" borderId="63" xfId="0" applyNumberFormat="1" applyFont="1" applyFill="1" applyBorder="1" applyAlignment="1" applyProtection="1">
      <alignment horizontal="right" vertical="center"/>
      <protection locked="0"/>
    </xf>
    <xf numFmtId="38" fontId="12" fillId="16" borderId="64" xfId="0" applyNumberFormat="1" applyFont="1" applyFill="1" applyBorder="1" applyAlignment="1" applyProtection="1">
      <alignment horizontal="right" vertical="center" wrapText="1"/>
      <protection locked="0"/>
    </xf>
    <xf numFmtId="38" fontId="12" fillId="16" borderId="64" xfId="0" applyNumberFormat="1" applyFont="1" applyFill="1" applyBorder="1" applyAlignment="1" applyProtection="1">
      <alignment horizontal="right" vertical="center"/>
      <protection locked="0"/>
    </xf>
    <xf numFmtId="38" fontId="12" fillId="16" borderId="65" xfId="0" applyNumberFormat="1" applyFont="1" applyFill="1" applyBorder="1" applyAlignment="1" applyProtection="1">
      <alignment horizontal="right" vertical="center"/>
      <protection locked="0"/>
    </xf>
    <xf numFmtId="38" fontId="12" fillId="16" borderId="34" xfId="0" applyNumberFormat="1" applyFont="1" applyFill="1" applyBorder="1" applyAlignment="1" applyProtection="1">
      <alignment horizontal="right" vertical="center" wrapText="1"/>
      <protection locked="0"/>
    </xf>
    <xf numFmtId="0" fontId="10" fillId="16" borderId="66" xfId="0" applyFont="1" applyFill="1" applyBorder="1" applyAlignment="1" applyProtection="1">
      <alignment horizontal="left" vertical="top" wrapText="1"/>
      <protection locked="0"/>
    </xf>
    <xf numFmtId="38" fontId="12" fillId="16" borderId="21" xfId="0" applyNumberFormat="1" applyFont="1" applyFill="1" applyBorder="1" applyAlignment="1" applyProtection="1">
      <alignment horizontal="right" vertical="center" wrapText="1"/>
      <protection locked="0"/>
    </xf>
    <xf numFmtId="38" fontId="12" fillId="16" borderId="46" xfId="0" applyNumberFormat="1" applyFont="1" applyFill="1" applyBorder="1" applyAlignment="1" applyProtection="1">
      <alignment horizontal="right" vertical="center"/>
      <protection locked="0"/>
    </xf>
    <xf numFmtId="38" fontId="12" fillId="16" borderId="43" xfId="0" applyNumberFormat="1" applyFont="1" applyFill="1" applyBorder="1" applyAlignment="1" applyProtection="1">
      <alignment horizontal="right" vertical="center" wrapText="1"/>
      <protection locked="0"/>
    </xf>
    <xf numFmtId="38" fontId="12" fillId="16" borderId="43" xfId="0" applyNumberFormat="1" applyFont="1" applyFill="1" applyBorder="1" applyAlignment="1" applyProtection="1">
      <alignment horizontal="right" vertical="center"/>
      <protection locked="0"/>
    </xf>
    <xf numFmtId="38" fontId="12" fillId="16" borderId="49" xfId="0" applyNumberFormat="1" applyFont="1" applyFill="1" applyBorder="1" applyAlignment="1" applyProtection="1">
      <alignment horizontal="right" vertical="center"/>
      <protection locked="0"/>
    </xf>
    <xf numFmtId="38" fontId="12" fillId="16" borderId="35" xfId="0" applyNumberFormat="1" applyFont="1" applyFill="1" applyBorder="1" applyAlignment="1" applyProtection="1">
      <alignment horizontal="right" vertical="center" wrapText="1"/>
      <protection locked="0"/>
    </xf>
    <xf numFmtId="38" fontId="12" fillId="16" borderId="20" xfId="0" applyNumberFormat="1" applyFont="1" applyFill="1" applyBorder="1" applyAlignment="1" applyProtection="1">
      <alignment horizontal="right" vertical="center" wrapText="1"/>
      <protection locked="0"/>
    </xf>
    <xf numFmtId="38" fontId="12" fillId="16" borderId="44" xfId="0" applyNumberFormat="1" applyFont="1" applyFill="1" applyBorder="1" applyAlignment="1" applyProtection="1">
      <alignment horizontal="right" vertical="center"/>
      <protection locked="0"/>
    </xf>
    <xf numFmtId="38" fontId="12" fillId="16" borderId="41" xfId="0" applyNumberFormat="1" applyFont="1" applyFill="1" applyBorder="1" applyAlignment="1" applyProtection="1">
      <alignment horizontal="right" vertical="center" wrapText="1"/>
      <protection locked="0"/>
    </xf>
    <xf numFmtId="38" fontId="12" fillId="16" borderId="41" xfId="0" applyNumberFormat="1" applyFont="1" applyFill="1" applyBorder="1" applyAlignment="1" applyProtection="1">
      <alignment horizontal="right" vertical="center"/>
      <protection locked="0"/>
    </xf>
    <xf numFmtId="38" fontId="12" fillId="16" borderId="47" xfId="0" applyNumberFormat="1" applyFont="1" applyFill="1" applyBorder="1" applyAlignment="1" applyProtection="1">
      <alignment horizontal="right" vertical="center"/>
      <protection locked="0"/>
    </xf>
    <xf numFmtId="38" fontId="12" fillId="16" borderId="37" xfId="0" applyNumberFormat="1" applyFont="1" applyFill="1" applyBorder="1" applyAlignment="1" applyProtection="1">
      <alignment horizontal="right" vertical="center" wrapText="1"/>
      <protection locked="0"/>
    </xf>
    <xf numFmtId="0" fontId="10" fillId="16" borderId="19" xfId="0" applyFont="1" applyFill="1" applyBorder="1" applyAlignment="1" applyProtection="1">
      <alignment horizontal="left" vertical="top" wrapText="1"/>
      <protection locked="0"/>
    </xf>
    <xf numFmtId="0" fontId="47" fillId="16" borderId="53" xfId="0" applyFont="1" applyFill="1" applyBorder="1" applyAlignment="1" applyProtection="1">
      <alignment vertical="center" wrapText="1" shrinkToFit="1"/>
      <protection locked="0"/>
    </xf>
    <xf numFmtId="0" fontId="47" fillId="16" borderId="51" xfId="0" applyFont="1" applyFill="1" applyBorder="1" applyAlignment="1" applyProtection="1">
      <alignment vertical="center" wrapText="1" shrinkToFit="1"/>
      <protection locked="0"/>
    </xf>
    <xf numFmtId="0" fontId="47" fillId="16" borderId="53" xfId="0" applyFont="1" applyFill="1" applyBorder="1" applyAlignment="1" applyProtection="1">
      <alignment vertical="center" wrapText="1"/>
      <protection locked="0"/>
    </xf>
    <xf numFmtId="38" fontId="47" fillId="16" borderId="23" xfId="0" applyNumberFormat="1" applyFont="1" applyFill="1" applyBorder="1" applyAlignment="1" applyProtection="1">
      <alignment horizontal="center" vertical="center"/>
      <protection locked="0"/>
    </xf>
    <xf numFmtId="0" fontId="47" fillId="16" borderId="7" xfId="0" applyFont="1" applyFill="1" applyBorder="1" applyProtection="1">
      <alignment vertical="center"/>
      <protection locked="0"/>
    </xf>
    <xf numFmtId="0" fontId="47" fillId="16" borderId="76" xfId="0" applyFont="1" applyFill="1" applyBorder="1" applyProtection="1">
      <alignment vertical="center"/>
      <protection locked="0"/>
    </xf>
    <xf numFmtId="0" fontId="47" fillId="16" borderId="75" xfId="0" applyFont="1" applyFill="1" applyBorder="1" applyAlignment="1" applyProtection="1">
      <alignment vertical="center" wrapText="1"/>
      <protection locked="0"/>
    </xf>
    <xf numFmtId="0" fontId="47" fillId="16" borderId="77" xfId="0" applyFont="1" applyFill="1" applyBorder="1" applyAlignment="1" applyProtection="1">
      <alignment vertical="center" wrapText="1"/>
      <protection locked="0"/>
    </xf>
    <xf numFmtId="0" fontId="47" fillId="16" borderId="51" xfId="0" applyFont="1" applyFill="1" applyBorder="1" applyAlignment="1" applyProtection="1">
      <alignment vertical="center" wrapText="1"/>
      <protection locked="0"/>
    </xf>
    <xf numFmtId="38" fontId="47" fillId="16" borderId="22" xfId="0" applyNumberFormat="1" applyFont="1" applyFill="1" applyBorder="1" applyAlignment="1" applyProtection="1">
      <alignment horizontal="center" vertical="center"/>
      <protection locked="0"/>
    </xf>
    <xf numFmtId="0" fontId="47" fillId="16" borderId="15" xfId="0" applyFont="1" applyFill="1" applyBorder="1" applyProtection="1">
      <alignment vertical="center"/>
      <protection locked="0"/>
    </xf>
    <xf numFmtId="0" fontId="47" fillId="16" borderId="74" xfId="0" applyFont="1" applyFill="1" applyBorder="1" applyProtection="1">
      <alignment vertical="center"/>
      <protection locked="0"/>
    </xf>
    <xf numFmtId="0" fontId="51" fillId="16" borderId="21" xfId="0" applyFont="1" applyFill="1" applyBorder="1" applyAlignment="1" applyProtection="1">
      <alignment horizontal="center" vertical="center" shrinkToFit="1"/>
      <protection locked="0"/>
    </xf>
    <xf numFmtId="0" fontId="51" fillId="16" borderId="20" xfId="0" applyFont="1" applyFill="1" applyBorder="1" applyAlignment="1" applyProtection="1">
      <alignment horizontal="center" vertical="center" shrinkToFit="1"/>
      <protection locked="0"/>
    </xf>
    <xf numFmtId="3" fontId="47" fillId="16" borderId="2" xfId="0" applyNumberFormat="1" applyFont="1" applyFill="1" applyBorder="1" applyAlignment="1" applyProtection="1">
      <alignment horizontal="center" vertical="center"/>
      <protection locked="0"/>
    </xf>
    <xf numFmtId="3" fontId="47" fillId="16" borderId="36" xfId="0" applyNumberFormat="1" applyFont="1" applyFill="1" applyBorder="1" applyAlignment="1" applyProtection="1">
      <alignment horizontal="center" vertical="center"/>
      <protection locked="0"/>
    </xf>
    <xf numFmtId="0" fontId="47" fillId="16" borderId="21" xfId="0" applyFont="1" applyFill="1" applyBorder="1" applyAlignment="1" applyProtection="1">
      <alignment vertical="center" wrapText="1"/>
      <protection locked="0"/>
    </xf>
    <xf numFmtId="0" fontId="47" fillId="16" borderId="20" xfId="0" applyFont="1" applyFill="1" applyBorder="1" applyAlignment="1" applyProtection="1">
      <alignment vertical="center" wrapText="1"/>
      <protection locked="0"/>
    </xf>
    <xf numFmtId="3" fontId="47" fillId="16" borderId="7" xfId="0" applyNumberFormat="1" applyFont="1" applyFill="1" applyBorder="1" applyProtection="1">
      <alignment vertical="center"/>
      <protection locked="0"/>
    </xf>
    <xf numFmtId="3" fontId="47" fillId="16" borderId="15" xfId="0" applyNumberFormat="1" applyFont="1" applyFill="1" applyBorder="1" applyProtection="1">
      <alignment vertical="center"/>
      <protection locked="0"/>
    </xf>
    <xf numFmtId="38" fontId="47" fillId="16" borderId="23" xfId="0" applyNumberFormat="1" applyFont="1" applyFill="1" applyBorder="1">
      <alignment vertical="center"/>
    </xf>
    <xf numFmtId="0" fontId="47" fillId="16" borderId="5" xfId="0" applyFont="1" applyFill="1" applyBorder="1">
      <alignment vertical="center"/>
    </xf>
    <xf numFmtId="3" fontId="47" fillId="16" borderId="35" xfId="0" applyNumberFormat="1" applyFont="1" applyFill="1" applyBorder="1">
      <alignment vertical="center"/>
    </xf>
    <xf numFmtId="38" fontId="47" fillId="16" borderId="22" xfId="0" applyNumberFormat="1" applyFont="1" applyFill="1" applyBorder="1">
      <alignment vertical="center"/>
    </xf>
    <xf numFmtId="0" fontId="47" fillId="16" borderId="55" xfId="0" applyFont="1" applyFill="1" applyBorder="1">
      <alignment vertical="center"/>
    </xf>
    <xf numFmtId="3" fontId="47" fillId="16" borderId="37" xfId="0" applyNumberFormat="1" applyFont="1" applyFill="1" applyBorder="1">
      <alignment vertical="center"/>
    </xf>
    <xf numFmtId="3" fontId="47" fillId="16" borderId="62" xfId="0" applyNumberFormat="1" applyFont="1" applyFill="1" applyBorder="1">
      <alignment vertical="center"/>
    </xf>
    <xf numFmtId="3" fontId="47" fillId="16" borderId="7" xfId="0" applyNumberFormat="1" applyFont="1" applyFill="1" applyBorder="1">
      <alignment vertical="center"/>
    </xf>
    <xf numFmtId="182" fontId="47" fillId="16" borderId="15" xfId="0" applyNumberFormat="1" applyFont="1" applyFill="1" applyBorder="1" applyAlignment="1">
      <alignment horizontal="right" vertical="center"/>
    </xf>
    <xf numFmtId="55" fontId="47" fillId="16" borderId="68" xfId="0" applyNumberFormat="1" applyFont="1" applyFill="1" applyBorder="1" applyAlignment="1" applyProtection="1">
      <alignment horizontal="center" vertical="center" wrapText="1"/>
      <protection locked="0"/>
    </xf>
    <xf numFmtId="55" fontId="47" fillId="16" borderId="75" xfId="0" applyNumberFormat="1" applyFont="1" applyFill="1" applyBorder="1" applyAlignment="1" applyProtection="1">
      <alignment horizontal="center" vertical="center" wrapText="1"/>
      <protection locked="0"/>
    </xf>
    <xf numFmtId="55" fontId="47" fillId="16" borderId="77" xfId="0" applyNumberFormat="1" applyFont="1" applyFill="1" applyBorder="1" applyAlignment="1" applyProtection="1">
      <alignment horizontal="center" vertical="center" wrapText="1"/>
      <protection locked="0"/>
    </xf>
    <xf numFmtId="3" fontId="12" fillId="16" borderId="34" xfId="0" applyNumberFormat="1" applyFont="1" applyFill="1" applyBorder="1" applyAlignment="1">
      <alignment horizontal="right" vertical="center"/>
    </xf>
    <xf numFmtId="3" fontId="12" fillId="16" borderId="35" xfId="0" applyNumberFormat="1" applyFont="1" applyFill="1" applyBorder="1" applyAlignment="1">
      <alignment horizontal="right" vertical="center"/>
    </xf>
    <xf numFmtId="3" fontId="12" fillId="16" borderId="37" xfId="0" applyNumberFormat="1" applyFont="1" applyFill="1" applyBorder="1" applyAlignment="1">
      <alignment horizontal="right" vertical="center"/>
    </xf>
    <xf numFmtId="38" fontId="13" fillId="16" borderId="60" xfId="0" applyNumberFormat="1" applyFont="1" applyFill="1" applyBorder="1">
      <alignment vertical="center"/>
    </xf>
    <xf numFmtId="38" fontId="13" fillId="16" borderId="37" xfId="0" applyNumberFormat="1" applyFont="1" applyFill="1" applyBorder="1">
      <alignment vertical="center"/>
    </xf>
    <xf numFmtId="38" fontId="13" fillId="16" borderId="38" xfId="0" applyNumberFormat="1" applyFont="1" applyFill="1" applyBorder="1">
      <alignment vertical="center"/>
    </xf>
    <xf numFmtId="3" fontId="12" fillId="16" borderId="28" xfId="0" applyNumberFormat="1" applyFont="1" applyFill="1" applyBorder="1" applyAlignment="1">
      <alignment horizontal="right" vertical="center" wrapText="1"/>
    </xf>
    <xf numFmtId="3" fontId="12" fillId="16" borderId="38" xfId="0" applyNumberFormat="1" applyFont="1" applyFill="1" applyBorder="1" applyAlignment="1">
      <alignment horizontal="right" vertical="center" wrapText="1"/>
    </xf>
    <xf numFmtId="3" fontId="13" fillId="16" borderId="28" xfId="0" applyNumberFormat="1" applyFont="1" applyFill="1" applyBorder="1" applyAlignment="1">
      <alignment horizontal="right" vertical="center" wrapText="1"/>
    </xf>
    <xf numFmtId="3" fontId="13" fillId="16" borderId="38" xfId="0" applyNumberFormat="1" applyFont="1" applyFill="1" applyBorder="1" applyAlignment="1">
      <alignment horizontal="right" vertical="center" wrapText="1"/>
    </xf>
    <xf numFmtId="38" fontId="13" fillId="16" borderId="93" xfId="0" applyNumberFormat="1" applyFont="1" applyFill="1" applyBorder="1" applyAlignment="1">
      <alignment vertical="center" wrapText="1"/>
    </xf>
    <xf numFmtId="38" fontId="13" fillId="16" borderId="83" xfId="0" applyNumberFormat="1" applyFont="1" applyFill="1" applyBorder="1">
      <alignment vertical="center"/>
    </xf>
    <xf numFmtId="176" fontId="13" fillId="16" borderId="84" xfId="0" applyNumberFormat="1" applyFont="1" applyFill="1" applyBorder="1" applyAlignment="1">
      <alignment horizontal="right" vertical="center"/>
    </xf>
    <xf numFmtId="0" fontId="12" fillId="16" borderId="68" xfId="0" applyFont="1" applyFill="1" applyBorder="1" applyAlignment="1">
      <alignment horizontal="center" vertical="center" wrapText="1"/>
    </xf>
    <xf numFmtId="0" fontId="47" fillId="0" borderId="32" xfId="0" applyFont="1" applyBorder="1" applyAlignment="1" applyProtection="1">
      <alignment horizontal="left" vertical="center" wrapText="1"/>
      <protection locked="0"/>
    </xf>
    <xf numFmtId="0" fontId="47" fillId="0" borderId="21" xfId="0" applyFont="1" applyBorder="1" applyAlignment="1" applyProtection="1">
      <alignment horizontal="left" vertical="center" wrapText="1"/>
      <protection locked="0"/>
    </xf>
    <xf numFmtId="0" fontId="47" fillId="0" borderId="20" xfId="0" applyFont="1" applyBorder="1" applyAlignment="1" applyProtection="1">
      <alignment horizontal="left" vertical="center" wrapText="1"/>
      <protection locked="0"/>
    </xf>
    <xf numFmtId="0" fontId="47" fillId="0" borderId="33" xfId="0" applyFont="1" applyBorder="1" applyAlignment="1">
      <alignment horizontal="center" vertical="center"/>
    </xf>
    <xf numFmtId="0" fontId="47" fillId="0" borderId="3" xfId="0" applyFont="1" applyBorder="1" applyAlignment="1">
      <alignment horizontal="center" vertical="center"/>
    </xf>
    <xf numFmtId="0" fontId="47" fillId="0" borderId="36" xfId="0" applyFont="1" applyBorder="1" applyAlignment="1">
      <alignment horizontal="center" vertical="center"/>
    </xf>
    <xf numFmtId="0" fontId="47" fillId="0" borderId="26" xfId="0" applyFont="1" applyBorder="1" applyAlignment="1">
      <alignment horizontal="center" vertical="center"/>
    </xf>
    <xf numFmtId="0" fontId="47" fillId="0" borderId="23" xfId="0" applyFont="1" applyBorder="1" applyAlignment="1">
      <alignment horizontal="center" vertical="center"/>
    </xf>
    <xf numFmtId="0" fontId="47" fillId="0" borderId="22" xfId="0" applyFont="1" applyBorder="1" applyAlignment="1">
      <alignment horizontal="center" vertical="center"/>
    </xf>
    <xf numFmtId="0" fontId="47" fillId="0" borderId="62" xfId="0" applyFont="1" applyBorder="1" applyAlignment="1" applyProtection="1">
      <alignment horizontal="center" vertical="center"/>
      <protection locked="0"/>
    </xf>
    <xf numFmtId="0" fontId="47" fillId="0" borderId="7" xfId="0" applyFont="1" applyBorder="1" applyAlignment="1" applyProtection="1">
      <alignment horizontal="center" vertical="center"/>
      <protection locked="0"/>
    </xf>
    <xf numFmtId="0" fontId="47" fillId="0" borderId="15" xfId="0" applyFont="1" applyBorder="1" applyAlignment="1" applyProtection="1">
      <alignment horizontal="center" vertical="center"/>
      <protection locked="0"/>
    </xf>
    <xf numFmtId="0" fontId="19" fillId="0" borderId="34" xfId="0" applyFont="1" applyBorder="1" applyAlignment="1" applyProtection="1">
      <alignment horizontal="left" vertical="top" wrapText="1"/>
      <protection locked="0"/>
    </xf>
    <xf numFmtId="0" fontId="19" fillId="0" borderId="35" xfId="0" applyFont="1" applyBorder="1" applyAlignment="1" applyProtection="1">
      <alignment horizontal="left" vertical="top" wrapText="1"/>
      <protection locked="0"/>
    </xf>
    <xf numFmtId="0" fontId="47" fillId="0" borderId="35" xfId="0" applyFont="1" applyBorder="1" applyAlignment="1" applyProtection="1">
      <alignment horizontal="left" vertical="top" wrapText="1"/>
      <protection locked="0"/>
    </xf>
    <xf numFmtId="0" fontId="47" fillId="0" borderId="37" xfId="0" applyFont="1" applyBorder="1" applyAlignment="1" applyProtection="1">
      <alignment horizontal="left" vertical="top" wrapText="1"/>
      <protection locked="0"/>
    </xf>
    <xf numFmtId="0" fontId="86" fillId="0" borderId="219" xfId="29" applyFont="1" applyBorder="1" applyAlignment="1" applyProtection="1">
      <alignment horizontal="center" vertical="center" wrapText="1"/>
      <protection locked="0"/>
    </xf>
    <xf numFmtId="0" fontId="127" fillId="0" borderId="3" xfId="32" applyFont="1" applyBorder="1" applyAlignment="1" applyProtection="1">
      <alignment horizontal="left" vertical="center" wrapText="1" shrinkToFit="1"/>
      <protection locked="0"/>
    </xf>
    <xf numFmtId="38" fontId="128" fillId="0" borderId="3" xfId="33" applyFont="1" applyBorder="1" applyAlignment="1" applyProtection="1">
      <alignment horizontal="center" vertical="center" shrinkToFit="1"/>
      <protection locked="0"/>
    </xf>
    <xf numFmtId="38" fontId="128" fillId="0" borderId="67" xfId="28" applyFont="1" applyBorder="1" applyAlignment="1" applyProtection="1">
      <alignment vertical="center" shrinkToFit="1"/>
      <protection locked="0"/>
    </xf>
    <xf numFmtId="38" fontId="129" fillId="21" borderId="90" xfId="33" applyFont="1" applyFill="1" applyBorder="1" applyAlignment="1" applyProtection="1">
      <alignment horizontal="right" vertical="center" shrinkToFit="1"/>
    </xf>
    <xf numFmtId="38" fontId="129" fillId="21" borderId="3" xfId="33" applyFont="1" applyFill="1" applyBorder="1" applyAlignment="1" applyProtection="1">
      <alignment horizontal="right" vertical="center" shrinkToFit="1"/>
    </xf>
    <xf numFmtId="0" fontId="80" fillId="0" borderId="100" xfId="0" applyFont="1" applyBorder="1">
      <alignment vertical="center"/>
    </xf>
    <xf numFmtId="0" fontId="80" fillId="0" borderId="91" xfId="0" applyFont="1" applyBorder="1">
      <alignment vertical="center"/>
    </xf>
    <xf numFmtId="0" fontId="80" fillId="0" borderId="108" xfId="0" applyFont="1" applyBorder="1">
      <alignment vertical="center"/>
    </xf>
    <xf numFmtId="0" fontId="130" fillId="14" borderId="178" xfId="0" applyFont="1" applyFill="1" applyBorder="1" applyAlignment="1">
      <alignment horizontal="left" vertical="center" indent="1"/>
    </xf>
    <xf numFmtId="0" fontId="130" fillId="14" borderId="168" xfId="0" applyFont="1" applyFill="1" applyBorder="1" applyAlignment="1">
      <alignment horizontal="left" vertical="center" indent="1"/>
    </xf>
    <xf numFmtId="0" fontId="130" fillId="14" borderId="168" xfId="0" applyFont="1" applyFill="1" applyBorder="1" applyAlignment="1">
      <alignment horizontal="left" vertical="center" wrapText="1" indent="1"/>
    </xf>
    <xf numFmtId="0" fontId="130" fillId="14" borderId="75" xfId="0" applyFont="1" applyFill="1" applyBorder="1" applyAlignment="1">
      <alignment horizontal="left" vertical="center" indent="1"/>
    </xf>
    <xf numFmtId="0" fontId="130" fillId="14" borderId="77" xfId="0" applyFont="1" applyFill="1" applyBorder="1" applyAlignment="1">
      <alignment horizontal="left" vertical="center" wrapText="1" indent="1"/>
    </xf>
    <xf numFmtId="0" fontId="86" fillId="16" borderId="2" xfId="27" quotePrefix="1" applyFont="1" applyFill="1" applyBorder="1" applyAlignment="1" applyProtection="1">
      <alignment horizontal="center" vertical="center" wrapText="1"/>
      <protection locked="0"/>
    </xf>
    <xf numFmtId="0" fontId="86" fillId="20" borderId="0" xfId="26" applyFont="1" applyFill="1" applyAlignment="1">
      <alignment horizontal="left" vertical="center" wrapText="1"/>
    </xf>
    <xf numFmtId="0" fontId="132" fillId="0" borderId="67" xfId="0" applyFont="1" applyBorder="1" applyAlignment="1">
      <alignment horizontal="center" vertical="center"/>
    </xf>
    <xf numFmtId="0" fontId="132" fillId="0" borderId="0" xfId="0" applyFont="1">
      <alignment vertical="center"/>
    </xf>
    <xf numFmtId="0" fontId="80" fillId="0" borderId="0" xfId="0" applyFont="1" applyAlignment="1">
      <alignment vertical="center" wrapText="1"/>
    </xf>
    <xf numFmtId="0" fontId="132" fillId="0" borderId="7" xfId="0" applyFont="1" applyBorder="1" applyAlignment="1">
      <alignment horizontal="center" vertical="center"/>
    </xf>
    <xf numFmtId="0" fontId="80" fillId="0" borderId="0" xfId="0" applyFont="1">
      <alignment vertical="center"/>
    </xf>
    <xf numFmtId="179" fontId="130" fillId="10" borderId="7" xfId="0" applyNumberFormat="1" applyFont="1" applyFill="1" applyBorder="1" applyAlignment="1" applyProtection="1">
      <alignment horizontal="left" vertical="center"/>
      <protection locked="0"/>
    </xf>
    <xf numFmtId="0" fontId="132" fillId="0" borderId="15" xfId="0" applyFont="1" applyBorder="1" applyAlignment="1">
      <alignment horizontal="center" vertical="center"/>
    </xf>
    <xf numFmtId="0" fontId="132" fillId="0" borderId="62" xfId="0" applyFont="1" applyBorder="1" applyAlignment="1">
      <alignment horizontal="center" vertical="center"/>
    </xf>
    <xf numFmtId="179" fontId="130" fillId="10" borderId="7" xfId="0" applyNumberFormat="1" applyFont="1" applyFill="1" applyBorder="1" applyAlignment="1" applyProtection="1">
      <alignment horizontal="center" vertical="center"/>
      <protection locked="0"/>
    </xf>
    <xf numFmtId="0" fontId="132" fillId="9" borderId="33" xfId="0" applyFont="1" applyFill="1" applyBorder="1" applyAlignment="1">
      <alignment horizontal="center" vertical="center" wrapText="1"/>
    </xf>
    <xf numFmtId="0" fontId="132" fillId="9" borderId="2" xfId="0" applyFont="1" applyFill="1" applyBorder="1" applyAlignment="1">
      <alignment horizontal="center" vertical="center" wrapText="1"/>
    </xf>
    <xf numFmtId="0" fontId="132" fillId="9" borderId="3" xfId="0" applyFont="1" applyFill="1" applyBorder="1" applyAlignment="1">
      <alignment horizontal="center" vertical="center" wrapText="1"/>
    </xf>
    <xf numFmtId="49" fontId="132" fillId="13" borderId="2" xfId="0" applyNumberFormat="1" applyFont="1" applyFill="1" applyBorder="1" applyAlignment="1" applyProtection="1">
      <alignment horizontal="center" vertical="center" wrapText="1"/>
      <protection locked="0"/>
    </xf>
    <xf numFmtId="0" fontId="132" fillId="0" borderId="0" xfId="0" applyFont="1" applyProtection="1">
      <alignment vertical="center"/>
      <protection locked="0"/>
    </xf>
    <xf numFmtId="0" fontId="132" fillId="0" borderId="2" xfId="0" applyFont="1" applyBorder="1" applyAlignment="1" applyProtection="1">
      <alignment horizontal="center" vertical="center" wrapText="1"/>
      <protection locked="0"/>
    </xf>
    <xf numFmtId="0" fontId="135" fillId="4" borderId="56" xfId="0" applyFont="1" applyFill="1" applyBorder="1" applyAlignment="1">
      <alignment horizontal="center" vertical="center" wrapText="1"/>
    </xf>
    <xf numFmtId="0" fontId="132" fillId="9" borderId="90" xfId="0" applyFont="1" applyFill="1" applyBorder="1" applyAlignment="1">
      <alignment horizontal="center" vertical="center" wrapText="1"/>
    </xf>
    <xf numFmtId="0" fontId="130" fillId="0" borderId="0" xfId="0" applyFont="1">
      <alignment vertical="center"/>
    </xf>
    <xf numFmtId="0" fontId="132" fillId="9" borderId="36" xfId="0" applyFont="1" applyFill="1" applyBorder="1" applyAlignment="1">
      <alignment horizontal="center" vertical="center" wrapText="1"/>
    </xf>
    <xf numFmtId="0" fontId="136" fillId="9" borderId="80" xfId="0" applyFont="1" applyFill="1" applyBorder="1" applyAlignment="1">
      <alignment vertical="center" wrapText="1"/>
    </xf>
    <xf numFmtId="0" fontId="136" fillId="9" borderId="78" xfId="0" applyFont="1" applyFill="1" applyBorder="1" applyAlignment="1">
      <alignment vertical="center" wrapText="1"/>
    </xf>
    <xf numFmtId="0" fontId="86" fillId="0" borderId="0" xfId="24" applyFont="1">
      <alignment vertical="center"/>
    </xf>
    <xf numFmtId="0" fontId="82" fillId="0" borderId="0" xfId="24" applyFont="1">
      <alignment vertical="center"/>
    </xf>
    <xf numFmtId="0" fontId="84" fillId="0" borderId="0" xfId="24" applyFont="1">
      <alignment vertical="center"/>
    </xf>
    <xf numFmtId="0" fontId="92" fillId="0" borderId="0" xfId="24" applyFont="1">
      <alignment vertical="center"/>
    </xf>
    <xf numFmtId="0" fontId="96" fillId="0" borderId="0" xfId="24" applyFont="1">
      <alignment vertical="center"/>
    </xf>
    <xf numFmtId="0" fontId="123" fillId="0" borderId="0" xfId="24" applyFont="1">
      <alignment vertical="center"/>
    </xf>
    <xf numFmtId="0" fontId="137" fillId="0" borderId="0" xfId="24" applyFont="1">
      <alignment vertical="center"/>
    </xf>
    <xf numFmtId="0" fontId="96" fillId="0" borderId="0" xfId="24" applyFont="1" applyAlignment="1">
      <alignment horizontal="left" vertical="center" wrapText="1"/>
    </xf>
    <xf numFmtId="0" fontId="96" fillId="0" borderId="0" xfId="24" applyFont="1" applyAlignment="1">
      <alignment horizontal="left" vertical="center"/>
    </xf>
    <xf numFmtId="0" fontId="123" fillId="0" borderId="0" xfId="24" applyFont="1" applyAlignment="1">
      <alignment horizontal="center" vertical="center"/>
    </xf>
    <xf numFmtId="0" fontId="96" fillId="0" borderId="0" xfId="24" applyFont="1" applyAlignment="1">
      <alignment horizontal="center" vertical="center" wrapText="1"/>
    </xf>
    <xf numFmtId="0" fontId="96" fillId="0" borderId="0" xfId="24" applyFont="1" applyAlignment="1">
      <alignment horizontal="right" vertical="center"/>
    </xf>
    <xf numFmtId="0" fontId="96" fillId="0" borderId="0" xfId="24" applyFont="1" applyAlignment="1">
      <alignment horizontal="center" vertical="center"/>
    </xf>
    <xf numFmtId="0" fontId="96" fillId="0" borderId="96" xfId="24" applyFont="1" applyBorder="1" applyAlignment="1">
      <alignment horizontal="center" vertical="center"/>
    </xf>
    <xf numFmtId="0" fontId="96" fillId="0" borderId="0" xfId="24" applyFont="1" applyAlignment="1">
      <alignment horizontal="right" vertical="center" wrapText="1"/>
    </xf>
    <xf numFmtId="0" fontId="96" fillId="0" borderId="0" xfId="24" applyFont="1" applyAlignment="1" applyProtection="1">
      <alignment horizontal="left" vertical="center"/>
      <protection locked="0"/>
    </xf>
    <xf numFmtId="0" fontId="96" fillId="0" borderId="0" xfId="24" applyFont="1" applyAlignment="1" applyProtection="1">
      <alignment horizontal="left" vertical="top"/>
      <protection locked="0"/>
    </xf>
    <xf numFmtId="0" fontId="123" fillId="0" borderId="0" xfId="24" applyFont="1" applyAlignment="1" applyProtection="1">
      <alignment horizontal="center" vertical="top"/>
      <protection locked="0"/>
    </xf>
    <xf numFmtId="0" fontId="83" fillId="0" borderId="2" xfId="26" applyFont="1" applyBorder="1" applyAlignment="1">
      <alignment horizontal="center" vertical="center"/>
    </xf>
    <xf numFmtId="0" fontId="83" fillId="0" borderId="10" xfId="26" applyFont="1" applyBorder="1">
      <alignment vertical="center"/>
    </xf>
    <xf numFmtId="0" fontId="83" fillId="0" borderId="8" xfId="26" applyFont="1" applyBorder="1">
      <alignment vertical="center"/>
    </xf>
    <xf numFmtId="0" fontId="83" fillId="0" borderId="6" xfId="26" applyFont="1" applyBorder="1">
      <alignment vertical="center"/>
    </xf>
    <xf numFmtId="0" fontId="83" fillId="0" borderId="14" xfId="26" applyFont="1" applyBorder="1" applyAlignment="1">
      <alignment horizontal="center" vertical="center"/>
    </xf>
    <xf numFmtId="0" fontId="83" fillId="0" borderId="10" xfId="26" applyFont="1" applyBorder="1" applyAlignment="1">
      <alignment horizontal="center" vertical="center"/>
    </xf>
    <xf numFmtId="0" fontId="83" fillId="0" borderId="2" xfId="26" applyFont="1" applyBorder="1">
      <alignment vertical="center"/>
    </xf>
    <xf numFmtId="0" fontId="83" fillId="0" borderId="14" xfId="26" applyFont="1" applyBorder="1">
      <alignment vertical="center"/>
    </xf>
    <xf numFmtId="0" fontId="83" fillId="0" borderId="86" xfId="26" applyFont="1" applyBorder="1">
      <alignment vertical="center"/>
    </xf>
    <xf numFmtId="0" fontId="130" fillId="16" borderId="27" xfId="0" applyFont="1" applyFill="1" applyBorder="1" applyAlignment="1" applyProtection="1">
      <alignment vertical="center" wrapText="1"/>
      <protection locked="0"/>
    </xf>
    <xf numFmtId="38" fontId="130" fillId="16" borderId="1" xfId="0" applyNumberFormat="1" applyFont="1" applyFill="1" applyBorder="1">
      <alignment vertical="center"/>
    </xf>
    <xf numFmtId="0" fontId="130" fillId="16" borderId="24" xfId="0" applyFont="1" applyFill="1" applyBorder="1">
      <alignment vertical="center"/>
    </xf>
    <xf numFmtId="4" fontId="130" fillId="16" borderId="67" xfId="0" applyNumberFormat="1" applyFont="1" applyFill="1" applyBorder="1" applyAlignment="1">
      <alignment horizontal="right" vertical="center"/>
    </xf>
    <xf numFmtId="0" fontId="130" fillId="16" borderId="26" xfId="0" applyFont="1" applyFill="1" applyBorder="1">
      <alignment vertical="center"/>
    </xf>
    <xf numFmtId="0" fontId="130" fillId="16" borderId="67" xfId="0" applyFont="1" applyFill="1" applyBorder="1" applyAlignment="1">
      <alignment horizontal="right" vertical="center"/>
    </xf>
    <xf numFmtId="38" fontId="130" fillId="16" borderId="27" xfId="0" applyNumberFormat="1" applyFont="1" applyFill="1" applyBorder="1">
      <alignment vertical="center"/>
    </xf>
    <xf numFmtId="0" fontId="130" fillId="16" borderId="52" xfId="0" applyFont="1" applyFill="1" applyBorder="1" applyAlignment="1">
      <alignment horizontal="center" vertical="center" wrapText="1"/>
    </xf>
    <xf numFmtId="38" fontId="130" fillId="16" borderId="27" xfId="0" applyNumberFormat="1" applyFont="1" applyFill="1" applyBorder="1" applyAlignment="1" applyProtection="1">
      <alignment horizontal="right" vertical="center" wrapText="1"/>
      <protection locked="0"/>
    </xf>
    <xf numFmtId="38" fontId="130" fillId="16" borderId="45" xfId="0" applyNumberFormat="1" applyFont="1" applyFill="1" applyBorder="1" applyAlignment="1" applyProtection="1">
      <alignment horizontal="right" vertical="center"/>
      <protection locked="0"/>
    </xf>
    <xf numFmtId="0" fontId="130" fillId="16" borderId="23" xfId="0" applyFont="1" applyFill="1" applyBorder="1">
      <alignment vertical="center"/>
    </xf>
    <xf numFmtId="38" fontId="130" fillId="16" borderId="42" xfId="0" applyNumberFormat="1" applyFont="1" applyFill="1" applyBorder="1" applyAlignment="1" applyProtection="1">
      <alignment horizontal="right" vertical="center"/>
      <protection locked="0"/>
    </xf>
    <xf numFmtId="38" fontId="130" fillId="16" borderId="48" xfId="0" applyNumberFormat="1" applyFont="1" applyFill="1" applyBorder="1" applyAlignment="1" applyProtection="1">
      <alignment horizontal="right" vertical="center"/>
      <protection locked="0"/>
    </xf>
    <xf numFmtId="0" fontId="136" fillId="16" borderId="50" xfId="0" applyFont="1" applyFill="1" applyBorder="1" applyAlignment="1" applyProtection="1">
      <alignment vertical="center" wrapText="1" shrinkToFit="1"/>
      <protection locked="0"/>
    </xf>
    <xf numFmtId="0" fontId="136" fillId="16" borderId="68" xfId="0" applyFont="1" applyFill="1" applyBorder="1" applyAlignment="1" applyProtection="1">
      <alignment vertical="center" wrapText="1"/>
      <protection locked="0"/>
    </xf>
    <xf numFmtId="0" fontId="136" fillId="16" borderId="50" xfId="0" applyFont="1" applyFill="1" applyBorder="1" applyAlignment="1" applyProtection="1">
      <alignment vertical="center" wrapText="1"/>
      <protection locked="0"/>
    </xf>
    <xf numFmtId="38" fontId="136" fillId="16" borderId="26" xfId="0" applyNumberFormat="1" applyFont="1" applyFill="1" applyBorder="1" applyAlignment="1" applyProtection="1">
      <alignment horizontal="center" vertical="center"/>
      <protection locked="0"/>
    </xf>
    <xf numFmtId="0" fontId="136" fillId="16" borderId="62" xfId="0" applyFont="1" applyFill="1" applyBorder="1" applyProtection="1">
      <alignment vertical="center"/>
      <protection locked="0"/>
    </xf>
    <xf numFmtId="0" fontId="136" fillId="16" borderId="73" xfId="0" applyFont="1" applyFill="1" applyBorder="1" applyProtection="1">
      <alignment vertical="center"/>
      <protection locked="0"/>
    </xf>
    <xf numFmtId="0" fontId="139" fillId="16" borderId="32" xfId="0" applyFont="1" applyFill="1" applyBorder="1" applyAlignment="1" applyProtection="1">
      <alignment horizontal="center" vertical="center" shrinkToFit="1"/>
      <protection locked="0"/>
    </xf>
    <xf numFmtId="3" fontId="136" fillId="16" borderId="33" xfId="0" applyNumberFormat="1" applyFont="1" applyFill="1" applyBorder="1" applyAlignment="1" applyProtection="1">
      <alignment horizontal="center" vertical="center"/>
      <protection locked="0"/>
    </xf>
    <xf numFmtId="3" fontId="136" fillId="11" borderId="34" xfId="0" applyNumberFormat="1" applyFont="1" applyFill="1" applyBorder="1">
      <alignment vertical="center"/>
    </xf>
    <xf numFmtId="0" fontId="136" fillId="16" borderId="32" xfId="0" applyFont="1" applyFill="1" applyBorder="1" applyAlignment="1" applyProtection="1">
      <alignment vertical="center" wrapText="1"/>
      <protection locked="0"/>
    </xf>
    <xf numFmtId="3" fontId="136" fillId="0" borderId="62" xfId="0" applyNumberFormat="1" applyFont="1" applyBorder="1" applyProtection="1">
      <alignment vertical="center"/>
      <protection locked="0"/>
    </xf>
    <xf numFmtId="38" fontId="136" fillId="16" borderId="26" xfId="0" applyNumberFormat="1" applyFont="1" applyFill="1" applyBorder="1">
      <alignment vertical="center"/>
    </xf>
    <xf numFmtId="0" fontId="136" fillId="16" borderId="79" xfId="0" applyFont="1" applyFill="1" applyBorder="1">
      <alignment vertical="center"/>
    </xf>
    <xf numFmtId="3" fontId="136" fillId="16" borderId="34" xfId="0" applyNumberFormat="1" applyFont="1" applyFill="1" applyBorder="1">
      <alignment vertical="center"/>
    </xf>
    <xf numFmtId="0" fontId="136" fillId="16" borderId="53" xfId="0" applyFont="1" applyFill="1" applyBorder="1" applyAlignment="1" applyProtection="1">
      <alignment vertical="center" wrapText="1" shrinkToFit="1"/>
      <protection locked="0"/>
    </xf>
    <xf numFmtId="0" fontId="136" fillId="16" borderId="75" xfId="0" applyFont="1" applyFill="1" applyBorder="1" applyAlignment="1" applyProtection="1">
      <alignment vertical="center" wrapText="1"/>
      <protection locked="0"/>
    </xf>
    <xf numFmtId="0" fontId="136" fillId="16" borderId="53" xfId="0" applyFont="1" applyFill="1" applyBorder="1" applyAlignment="1" applyProtection="1">
      <alignment vertical="center" wrapText="1"/>
      <protection locked="0"/>
    </xf>
    <xf numFmtId="38" fontId="136" fillId="16" borderId="23" xfId="0" applyNumberFormat="1" applyFont="1" applyFill="1" applyBorder="1" applyAlignment="1" applyProtection="1">
      <alignment horizontal="center" vertical="center"/>
      <protection locked="0"/>
    </xf>
    <xf numFmtId="0" fontId="136" fillId="16" borderId="7" xfId="0" applyFont="1" applyFill="1" applyBorder="1" applyProtection="1">
      <alignment vertical="center"/>
      <protection locked="0"/>
    </xf>
    <xf numFmtId="0" fontId="136" fillId="16" borderId="76" xfId="0" applyFont="1" applyFill="1" applyBorder="1" applyProtection="1">
      <alignment vertical="center"/>
      <protection locked="0"/>
    </xf>
    <xf numFmtId="0" fontId="139" fillId="16" borderId="21" xfId="0" applyFont="1" applyFill="1" applyBorder="1" applyAlignment="1" applyProtection="1">
      <alignment horizontal="center" vertical="center" shrinkToFit="1"/>
      <protection locked="0"/>
    </xf>
    <xf numFmtId="3" fontId="136" fillId="16" borderId="2" xfId="0" applyNumberFormat="1" applyFont="1" applyFill="1" applyBorder="1" applyAlignment="1" applyProtection="1">
      <alignment horizontal="center" vertical="center"/>
      <protection locked="0"/>
    </xf>
    <xf numFmtId="3" fontId="136" fillId="11" borderId="35" xfId="0" applyNumberFormat="1" applyFont="1" applyFill="1" applyBorder="1">
      <alignment vertical="center"/>
    </xf>
    <xf numFmtId="0" fontId="136" fillId="16" borderId="21" xfId="0" applyFont="1" applyFill="1" applyBorder="1" applyAlignment="1" applyProtection="1">
      <alignment vertical="center" wrapText="1"/>
      <protection locked="0"/>
    </xf>
    <xf numFmtId="3" fontId="136" fillId="16" borderId="7" xfId="0" applyNumberFormat="1" applyFont="1" applyFill="1" applyBorder="1" applyProtection="1">
      <alignment vertical="center"/>
      <protection locked="0"/>
    </xf>
    <xf numFmtId="38" fontId="136" fillId="16" borderId="23" xfId="0" applyNumberFormat="1" applyFont="1" applyFill="1" applyBorder="1">
      <alignment vertical="center"/>
    </xf>
    <xf numFmtId="0" fontId="136" fillId="16" borderId="5" xfId="0" applyFont="1" applyFill="1" applyBorder="1">
      <alignment vertical="center"/>
    </xf>
    <xf numFmtId="3" fontId="136" fillId="16" borderId="35" xfId="0" applyNumberFormat="1" applyFont="1" applyFill="1" applyBorder="1">
      <alignment vertical="center"/>
    </xf>
    <xf numFmtId="177" fontId="130" fillId="16" borderId="33" xfId="0" applyNumberFormat="1" applyFont="1" applyFill="1" applyBorder="1" applyAlignment="1">
      <alignment horizontal="left" vertical="center" wrapText="1"/>
    </xf>
    <xf numFmtId="38" fontId="130" fillId="16" borderId="80" xfId="0" applyNumberFormat="1" applyFont="1" applyFill="1" applyBorder="1" applyAlignment="1">
      <alignment horizontal="right" vertical="center" wrapText="1"/>
    </xf>
    <xf numFmtId="3" fontId="130" fillId="0" borderId="33" xfId="0" applyNumberFormat="1" applyFont="1" applyBorder="1" applyProtection="1">
      <alignment vertical="center"/>
      <protection locked="0"/>
    </xf>
    <xf numFmtId="177" fontId="130" fillId="16" borderId="3" xfId="0" applyNumberFormat="1" applyFont="1" applyFill="1" applyBorder="1" applyAlignment="1">
      <alignment horizontal="left" vertical="center" wrapText="1"/>
    </xf>
    <xf numFmtId="38" fontId="130" fillId="16" borderId="4" xfId="0" applyNumberFormat="1" applyFont="1" applyFill="1" applyBorder="1" applyAlignment="1">
      <alignment horizontal="right" vertical="center" wrapText="1"/>
    </xf>
    <xf numFmtId="3" fontId="130" fillId="0" borderId="2" xfId="0" applyNumberFormat="1" applyFont="1" applyBorder="1" applyProtection="1">
      <alignment vertical="center"/>
      <protection locked="0"/>
    </xf>
    <xf numFmtId="3" fontId="130" fillId="16" borderId="2" xfId="0" applyNumberFormat="1" applyFont="1" applyFill="1" applyBorder="1" applyAlignment="1">
      <alignment horizontal="right" vertical="center"/>
    </xf>
    <xf numFmtId="177" fontId="130" fillId="16" borderId="2" xfId="0" applyNumberFormat="1" applyFont="1" applyFill="1" applyBorder="1" applyAlignment="1">
      <alignment horizontal="left" vertical="center" wrapText="1"/>
    </xf>
    <xf numFmtId="177" fontId="130" fillId="16" borderId="36" xfId="0" applyNumberFormat="1" applyFont="1" applyFill="1" applyBorder="1" applyAlignment="1">
      <alignment horizontal="left" vertical="center" wrapText="1"/>
    </xf>
    <xf numFmtId="38" fontId="130" fillId="16" borderId="78" xfId="0" applyNumberFormat="1" applyFont="1" applyFill="1" applyBorder="1" applyAlignment="1">
      <alignment horizontal="right" vertical="center" wrapText="1"/>
    </xf>
    <xf numFmtId="3" fontId="130" fillId="0" borderId="36" xfId="0" applyNumberFormat="1" applyFont="1" applyBorder="1" applyProtection="1">
      <alignment vertical="center"/>
      <protection locked="0"/>
    </xf>
    <xf numFmtId="3" fontId="130" fillId="16" borderId="36" xfId="0" applyNumberFormat="1" applyFont="1" applyFill="1" applyBorder="1" applyAlignment="1">
      <alignment horizontal="right" vertical="center"/>
    </xf>
    <xf numFmtId="0" fontId="130" fillId="14" borderId="11" xfId="0" applyFont="1" applyFill="1" applyBorder="1" applyAlignment="1">
      <alignment vertical="center" wrapText="1"/>
    </xf>
    <xf numFmtId="0" fontId="130" fillId="2" borderId="0" xfId="0" applyFont="1" applyFill="1">
      <alignment vertical="center"/>
    </xf>
    <xf numFmtId="3" fontId="133" fillId="16" borderId="90" xfId="0" applyNumberFormat="1" applyFont="1" applyFill="1" applyBorder="1" applyAlignment="1">
      <alignment vertical="center" wrapText="1"/>
    </xf>
    <xf numFmtId="182" fontId="133" fillId="16" borderId="90" xfId="0" applyNumberFormat="1" applyFont="1" applyFill="1" applyBorder="1" applyAlignment="1">
      <alignment vertical="center" wrapText="1"/>
    </xf>
    <xf numFmtId="38" fontId="133" fillId="16" borderId="10" xfId="0" applyNumberFormat="1" applyFont="1" applyFill="1" applyBorder="1" applyAlignment="1">
      <alignment horizontal="right" vertical="center"/>
    </xf>
    <xf numFmtId="38" fontId="133" fillId="16" borderId="30" xfId="0" applyNumberFormat="1" applyFont="1" applyFill="1" applyBorder="1" applyAlignment="1">
      <alignment horizontal="right" vertical="center"/>
    </xf>
    <xf numFmtId="0" fontId="130" fillId="16" borderId="0" xfId="0" applyFont="1" applyFill="1">
      <alignment vertical="center"/>
    </xf>
    <xf numFmtId="0" fontId="130" fillId="14" borderId="78" xfId="0" applyFont="1" applyFill="1" applyBorder="1" applyAlignment="1">
      <alignment vertical="center" wrapText="1"/>
    </xf>
    <xf numFmtId="0" fontId="130" fillId="2" borderId="83" xfId="0" applyFont="1" applyFill="1" applyBorder="1">
      <alignment vertical="center"/>
    </xf>
    <xf numFmtId="3" fontId="133" fillId="16" borderId="36" xfId="0" applyNumberFormat="1" applyFont="1" applyFill="1" applyBorder="1" applyAlignment="1">
      <alignment vertical="center" wrapText="1"/>
    </xf>
    <xf numFmtId="182" fontId="133" fillId="16" borderId="36" xfId="0" applyNumberFormat="1" applyFont="1" applyFill="1" applyBorder="1" applyAlignment="1">
      <alignment vertical="center" wrapText="1"/>
    </xf>
    <xf numFmtId="38" fontId="133" fillId="16" borderId="15" xfId="0" applyNumberFormat="1" applyFont="1" applyFill="1" applyBorder="1" applyAlignment="1">
      <alignment horizontal="right" vertical="center"/>
    </xf>
    <xf numFmtId="38" fontId="133" fillId="16" borderId="36" xfId="0" applyNumberFormat="1" applyFont="1" applyFill="1" applyBorder="1" applyAlignment="1">
      <alignment horizontal="right" vertical="center"/>
    </xf>
    <xf numFmtId="0" fontId="130" fillId="16" borderId="83" xfId="0" applyFont="1" applyFill="1" applyBorder="1">
      <alignment vertical="center"/>
    </xf>
    <xf numFmtId="0" fontId="130" fillId="4" borderId="85" xfId="0" applyFont="1" applyFill="1" applyBorder="1">
      <alignment vertical="center"/>
    </xf>
    <xf numFmtId="0" fontId="130" fillId="2" borderId="86" xfId="0" applyFont="1" applyFill="1" applyBorder="1">
      <alignment vertical="center"/>
    </xf>
    <xf numFmtId="3" fontId="133" fillId="16" borderId="86" xfId="0" applyNumberFormat="1" applyFont="1" applyFill="1" applyBorder="1" applyAlignment="1">
      <alignment vertical="center" wrapText="1"/>
    </xf>
    <xf numFmtId="182" fontId="133" fillId="16" borderId="86" xfId="0" applyNumberFormat="1" applyFont="1" applyFill="1" applyBorder="1" applyAlignment="1">
      <alignment vertical="center" wrapText="1"/>
    </xf>
    <xf numFmtId="38" fontId="133" fillId="16" borderId="92" xfId="0" applyNumberFormat="1" applyFont="1" applyFill="1" applyBorder="1" applyAlignment="1">
      <alignment horizontal="right" vertical="center"/>
    </xf>
    <xf numFmtId="38" fontId="133" fillId="16" borderId="86" xfId="0" applyNumberFormat="1" applyFont="1" applyFill="1" applyBorder="1">
      <alignment vertical="center"/>
    </xf>
    <xf numFmtId="0" fontId="130" fillId="16" borderId="86" xfId="0" applyFont="1" applyFill="1" applyBorder="1">
      <alignment vertical="center"/>
    </xf>
    <xf numFmtId="9" fontId="130" fillId="0" borderId="0" xfId="0" applyNumberFormat="1" applyFont="1" applyAlignment="1">
      <alignment vertical="center" wrapText="1"/>
    </xf>
    <xf numFmtId="9" fontId="133" fillId="0" borderId="0" xfId="0" applyNumberFormat="1" applyFont="1" applyAlignment="1">
      <alignment vertical="center" wrapText="1"/>
    </xf>
    <xf numFmtId="38" fontId="130" fillId="0" borderId="0" xfId="0" applyNumberFormat="1" applyFont="1">
      <alignment vertical="center"/>
    </xf>
    <xf numFmtId="177" fontId="130" fillId="0" borderId="0" xfId="0" applyNumberFormat="1" applyFont="1">
      <alignment vertical="center"/>
    </xf>
    <xf numFmtId="0" fontId="130" fillId="15" borderId="29" xfId="0" applyFont="1" applyFill="1" applyBorder="1" applyAlignment="1">
      <alignment horizontal="center" vertical="center" wrapText="1"/>
    </xf>
    <xf numFmtId="0" fontId="130" fillId="15" borderId="95" xfId="0" applyFont="1" applyFill="1" applyBorder="1" applyAlignment="1">
      <alignment horizontal="center" vertical="center"/>
    </xf>
    <xf numFmtId="0" fontId="130" fillId="15" borderId="97" xfId="0" applyFont="1" applyFill="1" applyBorder="1" applyAlignment="1">
      <alignment horizontal="center" vertical="center" wrapText="1"/>
    </xf>
    <xf numFmtId="0" fontId="130" fillId="15" borderId="10" xfId="0" applyFont="1" applyFill="1" applyBorder="1" applyAlignment="1">
      <alignment horizontal="center" vertical="center"/>
    </xf>
    <xf numFmtId="0" fontId="130" fillId="15" borderId="60" xfId="0" applyFont="1" applyFill="1" applyBorder="1" applyAlignment="1">
      <alignment horizontal="center" vertical="center"/>
    </xf>
    <xf numFmtId="0" fontId="130" fillId="0" borderId="0" xfId="0" applyFont="1" applyAlignment="1">
      <alignment horizontal="left" vertical="center" wrapText="1"/>
    </xf>
    <xf numFmtId="0" fontId="130" fillId="15" borderId="84" xfId="0" applyFont="1" applyFill="1" applyBorder="1" applyAlignment="1">
      <alignment horizontal="center" vertical="center"/>
    </xf>
    <xf numFmtId="0" fontId="131" fillId="14" borderId="56" xfId="0" applyFont="1" applyFill="1" applyBorder="1" applyAlignment="1">
      <alignment horizontal="center" vertical="center"/>
    </xf>
    <xf numFmtId="0" fontId="131" fillId="14" borderId="60" xfId="0" applyFont="1" applyFill="1" applyBorder="1" applyAlignment="1">
      <alignment horizontal="center" vertical="center" wrapText="1"/>
    </xf>
    <xf numFmtId="0" fontId="131" fillId="14" borderId="56" xfId="0" applyFont="1" applyFill="1" applyBorder="1" applyAlignment="1">
      <alignment horizontal="center" vertical="center" wrapText="1"/>
    </xf>
    <xf numFmtId="3" fontId="130" fillId="16" borderId="175" xfId="0" applyNumberFormat="1" applyFont="1" applyFill="1" applyBorder="1" applyAlignment="1">
      <alignment horizontal="right" vertical="center" wrapText="1"/>
    </xf>
    <xf numFmtId="3" fontId="130" fillId="16" borderId="170" xfId="0" applyNumberFormat="1" applyFont="1" applyFill="1" applyBorder="1" applyAlignment="1">
      <alignment horizontal="right" vertical="center" wrapText="1"/>
    </xf>
    <xf numFmtId="3" fontId="130" fillId="16" borderId="169" xfId="0" applyNumberFormat="1" applyFont="1" applyFill="1" applyBorder="1" applyAlignment="1">
      <alignment horizontal="right" vertical="center" wrapText="1"/>
    </xf>
    <xf numFmtId="0" fontId="130" fillId="14" borderId="171" xfId="0" applyFont="1" applyFill="1" applyBorder="1" applyAlignment="1">
      <alignment horizontal="center" vertical="center" wrapText="1"/>
    </xf>
    <xf numFmtId="0" fontId="130" fillId="14" borderId="172" xfId="0" applyFont="1" applyFill="1" applyBorder="1" applyAlignment="1">
      <alignment horizontal="center" vertical="center" wrapText="1"/>
    </xf>
    <xf numFmtId="3" fontId="130" fillId="16" borderId="101" xfId="0" applyNumberFormat="1" applyFont="1" applyFill="1" applyBorder="1" applyAlignment="1">
      <alignment horizontal="right" vertical="center" wrapText="1"/>
    </xf>
    <xf numFmtId="3" fontId="130" fillId="16" borderId="84" xfId="0" applyNumberFormat="1" applyFont="1" applyFill="1" applyBorder="1" applyAlignment="1">
      <alignment horizontal="right" vertical="center" wrapText="1"/>
    </xf>
    <xf numFmtId="0" fontId="130" fillId="0" borderId="0" xfId="0" applyFont="1" applyAlignment="1">
      <alignment vertical="top" wrapText="1"/>
    </xf>
    <xf numFmtId="0" fontId="130" fillId="4" borderId="75" xfId="0" applyFont="1" applyFill="1" applyBorder="1" applyAlignment="1">
      <alignment vertical="center" wrapText="1"/>
    </xf>
    <xf numFmtId="0" fontId="130" fillId="4" borderId="75" xfId="0" applyFont="1" applyFill="1" applyBorder="1">
      <alignment vertical="center"/>
    </xf>
    <xf numFmtId="0" fontId="130" fillId="4" borderId="168" xfId="0" applyFont="1" applyFill="1" applyBorder="1">
      <alignment vertical="center"/>
    </xf>
    <xf numFmtId="0" fontId="130" fillId="4" borderId="77" xfId="0" applyFont="1" applyFill="1" applyBorder="1">
      <alignment vertical="center"/>
    </xf>
    <xf numFmtId="0" fontId="141" fillId="0" borderId="0" xfId="0" applyFont="1">
      <alignment vertical="center"/>
    </xf>
    <xf numFmtId="0" fontId="130" fillId="15" borderId="68" xfId="0" applyFont="1" applyFill="1" applyBorder="1" applyAlignment="1">
      <alignment horizontal="left" vertical="center"/>
    </xf>
    <xf numFmtId="0" fontId="130" fillId="4" borderId="68" xfId="0" applyFont="1" applyFill="1" applyBorder="1">
      <alignment vertical="center"/>
    </xf>
    <xf numFmtId="3" fontId="130" fillId="16" borderId="61" xfId="0" applyNumberFormat="1" applyFont="1" applyFill="1" applyBorder="1">
      <alignment vertical="center"/>
    </xf>
    <xf numFmtId="0" fontId="130" fillId="0" borderId="73" xfId="0" applyFont="1" applyBorder="1">
      <alignment vertical="center"/>
    </xf>
    <xf numFmtId="3" fontId="130" fillId="16" borderId="39" xfId="0" applyNumberFormat="1" applyFont="1" applyFill="1" applyBorder="1">
      <alignment vertical="center"/>
    </xf>
    <xf numFmtId="0" fontId="130" fillId="0" borderId="74" xfId="0" applyFont="1" applyBorder="1">
      <alignment vertical="center"/>
    </xf>
    <xf numFmtId="0" fontId="141" fillId="0" borderId="0" xfId="0" applyFont="1" applyAlignment="1"/>
    <xf numFmtId="0" fontId="130" fillId="4" borderId="100" xfId="0" applyFont="1" applyFill="1" applyBorder="1" applyAlignment="1">
      <alignment horizontal="center" vertical="center"/>
    </xf>
    <xf numFmtId="0" fontId="130" fillId="4" borderId="38" xfId="0" applyFont="1" applyFill="1" applyBorder="1" applyAlignment="1">
      <alignment horizontal="center" vertical="center" wrapText="1"/>
    </xf>
    <xf numFmtId="0" fontId="130" fillId="4" borderId="85" xfId="0" applyFont="1" applyFill="1" applyBorder="1" applyAlignment="1">
      <alignment horizontal="center" vertical="center" wrapText="1"/>
    </xf>
    <xf numFmtId="0" fontId="130" fillId="16" borderId="52" xfId="0" applyFont="1" applyFill="1" applyBorder="1" applyProtection="1">
      <alignment vertical="center"/>
      <protection locked="0"/>
    </xf>
    <xf numFmtId="3" fontId="130" fillId="16" borderId="52" xfId="0" applyNumberFormat="1" applyFont="1" applyFill="1" applyBorder="1" applyProtection="1">
      <alignment vertical="center"/>
      <protection locked="0"/>
    </xf>
    <xf numFmtId="0" fontId="131" fillId="16" borderId="102" xfId="0" applyFont="1" applyFill="1" applyBorder="1">
      <alignment vertical="center"/>
    </xf>
    <xf numFmtId="0" fontId="130" fillId="16" borderId="52" xfId="0" applyFont="1" applyFill="1" applyBorder="1">
      <alignment vertical="center"/>
    </xf>
    <xf numFmtId="0" fontId="131" fillId="16" borderId="24" xfId="0" applyFont="1" applyFill="1" applyBorder="1">
      <alignment vertical="center"/>
    </xf>
    <xf numFmtId="3" fontId="130" fillId="16" borderId="54" xfId="0" applyNumberFormat="1" applyFont="1" applyFill="1" applyBorder="1">
      <alignment vertical="center"/>
    </xf>
    <xf numFmtId="0" fontId="130" fillId="16" borderId="12" xfId="0" applyFont="1" applyFill="1" applyBorder="1">
      <alignment vertical="center"/>
    </xf>
    <xf numFmtId="0" fontId="130" fillId="16" borderId="54" xfId="0" applyFont="1" applyFill="1" applyBorder="1">
      <alignment vertical="center"/>
    </xf>
    <xf numFmtId="0" fontId="130" fillId="16" borderId="53" xfId="0" applyFont="1" applyFill="1" applyBorder="1" applyProtection="1">
      <alignment vertical="center"/>
      <protection locked="0"/>
    </xf>
    <xf numFmtId="3" fontId="130" fillId="16" borderId="53" xfId="0" applyNumberFormat="1" applyFont="1" applyFill="1" applyBorder="1" applyProtection="1">
      <alignment vertical="center"/>
      <protection locked="0"/>
    </xf>
    <xf numFmtId="0" fontId="131" fillId="16" borderId="76" xfId="0" applyFont="1" applyFill="1" applyBorder="1">
      <alignment vertical="center"/>
    </xf>
    <xf numFmtId="0" fontId="130" fillId="16" borderId="53" xfId="0" applyFont="1" applyFill="1" applyBorder="1">
      <alignment vertical="center"/>
    </xf>
    <xf numFmtId="0" fontId="131" fillId="16" borderId="23" xfId="0" applyFont="1" applyFill="1" applyBorder="1">
      <alignment vertical="center"/>
    </xf>
    <xf numFmtId="3" fontId="130" fillId="16" borderId="35" xfId="0" applyNumberFormat="1" applyFont="1" applyFill="1" applyBorder="1">
      <alignment vertical="center"/>
    </xf>
    <xf numFmtId="0" fontId="130" fillId="16" borderId="4" xfId="0" applyFont="1" applyFill="1" applyBorder="1">
      <alignment vertical="center"/>
    </xf>
    <xf numFmtId="0" fontId="130" fillId="16" borderId="35" xfId="0" applyFont="1" applyFill="1" applyBorder="1">
      <alignment vertical="center"/>
    </xf>
    <xf numFmtId="0" fontId="130" fillId="16" borderId="51" xfId="0" applyFont="1" applyFill="1" applyBorder="1" applyProtection="1">
      <alignment vertical="center"/>
      <protection locked="0"/>
    </xf>
    <xf numFmtId="3" fontId="130" fillId="16" borderId="51" xfId="0" applyNumberFormat="1" applyFont="1" applyFill="1" applyBorder="1" applyProtection="1">
      <alignment vertical="center"/>
      <protection locked="0"/>
    </xf>
    <xf numFmtId="0" fontId="131" fillId="16" borderId="74" xfId="0" applyFont="1" applyFill="1" applyBorder="1">
      <alignment vertical="center"/>
    </xf>
    <xf numFmtId="0" fontId="130" fillId="16" borderId="51" xfId="0" applyFont="1" applyFill="1" applyBorder="1">
      <alignment vertical="center"/>
    </xf>
    <xf numFmtId="0" fontId="131" fillId="16" borderId="22" xfId="0" applyFont="1" applyFill="1" applyBorder="1">
      <alignment vertical="center"/>
    </xf>
    <xf numFmtId="3" fontId="130" fillId="16" borderId="37" xfId="0" applyNumberFormat="1" applyFont="1" applyFill="1" applyBorder="1">
      <alignment vertical="center"/>
    </xf>
    <xf numFmtId="0" fontId="130" fillId="16" borderId="78" xfId="0" applyFont="1" applyFill="1" applyBorder="1">
      <alignment vertical="center"/>
    </xf>
    <xf numFmtId="0" fontId="130" fillId="16" borderId="37" xfId="0" applyFont="1" applyFill="1" applyBorder="1">
      <alignment vertical="center"/>
    </xf>
    <xf numFmtId="3" fontId="130" fillId="16" borderId="38" xfId="0" applyNumberFormat="1" applyFont="1" applyFill="1" applyBorder="1">
      <alignment vertical="center"/>
    </xf>
    <xf numFmtId="0" fontId="80" fillId="0" borderId="25" xfId="0" applyFont="1" applyBorder="1">
      <alignment vertical="center"/>
    </xf>
    <xf numFmtId="3" fontId="130" fillId="16" borderId="84" xfId="0" applyNumberFormat="1" applyFont="1" applyFill="1" applyBorder="1">
      <alignment vertical="center"/>
    </xf>
    <xf numFmtId="0" fontId="80" fillId="0" borderId="0" xfId="0" applyFont="1" applyAlignment="1">
      <alignment horizontal="right" vertical="center"/>
    </xf>
    <xf numFmtId="0" fontId="73" fillId="14" borderId="177" xfId="0" applyFont="1" applyFill="1" applyBorder="1" applyAlignment="1">
      <alignment horizontal="left" vertical="top" wrapText="1"/>
    </xf>
    <xf numFmtId="0" fontId="80" fillId="14" borderId="179" xfId="0" applyFont="1" applyFill="1" applyBorder="1" applyAlignment="1">
      <alignment horizontal="left" vertical="top" wrapText="1"/>
    </xf>
    <xf numFmtId="0" fontId="73" fillId="14" borderId="176" xfId="0" applyFont="1" applyFill="1" applyBorder="1" applyAlignment="1">
      <alignment horizontal="left" vertical="top" wrapText="1"/>
    </xf>
    <xf numFmtId="0" fontId="73" fillId="14" borderId="179" xfId="0" applyFont="1" applyFill="1" applyBorder="1" applyAlignment="1">
      <alignment horizontal="left" vertical="top" wrapText="1"/>
    </xf>
    <xf numFmtId="0" fontId="73" fillId="14" borderId="176" xfId="0" applyFont="1" applyFill="1" applyBorder="1" applyAlignment="1">
      <alignment vertical="top" wrapText="1"/>
    </xf>
    <xf numFmtId="0" fontId="73" fillId="14" borderId="179" xfId="0" applyFont="1" applyFill="1" applyBorder="1" applyAlignment="1">
      <alignment vertical="top" wrapText="1"/>
    </xf>
    <xf numFmtId="0" fontId="73" fillId="14" borderId="195" xfId="0" applyFont="1" applyFill="1" applyBorder="1" applyAlignment="1">
      <alignment vertical="top" wrapText="1"/>
    </xf>
    <xf numFmtId="0" fontId="73" fillId="0" borderId="12" xfId="0" applyFont="1" applyBorder="1" applyAlignment="1">
      <alignment horizontal="left" vertical="center" wrapText="1"/>
    </xf>
    <xf numFmtId="3" fontId="73" fillId="0" borderId="67" xfId="0" applyNumberFormat="1" applyFont="1" applyBorder="1" applyAlignment="1" applyProtection="1">
      <alignment horizontal="right" vertical="center" wrapText="1"/>
      <protection locked="0"/>
    </xf>
    <xf numFmtId="3" fontId="73" fillId="0" borderId="67" xfId="0" applyNumberFormat="1" applyFont="1" applyBorder="1" applyAlignment="1">
      <alignment vertical="center" wrapText="1"/>
    </xf>
    <xf numFmtId="0" fontId="73" fillId="0" borderId="16" xfId="0" applyFont="1" applyBorder="1" applyAlignment="1">
      <alignment horizontal="left" vertical="center" wrapText="1"/>
    </xf>
    <xf numFmtId="0" fontId="73" fillId="0" borderId="104" xfId="0" applyFont="1" applyBorder="1" applyAlignment="1">
      <alignment horizontal="left" vertical="center" wrapText="1"/>
    </xf>
    <xf numFmtId="0" fontId="73" fillId="0" borderId="99" xfId="0" applyFont="1" applyBorder="1" applyAlignment="1">
      <alignment horizontal="left" vertical="center" wrapText="1"/>
    </xf>
    <xf numFmtId="0" fontId="144" fillId="0" borderId="25" xfId="0" applyFont="1" applyBorder="1" applyAlignment="1">
      <alignment horizontal="left" vertical="center" wrapText="1"/>
    </xf>
    <xf numFmtId="0" fontId="144" fillId="0" borderId="0" xfId="0" applyFont="1" applyAlignment="1">
      <alignment horizontal="right" vertical="center" wrapText="1"/>
    </xf>
    <xf numFmtId="38" fontId="145" fillId="0" borderId="2" xfId="33" applyFont="1" applyBorder="1" applyAlignment="1" applyProtection="1">
      <alignment horizontal="center" vertical="center" shrinkToFit="1"/>
      <protection locked="0"/>
    </xf>
    <xf numFmtId="38" fontId="145" fillId="0" borderId="7" xfId="28" applyFont="1" applyBorder="1" applyAlignment="1" applyProtection="1">
      <alignment vertical="center" shrinkToFit="1"/>
      <protection locked="0"/>
    </xf>
    <xf numFmtId="38" fontId="145" fillId="0" borderId="2" xfId="28" applyFont="1" applyBorder="1" applyAlignment="1" applyProtection="1">
      <alignment vertical="center" shrinkToFit="1"/>
      <protection locked="0"/>
    </xf>
    <xf numFmtId="0" fontId="145" fillId="0" borderId="4" xfId="32" applyFont="1" applyBorder="1" applyAlignment="1" applyProtection="1">
      <alignment horizontal="center" vertical="center" shrinkToFit="1"/>
      <protection locked="0"/>
    </xf>
    <xf numFmtId="38" fontId="145" fillId="16" borderId="2" xfId="33" applyFont="1" applyFill="1" applyBorder="1" applyAlignment="1" applyProtection="1">
      <alignment horizontal="right" vertical="center" shrinkToFit="1"/>
      <protection locked="0"/>
    </xf>
    <xf numFmtId="38" fontId="145" fillId="16" borderId="196" xfId="33" applyFont="1" applyFill="1" applyBorder="1" applyAlignment="1" applyProtection="1">
      <alignment horizontal="right" vertical="center" shrinkToFit="1"/>
      <protection locked="0"/>
    </xf>
    <xf numFmtId="38" fontId="145" fillId="0" borderId="2" xfId="33" applyFont="1" applyBorder="1" applyAlignment="1" applyProtection="1">
      <alignment horizontal="right" vertical="center" shrinkToFit="1"/>
    </xf>
    <xf numFmtId="38" fontId="145" fillId="0" borderId="2" xfId="33" applyFont="1" applyBorder="1" applyAlignment="1" applyProtection="1">
      <alignment horizontal="right" vertical="center" shrinkToFit="1"/>
      <protection locked="0"/>
    </xf>
    <xf numFmtId="38" fontId="145" fillId="0" borderId="3" xfId="33" applyFont="1" applyBorder="1" applyAlignment="1" applyProtection="1">
      <alignment horizontal="center" vertical="center" shrinkToFit="1"/>
      <protection locked="0"/>
    </xf>
    <xf numFmtId="38" fontId="145" fillId="0" borderId="67" xfId="28" applyFont="1" applyBorder="1" applyAlignment="1" applyProtection="1">
      <alignment vertical="center" shrinkToFit="1"/>
      <protection locked="0"/>
    </xf>
    <xf numFmtId="0" fontId="145" fillId="0" borderId="14" xfId="32" applyFont="1" applyBorder="1" applyAlignment="1" applyProtection="1">
      <alignment horizontal="center" vertical="center" shrinkToFit="1"/>
      <protection locked="0"/>
    </xf>
    <xf numFmtId="38" fontId="145" fillId="0" borderId="8" xfId="28" applyFont="1" applyBorder="1" applyAlignment="1" applyProtection="1">
      <alignment vertical="center" shrinkToFit="1"/>
      <protection locked="0"/>
    </xf>
    <xf numFmtId="38" fontId="145" fillId="0" borderId="14" xfId="28" applyFont="1" applyBorder="1" applyAlignment="1" applyProtection="1">
      <alignment vertical="center" shrinkToFit="1"/>
      <protection locked="0"/>
    </xf>
    <xf numFmtId="0" fontId="145" fillId="0" borderId="9" xfId="32" applyFont="1" applyBorder="1" applyAlignment="1" applyProtection="1">
      <alignment vertical="center" shrinkToFit="1"/>
      <protection locked="0"/>
    </xf>
    <xf numFmtId="38" fontId="145" fillId="16" borderId="14" xfId="33" applyFont="1" applyFill="1" applyBorder="1" applyAlignment="1" applyProtection="1">
      <alignment horizontal="right" vertical="center" shrinkToFit="1"/>
      <protection locked="0"/>
    </xf>
    <xf numFmtId="38" fontId="145" fillId="16" borderId="223" xfId="33" applyFont="1" applyFill="1" applyBorder="1" applyAlignment="1" applyProtection="1">
      <alignment horizontal="right" vertical="center" shrinkToFit="1"/>
      <protection locked="0"/>
    </xf>
    <xf numFmtId="38" fontId="145" fillId="0" borderId="14" xfId="33" applyFont="1" applyBorder="1" applyAlignment="1" applyProtection="1">
      <alignment horizontal="right" vertical="center" shrinkToFit="1"/>
    </xf>
    <xf numFmtId="38" fontId="145" fillId="0" borderId="14" xfId="33" applyFont="1" applyBorder="1" applyAlignment="1" applyProtection="1">
      <alignment horizontal="right" vertical="center" shrinkToFit="1"/>
      <protection locked="0"/>
    </xf>
    <xf numFmtId="0" fontId="145" fillId="0" borderId="200" xfId="32" applyFont="1" applyBorder="1" applyAlignment="1">
      <alignment vertical="center" shrinkToFit="1"/>
    </xf>
    <xf numFmtId="38" fontId="145" fillId="0" borderId="224" xfId="28" applyFont="1" applyBorder="1" applyAlignment="1" applyProtection="1">
      <alignment vertical="center" shrinkToFit="1"/>
    </xf>
    <xf numFmtId="38" fontId="145" fillId="0" borderId="36" xfId="28" applyFont="1" applyBorder="1" applyAlignment="1" applyProtection="1">
      <alignment vertical="center" shrinkToFit="1"/>
    </xf>
    <xf numFmtId="0" fontId="145" fillId="0" borderId="225" xfId="32" applyFont="1" applyBorder="1" applyAlignment="1">
      <alignment vertical="center" shrinkToFit="1"/>
    </xf>
    <xf numFmtId="38" fontId="145" fillId="0" borderId="36" xfId="33" applyFont="1" applyBorder="1" applyAlignment="1" applyProtection="1">
      <alignment horizontal="right" vertical="center" shrinkToFit="1"/>
    </xf>
    <xf numFmtId="38" fontId="145" fillId="0" borderId="200" xfId="33" applyFont="1" applyBorder="1" applyAlignment="1" applyProtection="1">
      <alignment horizontal="right" vertical="center" shrinkToFit="1"/>
    </xf>
    <xf numFmtId="0" fontId="145" fillId="0" borderId="226" xfId="32" applyFont="1" applyBorder="1" applyAlignment="1">
      <alignment horizontal="center" vertical="center" shrinkToFit="1"/>
    </xf>
    <xf numFmtId="38" fontId="145" fillId="0" borderId="227" xfId="28" applyFont="1" applyBorder="1" applyAlignment="1" applyProtection="1">
      <alignment vertical="center" shrinkToFit="1"/>
    </xf>
    <xf numFmtId="38" fontId="145" fillId="0" borderId="33" xfId="28" applyFont="1" applyBorder="1" applyAlignment="1" applyProtection="1">
      <alignment vertical="center" shrinkToFit="1"/>
      <protection locked="0"/>
    </xf>
    <xf numFmtId="0" fontId="145" fillId="0" borderId="80" xfId="32" applyFont="1" applyBorder="1" applyAlignment="1" applyProtection="1">
      <alignment vertical="center" shrinkToFit="1"/>
      <protection locked="0"/>
    </xf>
    <xf numFmtId="38" fontId="145" fillId="0" borderId="226" xfId="33" applyFont="1" applyBorder="1" applyAlignment="1" applyProtection="1">
      <alignment horizontal="right" vertical="center" shrinkToFit="1"/>
    </xf>
    <xf numFmtId="38" fontId="145" fillId="0" borderId="33" xfId="33" applyFont="1" applyBorder="1" applyAlignment="1" applyProtection="1">
      <alignment horizontal="right" vertical="center" shrinkToFit="1"/>
    </xf>
    <xf numFmtId="38" fontId="145" fillId="0" borderId="33" xfId="33" applyFont="1" applyBorder="1" applyAlignment="1" applyProtection="1">
      <alignment horizontal="right" vertical="center" shrinkToFit="1"/>
      <protection locked="0"/>
    </xf>
    <xf numFmtId="0" fontId="145" fillId="0" borderId="196" xfId="32" applyFont="1" applyBorder="1" applyAlignment="1">
      <alignment horizontal="center" vertical="center" shrinkToFit="1"/>
    </xf>
    <xf numFmtId="38" fontId="145" fillId="0" borderId="228" xfId="28" applyFont="1" applyBorder="1" applyAlignment="1" applyProtection="1">
      <alignment vertical="center" shrinkToFit="1"/>
    </xf>
    <xf numFmtId="0" fontId="145" fillId="0" borderId="4" xfId="32" applyFont="1" applyBorder="1" applyAlignment="1" applyProtection="1">
      <alignment vertical="center" shrinkToFit="1"/>
      <protection locked="0"/>
    </xf>
    <xf numFmtId="38" fontId="145" fillId="0" borderId="196" xfId="33" applyFont="1" applyBorder="1" applyAlignment="1" applyProtection="1">
      <alignment horizontal="right" vertical="center" shrinkToFit="1"/>
    </xf>
    <xf numFmtId="0" fontId="145" fillId="0" borderId="200" xfId="32" applyFont="1" applyBorder="1" applyAlignment="1">
      <alignment horizontal="center" vertical="center" shrinkToFit="1"/>
    </xf>
    <xf numFmtId="38" fontId="145" fillId="0" borderId="36" xfId="28" applyFont="1" applyBorder="1" applyAlignment="1" applyProtection="1">
      <alignment vertical="center" shrinkToFit="1"/>
      <protection locked="0"/>
    </xf>
    <xf numFmtId="0" fontId="145" fillId="0" borderId="78" xfId="32" applyFont="1" applyBorder="1" applyAlignment="1" applyProtection="1">
      <alignment vertical="center" shrinkToFit="1"/>
      <protection locked="0"/>
    </xf>
    <xf numFmtId="38" fontId="145" fillId="0" borderId="36" xfId="33" applyFont="1" applyBorder="1" applyAlignment="1" applyProtection="1">
      <alignment horizontal="right" vertical="center" shrinkToFit="1"/>
      <protection locked="0"/>
    </xf>
    <xf numFmtId="0" fontId="145" fillId="0" borderId="229" xfId="32" applyFont="1" applyBorder="1" applyAlignment="1">
      <alignment horizontal="center" vertical="center" shrinkToFit="1"/>
    </xf>
    <xf numFmtId="38" fontId="145" fillId="0" borderId="230" xfId="28" applyFont="1" applyBorder="1" applyAlignment="1" applyProtection="1">
      <alignment vertical="center" shrinkToFit="1"/>
    </xf>
    <xf numFmtId="38" fontId="145" fillId="0" borderId="3" xfId="28" applyFont="1" applyBorder="1" applyAlignment="1" applyProtection="1">
      <alignment vertical="center" shrinkToFit="1"/>
      <protection locked="0"/>
    </xf>
    <xf numFmtId="0" fontId="145" fillId="0" borderId="12" xfId="32" applyFont="1" applyBorder="1" applyAlignment="1" applyProtection="1">
      <alignment vertical="center" shrinkToFit="1"/>
      <protection locked="0"/>
    </xf>
    <xf numFmtId="38" fontId="145" fillId="0" borderId="229" xfId="33" applyFont="1" applyBorder="1" applyAlignment="1" applyProtection="1">
      <alignment horizontal="right" vertical="center" shrinkToFit="1"/>
    </xf>
    <xf numFmtId="38" fontId="145" fillId="0" borderId="3" xfId="33" applyFont="1" applyBorder="1" applyAlignment="1" applyProtection="1">
      <alignment horizontal="right" vertical="center" shrinkToFit="1"/>
    </xf>
    <xf numFmtId="38" fontId="145" fillId="0" borderId="3" xfId="33" applyFont="1" applyBorder="1" applyAlignment="1" applyProtection="1">
      <alignment horizontal="right" vertical="center" shrinkToFit="1"/>
      <protection locked="0"/>
    </xf>
    <xf numFmtId="0" fontId="145" fillId="0" borderId="36" xfId="32" applyFont="1" applyBorder="1" applyAlignment="1">
      <alignment vertical="center" shrinkToFit="1"/>
    </xf>
    <xf numFmtId="0" fontId="146" fillId="0" borderId="3" xfId="32" applyFont="1" applyBorder="1" applyAlignment="1" applyProtection="1">
      <alignment vertical="center" wrapText="1"/>
      <protection locked="0"/>
    </xf>
    <xf numFmtId="0" fontId="83" fillId="0" borderId="3" xfId="32" applyFont="1" applyBorder="1" applyAlignment="1" applyProtection="1">
      <alignment vertical="center" wrapText="1"/>
      <protection locked="0"/>
    </xf>
    <xf numFmtId="0" fontId="84" fillId="0" borderId="0" xfId="26" applyFont="1" applyAlignment="1">
      <alignment horizontal="center" vertical="center"/>
    </xf>
    <xf numFmtId="0" fontId="86" fillId="0" borderId="0" xfId="30" applyFont="1" applyAlignment="1">
      <alignment horizontal="left" vertical="center"/>
    </xf>
    <xf numFmtId="38" fontId="86" fillId="0" borderId="0" xfId="33" applyFont="1" applyBorder="1" applyAlignment="1" applyProtection="1">
      <alignment horizontal="right" vertical="center"/>
    </xf>
    <xf numFmtId="0" fontId="147" fillId="0" borderId="25" xfId="36" applyFont="1" applyBorder="1">
      <alignment vertical="center"/>
    </xf>
    <xf numFmtId="0" fontId="148" fillId="0" borderId="0" xfId="36" applyFont="1">
      <alignment vertical="center"/>
    </xf>
    <xf numFmtId="0" fontId="147" fillId="0" borderId="0" xfId="36" applyFont="1">
      <alignment vertical="center"/>
    </xf>
    <xf numFmtId="187" fontId="147" fillId="0" borderId="0" xfId="37" applyNumberFormat="1" applyFont="1">
      <alignment vertical="center"/>
    </xf>
    <xf numFmtId="38" fontId="12" fillId="0" borderId="62" xfId="0" applyNumberFormat="1" applyFont="1" applyBorder="1">
      <alignment vertical="center"/>
    </xf>
    <xf numFmtId="38" fontId="12" fillId="0" borderId="7" xfId="0" applyNumberFormat="1" applyFont="1" applyBorder="1">
      <alignment vertical="center"/>
    </xf>
    <xf numFmtId="38" fontId="12" fillId="0" borderId="15" xfId="0" applyNumberFormat="1" applyFont="1" applyBorder="1" applyAlignment="1">
      <alignment vertical="center" wrapText="1"/>
    </xf>
    <xf numFmtId="3" fontId="73" fillId="0" borderId="1" xfId="0" applyNumberFormat="1" applyFont="1" applyBorder="1" applyAlignment="1">
      <alignment horizontal="right" vertical="center" wrapText="1"/>
    </xf>
    <xf numFmtId="3" fontId="73" fillId="0" borderId="67" xfId="0" applyNumberFormat="1" applyFont="1" applyBorder="1" applyAlignment="1">
      <alignment horizontal="right" vertical="center" wrapText="1"/>
    </xf>
    <xf numFmtId="3" fontId="73" fillId="0" borderId="67" xfId="0" applyNumberFormat="1" applyFont="1" applyBorder="1" applyAlignment="1">
      <alignment horizontal="right" vertical="center"/>
    </xf>
    <xf numFmtId="3" fontId="73" fillId="0" borderId="103" xfId="0" applyNumberFormat="1" applyFont="1" applyBorder="1" applyAlignment="1">
      <alignment horizontal="right" vertical="center" wrapText="1"/>
    </xf>
    <xf numFmtId="3" fontId="73" fillId="0" borderId="25" xfId="0" applyNumberFormat="1" applyFont="1" applyBorder="1" applyAlignment="1">
      <alignment horizontal="right" vertical="center" wrapText="1"/>
    </xf>
    <xf numFmtId="0" fontId="118" fillId="0" borderId="0" xfId="29" applyFont="1">
      <alignment vertical="center"/>
    </xf>
    <xf numFmtId="0" fontId="13" fillId="14" borderId="50" xfId="0" applyFont="1" applyFill="1" applyBorder="1" applyAlignment="1">
      <alignment horizontal="left"/>
    </xf>
    <xf numFmtId="0" fontId="130" fillId="4" borderId="28" xfId="0" applyFont="1" applyFill="1" applyBorder="1" applyAlignment="1">
      <alignment horizontal="center" vertical="center"/>
    </xf>
    <xf numFmtId="3" fontId="130" fillId="16" borderId="33" xfId="0" applyNumberFormat="1" applyFont="1" applyFill="1" applyBorder="1">
      <alignment vertical="center"/>
    </xf>
    <xf numFmtId="3" fontId="130" fillId="16" borderId="2" xfId="0" applyNumberFormat="1" applyFont="1" applyFill="1" applyBorder="1">
      <alignment vertical="center"/>
    </xf>
    <xf numFmtId="3" fontId="130" fillId="16" borderId="36" xfId="0" applyNumberFormat="1" applyFont="1" applyFill="1" applyBorder="1">
      <alignment vertical="center"/>
    </xf>
    <xf numFmtId="0" fontId="47" fillId="0" borderId="67" xfId="0" applyFont="1" applyBorder="1" applyAlignment="1" applyProtection="1">
      <alignment horizontal="center" vertical="center"/>
      <protection locked="0"/>
    </xf>
    <xf numFmtId="0" fontId="47" fillId="0" borderId="24" xfId="0" applyFont="1" applyBorder="1" applyAlignment="1" applyProtection="1">
      <alignment horizontal="center" vertical="center"/>
      <protection locked="0"/>
    </xf>
    <xf numFmtId="0" fontId="47" fillId="0" borderId="54" xfId="0" applyFont="1" applyBorder="1" applyAlignment="1" applyProtection="1">
      <alignment horizontal="left" vertical="top" wrapText="1"/>
      <protection locked="0"/>
    </xf>
    <xf numFmtId="0" fontId="47" fillId="0" borderId="23" xfId="0" applyFont="1" applyBorder="1" applyAlignment="1" applyProtection="1">
      <alignment horizontal="center" vertical="center"/>
      <protection locked="0"/>
    </xf>
    <xf numFmtId="0" fontId="12" fillId="0" borderId="0" xfId="0" applyFont="1" applyAlignment="1">
      <alignment horizontal="right" vertical="center"/>
    </xf>
    <xf numFmtId="0" fontId="11" fillId="22" borderId="100" xfId="0" applyFont="1" applyFill="1" applyBorder="1" applyAlignment="1">
      <alignment horizontal="center" vertical="center" wrapText="1"/>
    </xf>
    <xf numFmtId="0" fontId="12" fillId="2" borderId="25" xfId="0" applyFont="1" applyFill="1" applyBorder="1">
      <alignment vertical="center"/>
    </xf>
    <xf numFmtId="0" fontId="11" fillId="22" borderId="143" xfId="0" applyFont="1" applyFill="1" applyBorder="1" applyAlignment="1">
      <alignment horizontal="center" vertical="center" wrapText="1"/>
    </xf>
    <xf numFmtId="0" fontId="12" fillId="18" borderId="61" xfId="0" applyFont="1" applyFill="1" applyBorder="1">
      <alignment vertical="center"/>
    </xf>
    <xf numFmtId="0" fontId="12" fillId="18" borderId="68" xfId="0" applyFont="1" applyFill="1" applyBorder="1">
      <alignment vertical="center"/>
    </xf>
    <xf numFmtId="0" fontId="12" fillId="18" borderId="21" xfId="0" applyFont="1" applyFill="1" applyBorder="1">
      <alignment vertical="center"/>
    </xf>
    <xf numFmtId="0" fontId="12" fillId="18" borderId="2" xfId="0" applyFont="1" applyFill="1" applyBorder="1">
      <alignment vertical="center"/>
    </xf>
    <xf numFmtId="0" fontId="12" fillId="18" borderId="35" xfId="0" applyFont="1" applyFill="1" applyBorder="1">
      <alignment vertical="center"/>
    </xf>
    <xf numFmtId="0" fontId="12" fillId="18" borderId="13" xfId="0" applyFont="1" applyFill="1" applyBorder="1">
      <alignment vertical="center"/>
    </xf>
    <xf numFmtId="0" fontId="12" fillId="18" borderId="75" xfId="0" applyFont="1" applyFill="1" applyBorder="1">
      <alignment vertical="center"/>
    </xf>
    <xf numFmtId="0" fontId="12" fillId="18" borderId="20" xfId="0" applyFont="1" applyFill="1" applyBorder="1" applyAlignment="1">
      <alignment horizontal="center" vertical="center" wrapText="1"/>
    </xf>
    <xf numFmtId="0" fontId="12" fillId="18" borderId="37" xfId="0" applyFont="1" applyFill="1" applyBorder="1" applyAlignment="1">
      <alignment horizontal="center" vertical="center"/>
    </xf>
    <xf numFmtId="0" fontId="12" fillId="18" borderId="20" xfId="0" applyFont="1" applyFill="1" applyBorder="1">
      <alignment vertical="center"/>
    </xf>
    <xf numFmtId="0" fontId="12" fillId="18" borderId="39" xfId="0" applyFont="1" applyFill="1" applyBorder="1">
      <alignment vertical="center"/>
    </xf>
    <xf numFmtId="0" fontId="12" fillId="18" borderId="77" xfId="0" applyFont="1" applyFill="1" applyBorder="1">
      <alignment vertical="center"/>
    </xf>
    <xf numFmtId="0" fontId="12" fillId="0" borderId="50" xfId="0" applyFont="1" applyBorder="1" applyAlignment="1">
      <alignment horizontal="right" vertical="center"/>
    </xf>
    <xf numFmtId="0" fontId="12" fillId="0" borderId="32" xfId="0" applyFont="1" applyBorder="1" applyAlignment="1">
      <alignment horizontal="left" vertical="center" wrapText="1"/>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61" xfId="0" applyFont="1" applyBorder="1" applyAlignment="1">
      <alignment horizontal="left" vertical="center" wrapText="1"/>
    </xf>
    <xf numFmtId="0" fontId="12" fillId="0" borderId="68" xfId="0" applyFont="1" applyBorder="1" applyAlignment="1">
      <alignment horizontal="left" vertical="center" wrapText="1"/>
    </xf>
    <xf numFmtId="0" fontId="12" fillId="0" borderId="231" xfId="0" applyFont="1" applyBorder="1">
      <alignment vertical="center"/>
    </xf>
    <xf numFmtId="0" fontId="12" fillId="0" borderId="197" xfId="0" applyFont="1" applyBorder="1">
      <alignment vertical="center"/>
    </xf>
    <xf numFmtId="0" fontId="12" fillId="0" borderId="196" xfId="0" applyFont="1" applyBorder="1">
      <alignment vertical="center"/>
    </xf>
    <xf numFmtId="0" fontId="12" fillId="0" borderId="198" xfId="0" applyFont="1" applyBorder="1">
      <alignment vertical="center"/>
    </xf>
    <xf numFmtId="0" fontId="12" fillId="0" borderId="2" xfId="0" applyFont="1" applyBorder="1" applyAlignment="1">
      <alignment horizontal="left" vertical="center" wrapText="1"/>
    </xf>
    <xf numFmtId="0" fontId="12" fillId="0" borderId="232" xfId="0" applyFont="1" applyBorder="1">
      <alignment vertical="center"/>
    </xf>
    <xf numFmtId="0" fontId="12" fillId="0" borderId="233" xfId="0" applyFont="1" applyBorder="1">
      <alignment vertical="center"/>
    </xf>
    <xf numFmtId="0" fontId="12" fillId="0" borderId="234" xfId="0" applyFont="1" applyBorder="1">
      <alignment vertical="center"/>
    </xf>
    <xf numFmtId="0" fontId="12" fillId="0" borderId="199" xfId="0" applyFont="1" applyBorder="1">
      <alignment vertical="center"/>
    </xf>
    <xf numFmtId="0" fontId="12" fillId="0" borderId="200" xfId="0" applyFont="1" applyBorder="1">
      <alignment vertical="center"/>
    </xf>
    <xf numFmtId="0" fontId="12" fillId="0" borderId="201" xfId="0" applyFont="1" applyBorder="1">
      <alignment vertical="center"/>
    </xf>
    <xf numFmtId="0" fontId="12" fillId="0" borderId="36" xfId="0" applyFont="1" applyBorder="1" applyAlignment="1">
      <alignment horizontal="left" vertical="center" wrapText="1"/>
    </xf>
    <xf numFmtId="0" fontId="12" fillId="0" borderId="235" xfId="0" applyFont="1" applyBorder="1">
      <alignment vertical="center"/>
    </xf>
    <xf numFmtId="0" fontId="12" fillId="0" borderId="236" xfId="0" applyFont="1" applyBorder="1">
      <alignment vertical="center"/>
    </xf>
    <xf numFmtId="177" fontId="12" fillId="0" borderId="0" xfId="0" applyNumberFormat="1" applyFont="1" applyAlignment="1">
      <alignment horizontal="right" vertical="center"/>
    </xf>
    <xf numFmtId="0" fontId="20" fillId="0" borderId="0" xfId="0" applyFont="1">
      <alignment vertical="center"/>
    </xf>
    <xf numFmtId="0" fontId="20" fillId="2" borderId="0" xfId="0" applyFont="1" applyFill="1">
      <alignment vertical="center"/>
    </xf>
    <xf numFmtId="0" fontId="130" fillId="18" borderId="50" xfId="0" applyFont="1" applyFill="1" applyBorder="1" applyAlignment="1">
      <alignment horizontal="center" vertical="center"/>
    </xf>
    <xf numFmtId="0" fontId="130" fillId="18" borderId="61" xfId="0" applyFont="1" applyFill="1" applyBorder="1" applyAlignment="1">
      <alignment horizontal="center" vertical="center"/>
    </xf>
    <xf numFmtId="0" fontId="130" fillId="18" borderId="66" xfId="0" applyFont="1" applyFill="1" applyBorder="1" applyAlignment="1">
      <alignment horizontal="center" vertical="center"/>
    </xf>
    <xf numFmtId="0" fontId="20" fillId="2" borderId="81" xfId="0" applyFont="1" applyFill="1" applyBorder="1">
      <alignment vertical="center"/>
    </xf>
    <xf numFmtId="0" fontId="130" fillId="0" borderId="21" xfId="0" quotePrefix="1" applyFont="1" applyBorder="1" applyAlignment="1">
      <alignment horizontal="center" vertical="center"/>
    </xf>
    <xf numFmtId="0" fontId="130" fillId="0" borderId="2" xfId="0" quotePrefix="1" applyFont="1" applyBorder="1" applyAlignment="1">
      <alignment horizontal="center" vertical="center"/>
    </xf>
    <xf numFmtId="0" fontId="130" fillId="0" borderId="35" xfId="0" quotePrefix="1" applyFont="1" applyBorder="1" applyAlignment="1">
      <alignment horizontal="center" vertical="center"/>
    </xf>
    <xf numFmtId="0" fontId="130" fillId="18" borderId="21" xfId="0" applyFont="1" applyFill="1" applyBorder="1">
      <alignment vertical="center"/>
    </xf>
    <xf numFmtId="0" fontId="130" fillId="18" borderId="2" xfId="0" applyFont="1" applyFill="1" applyBorder="1">
      <alignment vertical="center"/>
    </xf>
    <xf numFmtId="0" fontId="130" fillId="18" borderId="7" xfId="0" applyFont="1" applyFill="1" applyBorder="1">
      <alignment vertical="center"/>
    </xf>
    <xf numFmtId="0" fontId="130" fillId="18" borderId="2" xfId="0" quotePrefix="1" applyFont="1" applyFill="1" applyBorder="1">
      <alignment vertical="center"/>
    </xf>
    <xf numFmtId="0" fontId="130" fillId="18" borderId="35" xfId="0" applyFont="1" applyFill="1" applyBorder="1">
      <alignment vertical="center"/>
    </xf>
    <xf numFmtId="0" fontId="130" fillId="18" borderId="20" xfId="0" applyFont="1" applyFill="1" applyBorder="1">
      <alignment vertical="center"/>
    </xf>
    <xf numFmtId="0" fontId="130" fillId="18" borderId="36" xfId="0" applyFont="1" applyFill="1" applyBorder="1">
      <alignment vertical="center"/>
    </xf>
    <xf numFmtId="0" fontId="130" fillId="18" borderId="15" xfId="0" applyFont="1" applyFill="1" applyBorder="1">
      <alignment vertical="center"/>
    </xf>
    <xf numFmtId="0" fontId="130" fillId="18" borderId="37" xfId="0" applyFont="1" applyFill="1" applyBorder="1">
      <alignment vertical="center"/>
    </xf>
    <xf numFmtId="3" fontId="130" fillId="0" borderId="28" xfId="0" applyNumberFormat="1" applyFont="1" applyBorder="1">
      <alignment vertical="center"/>
    </xf>
    <xf numFmtId="3" fontId="130" fillId="0" borderId="86" xfId="0" applyNumberFormat="1" applyFont="1" applyBorder="1">
      <alignment vertical="center"/>
    </xf>
    <xf numFmtId="3" fontId="130" fillId="0" borderId="92" xfId="0" applyNumberFormat="1" applyFont="1" applyBorder="1">
      <alignment vertical="center"/>
    </xf>
    <xf numFmtId="3" fontId="130" fillId="0" borderId="38" xfId="0" applyNumberFormat="1" applyFont="1" applyBorder="1">
      <alignment vertical="center"/>
    </xf>
    <xf numFmtId="0" fontId="57" fillId="0" borderId="0" xfId="0" applyFont="1">
      <alignment vertical="center"/>
    </xf>
    <xf numFmtId="0" fontId="150" fillId="0" borderId="0" xfId="0" applyFont="1">
      <alignment vertical="center"/>
    </xf>
    <xf numFmtId="0" fontId="151" fillId="0" borderId="0" xfId="0" applyFont="1">
      <alignment vertical="center"/>
    </xf>
    <xf numFmtId="0" fontId="151" fillId="0" borderId="0" xfId="0" applyFont="1" applyAlignment="1">
      <alignment horizontal="right" vertical="center"/>
    </xf>
    <xf numFmtId="0" fontId="67" fillId="0" borderId="0" xfId="0" applyFont="1">
      <alignment vertical="center"/>
    </xf>
    <xf numFmtId="0" fontId="152" fillId="0" borderId="0" xfId="0" applyFont="1">
      <alignment vertical="center"/>
    </xf>
    <xf numFmtId="0" fontId="153" fillId="0" borderId="0" xfId="0" applyFont="1">
      <alignment vertical="center"/>
    </xf>
    <xf numFmtId="0" fontId="154" fillId="0" borderId="2" xfId="0" applyFont="1" applyBorder="1" applyAlignment="1">
      <alignment horizontal="center" vertical="center"/>
    </xf>
    <xf numFmtId="0" fontId="154" fillId="0" borderId="14" xfId="0" applyFont="1" applyBorder="1">
      <alignment vertical="center"/>
    </xf>
    <xf numFmtId="0" fontId="154" fillId="0" borderId="2" xfId="0" applyFont="1" applyBorder="1">
      <alignment vertical="center"/>
    </xf>
    <xf numFmtId="0" fontId="154" fillId="23" borderId="2" xfId="0" applyFont="1" applyFill="1" applyBorder="1">
      <alignment vertical="center"/>
    </xf>
    <xf numFmtId="0" fontId="154" fillId="23" borderId="237" xfId="0" applyFont="1" applyFill="1" applyBorder="1">
      <alignment vertical="center"/>
    </xf>
    <xf numFmtId="0" fontId="154" fillId="23" borderId="238" xfId="0" applyFont="1" applyFill="1" applyBorder="1">
      <alignment vertical="center"/>
    </xf>
    <xf numFmtId="0" fontId="154" fillId="0" borderId="90" xfId="0" applyFont="1" applyBorder="1">
      <alignment vertical="center"/>
    </xf>
    <xf numFmtId="0" fontId="154" fillId="0" borderId="239" xfId="0" applyFont="1" applyBorder="1">
      <alignment vertical="center"/>
    </xf>
    <xf numFmtId="188" fontId="154" fillId="23" borderId="239" xfId="0" applyNumberFormat="1" applyFont="1" applyFill="1" applyBorder="1" applyAlignment="1">
      <alignment horizontal="left" vertical="center"/>
    </xf>
    <xf numFmtId="0" fontId="154" fillId="23" borderId="240" xfId="0" applyFont="1" applyFill="1" applyBorder="1">
      <alignment vertical="center"/>
    </xf>
    <xf numFmtId="0" fontId="154" fillId="23" borderId="241" xfId="0" applyFont="1" applyFill="1" applyBorder="1">
      <alignment vertical="center"/>
    </xf>
    <xf numFmtId="0" fontId="154" fillId="0" borderId="87" xfId="0" applyFont="1" applyBorder="1">
      <alignment vertical="center"/>
    </xf>
    <xf numFmtId="0" fontId="154" fillId="23" borderId="87" xfId="0" applyFont="1" applyFill="1" applyBorder="1">
      <alignment vertical="center"/>
    </xf>
    <xf numFmtId="0" fontId="154" fillId="23" borderId="239" xfId="0" applyFont="1" applyFill="1" applyBorder="1">
      <alignment vertical="center"/>
    </xf>
    <xf numFmtId="0" fontId="154" fillId="0" borderId="242" xfId="0" applyFont="1" applyBorder="1">
      <alignment vertical="center"/>
    </xf>
    <xf numFmtId="0" fontId="154" fillId="23" borderId="242" xfId="0" applyFont="1" applyFill="1" applyBorder="1">
      <alignment vertical="center"/>
    </xf>
    <xf numFmtId="0" fontId="154" fillId="0" borderId="3" xfId="0" applyFont="1" applyBorder="1">
      <alignment vertical="center"/>
    </xf>
    <xf numFmtId="0" fontId="154" fillId="0" borderId="243" xfId="0" applyFont="1" applyBorder="1">
      <alignment vertical="center"/>
    </xf>
    <xf numFmtId="0" fontId="0" fillId="0" borderId="90" xfId="0" applyBorder="1">
      <alignment vertical="center"/>
    </xf>
    <xf numFmtId="0" fontId="0" fillId="0" borderId="3" xfId="0" applyBorder="1">
      <alignment vertical="center"/>
    </xf>
    <xf numFmtId="0" fontId="154" fillId="0" borderId="147" xfId="0" applyFont="1" applyBorder="1">
      <alignment vertical="center"/>
    </xf>
    <xf numFmtId="0" fontId="154" fillId="0" borderId="151" xfId="0" applyFont="1" applyBorder="1">
      <alignment vertical="center"/>
    </xf>
    <xf numFmtId="3" fontId="154" fillId="23" borderId="242" xfId="0" applyNumberFormat="1" applyFont="1" applyFill="1" applyBorder="1">
      <alignment vertical="center"/>
    </xf>
    <xf numFmtId="0" fontId="154" fillId="0" borderId="144" xfId="0" applyFont="1" applyBorder="1">
      <alignment vertical="center"/>
    </xf>
    <xf numFmtId="3" fontId="154" fillId="23" borderId="87" xfId="0" applyNumberFormat="1" applyFont="1" applyFill="1" applyBorder="1">
      <alignment vertical="center"/>
    </xf>
    <xf numFmtId="0" fontId="154" fillId="23" borderId="230" xfId="0" applyFont="1" applyFill="1" applyBorder="1">
      <alignment vertical="center"/>
    </xf>
    <xf numFmtId="0" fontId="154" fillId="23" borderId="244" xfId="0" applyFont="1" applyFill="1" applyBorder="1">
      <alignment vertical="center"/>
    </xf>
    <xf numFmtId="0" fontId="155" fillId="0" borderId="90" xfId="0" applyFont="1" applyBorder="1">
      <alignment vertical="center"/>
    </xf>
    <xf numFmtId="0" fontId="154" fillId="0" borderId="239" xfId="0" applyFont="1" applyBorder="1" applyAlignment="1">
      <alignment horizontal="left" vertical="center" indent="1"/>
    </xf>
    <xf numFmtId="3" fontId="154" fillId="23" borderId="146" xfId="0" applyNumberFormat="1" applyFont="1" applyFill="1" applyBorder="1">
      <alignment vertical="center"/>
    </xf>
    <xf numFmtId="3" fontId="154" fillId="23" borderId="245" xfId="0" applyNumberFormat="1" applyFont="1" applyFill="1" applyBorder="1">
      <alignment vertical="center"/>
    </xf>
    <xf numFmtId="0" fontId="154" fillId="0" borderId="242" xfId="0" applyFont="1" applyBorder="1" applyAlignment="1">
      <alignment horizontal="left" vertical="center" indent="1"/>
    </xf>
    <xf numFmtId="3" fontId="154" fillId="23" borderId="155" xfId="0" applyNumberFormat="1" applyFont="1" applyFill="1" applyBorder="1">
      <alignment vertical="center"/>
    </xf>
    <xf numFmtId="3" fontId="154" fillId="23" borderId="246" xfId="0" applyNumberFormat="1" applyFont="1" applyFill="1" applyBorder="1">
      <alignment vertical="center"/>
    </xf>
    <xf numFmtId="0" fontId="0" fillId="0" borderId="0" xfId="0" applyAlignment="1">
      <alignment vertical="center" wrapText="1"/>
    </xf>
    <xf numFmtId="0" fontId="155" fillId="0" borderId="3" xfId="0" applyFont="1" applyBorder="1">
      <alignment vertical="center"/>
    </xf>
    <xf numFmtId="0" fontId="154" fillId="0" borderId="87" xfId="0" applyFont="1" applyBorder="1" applyAlignment="1">
      <alignment horizontal="left" vertical="center" indent="1"/>
    </xf>
    <xf numFmtId="3" fontId="154" fillId="23" borderId="105" xfId="0" applyNumberFormat="1" applyFont="1" applyFill="1" applyBorder="1">
      <alignment vertical="center"/>
    </xf>
    <xf numFmtId="3" fontId="154" fillId="23" borderId="247" xfId="0" applyNumberFormat="1" applyFont="1" applyFill="1" applyBorder="1">
      <alignment vertical="center"/>
    </xf>
    <xf numFmtId="0" fontId="154" fillId="0" borderId="0" xfId="0" applyFont="1" applyAlignment="1">
      <alignment horizontal="center" vertical="center" wrapText="1"/>
    </xf>
    <xf numFmtId="0" fontId="154" fillId="0" borderId="0" xfId="0" applyFont="1">
      <alignment vertical="center"/>
    </xf>
    <xf numFmtId="0" fontId="154" fillId="0" borderId="2" xfId="0" applyFont="1" applyBorder="1" applyAlignment="1">
      <alignment horizontal="center" vertical="center" wrapText="1"/>
    </xf>
    <xf numFmtId="0" fontId="154" fillId="0" borderId="7" xfId="0" applyFont="1" applyBorder="1" applyAlignment="1">
      <alignment horizontal="centerContinuous" vertical="center"/>
    </xf>
    <xf numFmtId="0" fontId="0" fillId="0" borderId="13" xfId="0" applyBorder="1" applyAlignment="1">
      <alignment horizontal="centerContinuous" vertical="center"/>
    </xf>
    <xf numFmtId="0" fontId="0" fillId="0" borderId="4" xfId="0" applyBorder="1" applyAlignment="1">
      <alignment horizontal="centerContinuous" vertical="center"/>
    </xf>
    <xf numFmtId="0" fontId="12" fillId="0" borderId="2" xfId="0" applyFont="1" applyBorder="1" applyAlignment="1">
      <alignment horizontal="center" vertical="center" wrapText="1"/>
    </xf>
    <xf numFmtId="0" fontId="12" fillId="0" borderId="2" xfId="0" applyFont="1" applyBorder="1" applyAlignment="1">
      <alignment vertical="center" wrapText="1"/>
    </xf>
    <xf numFmtId="0" fontId="12" fillId="0" borderId="239" xfId="0" applyFont="1" applyBorder="1" applyAlignment="1">
      <alignment horizontal="center" vertical="center"/>
    </xf>
    <xf numFmtId="0" fontId="12" fillId="23" borderId="239" xfId="0" applyFont="1" applyFill="1" applyBorder="1">
      <alignment vertical="center"/>
    </xf>
    <xf numFmtId="3" fontId="12" fillId="23" borderId="239" xfId="0" applyNumberFormat="1" applyFont="1" applyFill="1" applyBorder="1">
      <alignment vertical="center"/>
    </xf>
    <xf numFmtId="182" fontId="12" fillId="23" borderId="239" xfId="0" applyNumberFormat="1" applyFont="1" applyFill="1" applyBorder="1">
      <alignment vertical="center"/>
    </xf>
    <xf numFmtId="0" fontId="155" fillId="0" borderId="0" xfId="0" applyFont="1">
      <alignment vertical="center"/>
    </xf>
    <xf numFmtId="0" fontId="12" fillId="0" borderId="242" xfId="0" applyFont="1" applyBorder="1" applyAlignment="1">
      <alignment horizontal="center" vertical="center"/>
    </xf>
    <xf numFmtId="0" fontId="12" fillId="23" borderId="242" xfId="0" applyFont="1" applyFill="1" applyBorder="1">
      <alignment vertical="center"/>
    </xf>
    <xf numFmtId="3" fontId="12" fillId="23" borderId="242" xfId="0" applyNumberFormat="1" applyFont="1" applyFill="1" applyBorder="1">
      <alignment vertical="center"/>
    </xf>
    <xf numFmtId="182" fontId="12" fillId="23" borderId="242" xfId="0" applyNumberFormat="1" applyFont="1" applyFill="1" applyBorder="1">
      <alignment vertical="center"/>
    </xf>
    <xf numFmtId="0" fontId="12" fillId="0" borderId="87" xfId="0" applyFont="1" applyBorder="1" applyAlignment="1">
      <alignment horizontal="center" vertical="center"/>
    </xf>
    <xf numFmtId="0" fontId="12" fillId="23" borderId="87" xfId="0" applyFont="1" applyFill="1" applyBorder="1">
      <alignment vertical="center"/>
    </xf>
    <xf numFmtId="3" fontId="12" fillId="23" borderId="87" xfId="0" applyNumberFormat="1" applyFont="1" applyFill="1" applyBorder="1">
      <alignment vertical="center"/>
    </xf>
    <xf numFmtId="182" fontId="12" fillId="23" borderId="87" xfId="0" applyNumberFormat="1" applyFont="1" applyFill="1" applyBorder="1">
      <alignment vertical="center"/>
    </xf>
    <xf numFmtId="0" fontId="12" fillId="23" borderId="196" xfId="0" applyFont="1" applyFill="1" applyBorder="1">
      <alignment vertical="center"/>
    </xf>
    <xf numFmtId="3" fontId="12" fillId="23" borderId="2" xfId="0" applyNumberFormat="1" applyFont="1" applyFill="1" applyBorder="1">
      <alignment vertical="center"/>
    </xf>
    <xf numFmtId="182" fontId="12" fillId="23" borderId="2" xfId="0" applyNumberFormat="1" applyFont="1" applyFill="1" applyBorder="1">
      <alignment vertical="center"/>
    </xf>
    <xf numFmtId="0" fontId="12" fillId="0" borderId="14" xfId="0" applyFont="1" applyBorder="1" applyAlignment="1">
      <alignment horizontal="center" vertical="center"/>
    </xf>
    <xf numFmtId="0" fontId="12" fillId="0" borderId="7" xfId="0" applyFont="1" applyBorder="1" applyAlignment="1">
      <alignment horizontal="center" vertical="center"/>
    </xf>
    <xf numFmtId="0" fontId="154" fillId="0" borderId="10" xfId="0" applyFont="1" applyBorder="1">
      <alignment vertical="center"/>
    </xf>
    <xf numFmtId="0" fontId="12" fillId="23" borderId="146" xfId="0" applyFont="1" applyFill="1" applyBorder="1">
      <alignment vertical="center"/>
    </xf>
    <xf numFmtId="0" fontId="12" fillId="23" borderId="245" xfId="0" applyFont="1" applyFill="1" applyBorder="1">
      <alignment vertical="center"/>
    </xf>
    <xf numFmtId="0" fontId="12" fillId="0" borderId="10" xfId="0" applyFont="1" applyBorder="1" applyAlignment="1">
      <alignment horizontal="center" vertical="center"/>
    </xf>
    <xf numFmtId="0" fontId="0" fillId="0" borderId="90" xfId="0" applyBorder="1" applyAlignment="1">
      <alignment horizontal="center" vertical="center"/>
    </xf>
    <xf numFmtId="0" fontId="12" fillId="23" borderId="155" xfId="0" applyFont="1" applyFill="1" applyBorder="1">
      <alignment vertical="center"/>
    </xf>
    <xf numFmtId="0" fontId="12" fillId="23" borderId="246" xfId="0" applyFont="1" applyFill="1" applyBorder="1">
      <alignment vertical="center"/>
    </xf>
    <xf numFmtId="0" fontId="0" fillId="23" borderId="155" xfId="0" applyFill="1" applyBorder="1">
      <alignment vertical="center"/>
    </xf>
    <xf numFmtId="0" fontId="0" fillId="23" borderId="246" xfId="0" applyFill="1" applyBorder="1">
      <alignment vertical="center"/>
    </xf>
    <xf numFmtId="0" fontId="0" fillId="0" borderId="10" xfId="0" applyBorder="1">
      <alignment vertical="center"/>
    </xf>
    <xf numFmtId="0" fontId="0" fillId="0" borderId="3" xfId="0" applyBorder="1" applyAlignment="1">
      <alignment horizontal="center" vertical="center"/>
    </xf>
    <xf numFmtId="0" fontId="0" fillId="23" borderId="105" xfId="0" applyFill="1" applyBorder="1">
      <alignment vertical="center"/>
    </xf>
    <xf numFmtId="0" fontId="0" fillId="23" borderId="247" xfId="0" applyFill="1" applyBorder="1">
      <alignment vertical="center"/>
    </xf>
    <xf numFmtId="0" fontId="0" fillId="0" borderId="90" xfId="0" applyBorder="1" applyAlignment="1">
      <alignment vertical="center" wrapText="1"/>
    </xf>
    <xf numFmtId="0" fontId="0" fillId="0" borderId="90" xfId="0" applyBorder="1" applyAlignment="1">
      <alignment horizontal="center" vertical="center" wrapText="1"/>
    </xf>
    <xf numFmtId="0" fontId="12" fillId="23" borderId="155" xfId="0" applyFont="1" applyFill="1" applyBorder="1" applyAlignment="1">
      <alignment vertical="center" wrapText="1"/>
    </xf>
    <xf numFmtId="0" fontId="12" fillId="23" borderId="246" xfId="0" applyFont="1" applyFill="1" applyBorder="1" applyAlignment="1">
      <alignment vertical="center" wrapText="1"/>
    </xf>
    <xf numFmtId="0" fontId="0" fillId="0" borderId="3" xfId="0" applyBorder="1" applyAlignment="1">
      <alignment horizontal="center" vertical="center" wrapText="1"/>
    </xf>
    <xf numFmtId="0" fontId="0" fillId="23" borderId="105" xfId="0" applyFill="1" applyBorder="1" applyAlignment="1">
      <alignment vertical="center" wrapText="1"/>
    </xf>
    <xf numFmtId="0" fontId="0" fillId="23" borderId="247" xfId="0" applyFill="1" applyBorder="1" applyAlignment="1">
      <alignment vertical="center" wrapText="1"/>
    </xf>
    <xf numFmtId="0" fontId="154" fillId="23" borderId="243" xfId="0" applyFont="1" applyFill="1" applyBorder="1">
      <alignment vertical="center"/>
    </xf>
    <xf numFmtId="0" fontId="156" fillId="0" borderId="0" xfId="0" applyFont="1">
      <alignment vertical="center"/>
    </xf>
    <xf numFmtId="0" fontId="157" fillId="0" borderId="0" xfId="0" applyFont="1">
      <alignment vertical="center"/>
    </xf>
    <xf numFmtId="0" fontId="97" fillId="0" borderId="0" xfId="24" applyFont="1" applyAlignment="1">
      <alignment horizontal="left" vertical="center"/>
    </xf>
    <xf numFmtId="0" fontId="83" fillId="0" borderId="1" xfId="26" applyFont="1" applyBorder="1" applyAlignment="1">
      <alignment horizontal="right" vertical="center"/>
    </xf>
    <xf numFmtId="0" fontId="83" fillId="0" borderId="38" xfId="26" applyFont="1" applyBorder="1">
      <alignment vertical="center"/>
    </xf>
    <xf numFmtId="0" fontId="83" fillId="0" borderId="36" xfId="26" applyFont="1" applyBorder="1">
      <alignment vertical="center"/>
    </xf>
    <xf numFmtId="0" fontId="76" fillId="0" borderId="0" xfId="24" applyFont="1">
      <alignment vertical="center"/>
    </xf>
    <xf numFmtId="0" fontId="59" fillId="2" borderId="0" xfId="0" applyFont="1" applyFill="1" applyAlignment="1">
      <alignment horizontal="center" vertical="center"/>
    </xf>
    <xf numFmtId="0" fontId="59" fillId="2" borderId="1" xfId="0" applyFont="1" applyFill="1" applyBorder="1" applyAlignment="1">
      <alignment horizontal="left" vertical="center"/>
    </xf>
    <xf numFmtId="0" fontId="7" fillId="2" borderId="0" xfId="0" applyFont="1" applyFill="1">
      <alignment vertical="center"/>
    </xf>
    <xf numFmtId="0" fontId="20" fillId="7" borderId="0" xfId="0" applyFont="1" applyFill="1">
      <alignment vertical="center"/>
    </xf>
    <xf numFmtId="0" fontId="35" fillId="2" borderId="0" xfId="0" applyFont="1" applyFill="1">
      <alignment vertical="center"/>
    </xf>
    <xf numFmtId="177" fontId="130" fillId="16" borderId="33" xfId="0" applyNumberFormat="1" applyFont="1" applyFill="1" applyBorder="1" applyAlignment="1">
      <alignment horizontal="center" vertical="center" wrapText="1"/>
    </xf>
    <xf numFmtId="177" fontId="130" fillId="16" borderId="2" xfId="0" applyNumberFormat="1" applyFont="1" applyFill="1" applyBorder="1" applyAlignment="1">
      <alignment horizontal="center" vertical="center" wrapText="1"/>
    </xf>
    <xf numFmtId="177" fontId="130" fillId="16" borderId="36" xfId="0" applyNumberFormat="1" applyFont="1" applyFill="1" applyBorder="1" applyAlignment="1">
      <alignment horizontal="center" vertical="center" wrapText="1"/>
    </xf>
    <xf numFmtId="0" fontId="130" fillId="0" borderId="0" xfId="0" applyFont="1" applyProtection="1">
      <alignment vertical="center"/>
      <protection locked="0"/>
    </xf>
    <xf numFmtId="3" fontId="130" fillId="16" borderId="3" xfId="0" applyNumberFormat="1" applyFont="1" applyFill="1" applyBorder="1" applyAlignment="1">
      <alignment horizontal="right" vertical="center"/>
    </xf>
    <xf numFmtId="0" fontId="79" fillId="0" borderId="0" xfId="24" applyFont="1">
      <alignment vertical="center"/>
    </xf>
    <xf numFmtId="0" fontId="78" fillId="0" borderId="0" xfId="24" applyFont="1" applyAlignment="1">
      <alignment vertical="top"/>
    </xf>
    <xf numFmtId="0" fontId="97" fillId="0" borderId="0" xfId="26" applyFont="1">
      <alignment vertical="center"/>
    </xf>
    <xf numFmtId="0" fontId="159" fillId="0" borderId="0" xfId="26" applyFont="1">
      <alignment vertical="center"/>
    </xf>
    <xf numFmtId="0" fontId="39" fillId="0" borderId="0" xfId="0" applyFont="1" applyAlignment="1">
      <alignment horizontal="left" vertical="top" wrapText="1"/>
    </xf>
    <xf numFmtId="0" fontId="67" fillId="0" borderId="0" xfId="0" applyFont="1" applyAlignment="1">
      <alignment vertical="top" wrapText="1"/>
    </xf>
    <xf numFmtId="0" fontId="67" fillId="0" borderId="0" xfId="0" applyFont="1" applyAlignment="1">
      <alignment vertical="top"/>
    </xf>
    <xf numFmtId="3" fontId="67" fillId="0" borderId="0" xfId="0" applyNumberFormat="1" applyFont="1" applyAlignment="1" applyProtection="1">
      <alignment vertical="center" wrapText="1"/>
      <protection locked="0"/>
    </xf>
    <xf numFmtId="0" fontId="67" fillId="0" borderId="0" xfId="0" applyFont="1" applyAlignment="1" applyProtection="1">
      <alignment horizontal="center" vertical="center" wrapText="1"/>
      <protection locked="0"/>
    </xf>
    <xf numFmtId="0" fontId="67" fillId="0" borderId="0" xfId="0" applyFont="1" applyAlignment="1" applyProtection="1">
      <alignment vertical="center" wrapText="1"/>
      <protection locked="0"/>
    </xf>
    <xf numFmtId="3" fontId="67" fillId="0" borderId="0" xfId="0" applyNumberFormat="1" applyFont="1" applyAlignment="1">
      <alignment vertical="center" wrapText="1"/>
    </xf>
    <xf numFmtId="0" fontId="67" fillId="0" borderId="0" xfId="0" applyFont="1" applyAlignment="1" applyProtection="1">
      <alignment horizontal="left" vertical="center" wrapText="1"/>
      <protection locked="0"/>
    </xf>
    <xf numFmtId="0" fontId="160" fillId="0" borderId="0" xfId="0" applyFont="1" applyAlignment="1">
      <alignment vertical="center" wrapText="1"/>
    </xf>
    <xf numFmtId="0" fontId="67" fillId="0" borderId="0" xfId="0" applyFont="1" applyAlignment="1">
      <alignment horizontal="center" vertical="center" wrapText="1"/>
    </xf>
    <xf numFmtId="38" fontId="67" fillId="0" borderId="0" xfId="0" applyNumberFormat="1" applyFont="1" applyAlignment="1">
      <alignment vertical="center" wrapText="1"/>
    </xf>
    <xf numFmtId="0" fontId="12" fillId="4" borderId="83" xfId="0" applyFont="1" applyFill="1" applyBorder="1" applyAlignment="1">
      <alignment horizontal="center" vertical="center"/>
    </xf>
    <xf numFmtId="0" fontId="10" fillId="0" borderId="0" xfId="0" applyFont="1" applyAlignment="1">
      <alignment vertical="top" wrapText="1"/>
    </xf>
    <xf numFmtId="0" fontId="10" fillId="0" borderId="0" xfId="0" applyFont="1" applyAlignment="1">
      <alignment vertical="top"/>
    </xf>
    <xf numFmtId="3" fontId="10" fillId="0" borderId="93" xfId="0" applyNumberFormat="1" applyFont="1" applyBorder="1" applyAlignment="1" applyProtection="1">
      <alignment horizontal="right" vertical="center" wrapText="1"/>
      <protection locked="0"/>
    </xf>
    <xf numFmtId="0" fontId="10" fillId="0" borderId="104" xfId="0" applyFont="1" applyBorder="1" applyAlignment="1">
      <alignment horizontal="left" vertical="center" wrapText="1"/>
    </xf>
    <xf numFmtId="3" fontId="10" fillId="11" borderId="103" xfId="0" applyNumberFormat="1" applyFont="1" applyFill="1" applyBorder="1" applyAlignment="1">
      <alignment horizontal="right" vertical="center" wrapText="1"/>
    </xf>
    <xf numFmtId="0" fontId="107" fillId="0" borderId="0" xfId="41" applyFont="1">
      <alignment vertical="center"/>
    </xf>
    <xf numFmtId="0" fontId="107" fillId="0" borderId="0" xfId="41" applyFont="1" applyAlignment="1">
      <alignment horizontal="left" vertical="center"/>
    </xf>
    <xf numFmtId="0" fontId="162" fillId="0" borderId="0" xfId="41" applyFont="1" applyAlignment="1">
      <alignment horizontal="justify" vertical="center"/>
    </xf>
    <xf numFmtId="0" fontId="162" fillId="0" borderId="0" xfId="41" applyFont="1" applyAlignment="1">
      <alignment horizontal="left" vertical="center"/>
    </xf>
    <xf numFmtId="0" fontId="162" fillId="0" borderId="0" xfId="41" applyFont="1" applyAlignment="1">
      <alignment horizontal="right" vertical="center" wrapText="1"/>
    </xf>
    <xf numFmtId="0" fontId="162" fillId="0" borderId="133" xfId="41" applyFont="1" applyBorder="1" applyAlignment="1">
      <alignment horizontal="left" vertical="top" wrapText="1"/>
    </xf>
    <xf numFmtId="0" fontId="162" fillId="0" borderId="132" xfId="41" applyFont="1" applyBorder="1" applyAlignment="1">
      <alignment horizontal="left" vertical="top" wrapText="1"/>
    </xf>
    <xf numFmtId="0" fontId="162" fillId="0" borderId="133" xfId="41" applyFont="1" applyBorder="1" applyAlignment="1">
      <alignment horizontal="center" vertical="center" wrapText="1"/>
    </xf>
    <xf numFmtId="0" fontId="162" fillId="0" borderId="132" xfId="41" applyFont="1" applyBorder="1" applyAlignment="1">
      <alignment horizontal="center" vertical="center" wrapText="1"/>
    </xf>
    <xf numFmtId="0" fontId="162" fillId="0" borderId="135" xfId="41" applyFont="1" applyBorder="1" applyAlignment="1">
      <alignment horizontal="center" vertical="center" wrapText="1"/>
    </xf>
    <xf numFmtId="0" fontId="107" fillId="0" borderId="133" xfId="41" applyFont="1" applyBorder="1" applyAlignment="1">
      <alignment vertical="top" wrapText="1"/>
    </xf>
    <xf numFmtId="0" fontId="107" fillId="0" borderId="133" xfId="41" applyFont="1" applyBorder="1" applyAlignment="1">
      <alignment vertical="center" wrapText="1"/>
    </xf>
    <xf numFmtId="0" fontId="107" fillId="0" borderId="132" xfId="41" applyFont="1" applyBorder="1" applyAlignment="1">
      <alignment vertical="top" wrapText="1"/>
    </xf>
    <xf numFmtId="0" fontId="162" fillId="0" borderId="138" xfId="41" applyFont="1" applyBorder="1" applyAlignment="1">
      <alignment horizontal="center" vertical="top" wrapText="1"/>
    </xf>
    <xf numFmtId="0" fontId="162" fillId="0" borderId="138" xfId="41" applyFont="1" applyBorder="1" applyAlignment="1">
      <alignment horizontal="center" vertical="center" wrapText="1"/>
    </xf>
    <xf numFmtId="0" fontId="107" fillId="0" borderId="137" xfId="41" applyFont="1" applyBorder="1" applyAlignment="1">
      <alignment vertical="top" wrapText="1"/>
    </xf>
    <xf numFmtId="0" fontId="162" fillId="0" borderId="138" xfId="41" applyFont="1" applyBorder="1" applyAlignment="1">
      <alignment horizontal="justify" vertical="top" wrapText="1"/>
    </xf>
    <xf numFmtId="0" fontId="162" fillId="0" borderId="137" xfId="41" applyFont="1" applyBorder="1" applyAlignment="1">
      <alignment horizontal="center" vertical="top" wrapText="1"/>
    </xf>
    <xf numFmtId="0" fontId="162" fillId="0" borderId="135" xfId="41" applyFont="1" applyBorder="1" applyAlignment="1">
      <alignment horizontal="left" vertical="top" wrapText="1"/>
    </xf>
    <xf numFmtId="0" fontId="162" fillId="0" borderId="134" xfId="41" applyFont="1" applyBorder="1" applyAlignment="1">
      <alignment horizontal="left" vertical="top" wrapText="1"/>
    </xf>
    <xf numFmtId="0" fontId="107" fillId="0" borderId="133" xfId="41" applyFont="1" applyBorder="1" applyAlignment="1">
      <alignment horizontal="justify" vertical="top" wrapText="1"/>
    </xf>
    <xf numFmtId="0" fontId="107" fillId="0" borderId="132" xfId="41" applyFont="1" applyBorder="1" applyAlignment="1">
      <alignment horizontal="justify" vertical="top" wrapText="1"/>
    </xf>
    <xf numFmtId="0" fontId="107" fillId="0" borderId="133" xfId="41" applyFont="1" applyBorder="1" applyAlignment="1">
      <alignment horizontal="center" vertical="center" wrapText="1"/>
    </xf>
    <xf numFmtId="0" fontId="107" fillId="0" borderId="132" xfId="41" applyFont="1" applyBorder="1" applyAlignment="1">
      <alignment vertical="center" wrapText="1"/>
    </xf>
    <xf numFmtId="0" fontId="107" fillId="0" borderId="138" xfId="41" applyFont="1" applyBorder="1" applyAlignment="1">
      <alignment horizontal="center" vertical="center" wrapText="1"/>
    </xf>
    <xf numFmtId="0" fontId="107" fillId="0" borderId="137" xfId="41" applyFont="1" applyBorder="1" applyAlignment="1">
      <alignment horizontal="center" vertical="center" wrapText="1"/>
    </xf>
    <xf numFmtId="0" fontId="107" fillId="0" borderId="135" xfId="41" applyFont="1" applyBorder="1" applyAlignment="1">
      <alignment horizontal="center" vertical="center" wrapText="1"/>
    </xf>
    <xf numFmtId="0" fontId="107" fillId="0" borderId="134" xfId="41" applyFont="1" applyBorder="1" applyAlignment="1">
      <alignment horizontal="center" vertical="center" wrapText="1"/>
    </xf>
    <xf numFmtId="0" fontId="107" fillId="0" borderId="0" xfId="41" applyFont="1" applyAlignment="1">
      <alignment horizontal="justify" vertical="center"/>
    </xf>
    <xf numFmtId="0" fontId="107" fillId="0" borderId="0" xfId="41" applyFont="1" applyAlignment="1">
      <alignment horizontal="right" vertical="center"/>
    </xf>
    <xf numFmtId="0" fontId="162" fillId="0" borderId="133" xfId="41" applyFont="1" applyBorder="1" applyAlignment="1">
      <alignment horizontal="center" vertical="top" wrapText="1"/>
    </xf>
    <xf numFmtId="0" fontId="162" fillId="0" borderId="132" xfId="41" applyFont="1" applyBorder="1" applyAlignment="1">
      <alignment horizontal="center" vertical="top" wrapText="1"/>
    </xf>
    <xf numFmtId="0" fontId="162" fillId="0" borderId="133" xfId="41" applyFont="1" applyBorder="1" applyAlignment="1">
      <alignment horizontal="right" vertical="top" wrapText="1"/>
    </xf>
    <xf numFmtId="0" fontId="162" fillId="0" borderId="135" xfId="41" applyFont="1" applyBorder="1" applyAlignment="1">
      <alignment horizontal="center" vertical="top" wrapText="1"/>
    </xf>
    <xf numFmtId="0" fontId="162" fillId="0" borderId="134" xfId="41" applyFont="1" applyBorder="1" applyAlignment="1">
      <alignment horizontal="center" vertical="top" wrapText="1"/>
    </xf>
    <xf numFmtId="0" fontId="162" fillId="0" borderId="131" xfId="41" applyFont="1" applyBorder="1" applyAlignment="1">
      <alignment horizontal="center" vertical="center" wrapText="1"/>
    </xf>
    <xf numFmtId="0" fontId="162" fillId="0" borderId="130" xfId="41" applyFont="1" applyBorder="1" applyAlignment="1">
      <alignment horizontal="center" vertical="center" wrapText="1"/>
    </xf>
    <xf numFmtId="0" fontId="162" fillId="0" borderId="0" xfId="41" applyFont="1" applyAlignment="1">
      <alignment horizontal="right" vertical="center"/>
    </xf>
    <xf numFmtId="0" fontId="162" fillId="0" borderId="0" xfId="41" applyFont="1" applyAlignment="1">
      <alignment horizontal="center" vertical="center"/>
    </xf>
    <xf numFmtId="0" fontId="162" fillId="0" borderId="0" xfId="41" applyFont="1" applyAlignment="1">
      <alignment horizontal="left" vertical="center" wrapText="1"/>
    </xf>
    <xf numFmtId="0" fontId="162" fillId="0" borderId="12" xfId="41" applyFont="1" applyBorder="1" applyAlignment="1">
      <alignment horizontal="left" vertical="center" wrapText="1"/>
    </xf>
    <xf numFmtId="0" fontId="162" fillId="0" borderId="1" xfId="41" applyFont="1" applyBorder="1" applyAlignment="1">
      <alignment horizontal="left" vertical="center" wrapText="1"/>
    </xf>
    <xf numFmtId="0" fontId="107" fillId="0" borderId="1" xfId="41" applyFont="1" applyBorder="1">
      <alignment vertical="center"/>
    </xf>
    <xf numFmtId="0" fontId="162" fillId="0" borderId="67" xfId="41" applyFont="1" applyBorder="1" applyAlignment="1">
      <alignment horizontal="left" vertical="center"/>
    </xf>
    <xf numFmtId="0" fontId="162" fillId="0" borderId="10" xfId="41" applyFont="1" applyBorder="1" applyAlignment="1">
      <alignment horizontal="left" vertical="center"/>
    </xf>
    <xf numFmtId="0" fontId="162" fillId="0" borderId="9" xfId="41" applyFont="1" applyBorder="1" applyAlignment="1">
      <alignment horizontal="left" vertical="center"/>
    </xf>
    <xf numFmtId="0" fontId="162" fillId="0" borderId="6" xfId="41" applyFont="1" applyBorder="1" applyAlignment="1">
      <alignment horizontal="left" vertical="center"/>
    </xf>
    <xf numFmtId="0" fontId="107" fillId="0" borderId="6" xfId="41" applyFont="1" applyBorder="1">
      <alignment vertical="center"/>
    </xf>
    <xf numFmtId="0" fontId="162" fillId="0" borderId="8" xfId="41" applyFont="1" applyBorder="1" applyAlignment="1">
      <alignment horizontal="left" vertical="center"/>
    </xf>
    <xf numFmtId="0" fontId="168" fillId="0" borderId="0" xfId="43" applyFont="1">
      <alignment vertical="center"/>
    </xf>
    <xf numFmtId="0" fontId="162" fillId="0" borderId="0" xfId="43" applyFont="1">
      <alignment vertical="center"/>
    </xf>
    <xf numFmtId="0" fontId="164" fillId="0" borderId="0" xfId="41" applyFont="1" applyAlignment="1">
      <alignment vertical="top" wrapText="1"/>
    </xf>
    <xf numFmtId="189" fontId="107" fillId="0" borderId="0" xfId="43" applyNumberFormat="1" applyFont="1" applyAlignment="1">
      <alignment horizontal="left" vertical="center"/>
    </xf>
    <xf numFmtId="0" fontId="107" fillId="0" borderId="0" xfId="43" applyFont="1" applyAlignment="1" applyProtection="1">
      <alignment horizontal="right" vertical="center"/>
      <protection locked="0"/>
    </xf>
    <xf numFmtId="0" fontId="107" fillId="0" borderId="0" xfId="43" applyFont="1" applyAlignment="1">
      <alignment horizontal="left" vertical="center"/>
    </xf>
    <xf numFmtId="0" fontId="162" fillId="0" borderId="0" xfId="43" applyFont="1" applyAlignment="1" applyProtection="1">
      <alignment horizontal="right" vertical="center"/>
      <protection locked="0"/>
    </xf>
    <xf numFmtId="38" fontId="106" fillId="0" borderId="0" xfId="28" applyFont="1" applyAlignment="1" applyProtection="1">
      <alignment vertical="center"/>
    </xf>
    <xf numFmtId="0" fontId="107" fillId="0" borderId="0" xfId="41" applyFont="1" applyAlignment="1">
      <alignment horizontal="center" vertical="center"/>
    </xf>
    <xf numFmtId="0" fontId="81" fillId="0" borderId="0" xfId="26" applyAlignment="1">
      <alignment horizontal="center" vertical="center"/>
    </xf>
    <xf numFmtId="0" fontId="107" fillId="0" borderId="0" xfId="26" applyFont="1" applyAlignment="1">
      <alignment horizontal="center" vertical="center"/>
    </xf>
    <xf numFmtId="0" fontId="169" fillId="0" borderId="0" xfId="26" applyFont="1" applyAlignment="1">
      <alignment horizontal="center" vertical="center"/>
    </xf>
    <xf numFmtId="0" fontId="107" fillId="0" borderId="0" xfId="26" applyFont="1" applyAlignment="1">
      <alignment horizontal="left" vertical="center"/>
    </xf>
    <xf numFmtId="0" fontId="107" fillId="0" borderId="0" xfId="26" applyFont="1" applyAlignment="1" applyProtection="1">
      <alignment horizontal="center" vertical="center"/>
      <protection locked="0"/>
    </xf>
    <xf numFmtId="0" fontId="107" fillId="0" borderId="0" xfId="26" applyFont="1">
      <alignment vertical="center"/>
    </xf>
    <xf numFmtId="0" fontId="107" fillId="0" borderId="0" xfId="41" applyFont="1" applyProtection="1">
      <alignment vertical="center"/>
      <protection locked="0"/>
    </xf>
    <xf numFmtId="0" fontId="170" fillId="0" borderId="0" xfId="42" applyFont="1">
      <alignment vertical="center"/>
    </xf>
    <xf numFmtId="0" fontId="171" fillId="0" borderId="0" xfId="42" applyFont="1">
      <alignment vertical="center"/>
    </xf>
    <xf numFmtId="0" fontId="107" fillId="0" borderId="0" xfId="42" applyFont="1">
      <alignment vertical="center"/>
    </xf>
    <xf numFmtId="0" fontId="116" fillId="0" borderId="0" xfId="26" applyFont="1" applyAlignment="1">
      <alignment horizontal="distributed" vertical="center"/>
    </xf>
    <xf numFmtId="0" fontId="107" fillId="0" borderId="0" xfId="42" applyFont="1" applyAlignment="1">
      <alignment horizontal="right" vertical="center"/>
    </xf>
    <xf numFmtId="0" fontId="107" fillId="0" borderId="0" xfId="42" applyFont="1" applyAlignment="1">
      <alignment horizontal="left" vertical="center" indent="15"/>
    </xf>
    <xf numFmtId="0" fontId="171" fillId="0" borderId="0" xfId="42" applyFont="1" applyAlignment="1">
      <alignment horizontal="center" vertical="center"/>
    </xf>
    <xf numFmtId="0" fontId="107" fillId="0" borderId="0" xfId="42" applyFont="1" applyAlignment="1">
      <alignment horizontal="center" vertical="center"/>
    </xf>
    <xf numFmtId="0" fontId="107" fillId="0" borderId="0" xfId="42" applyFont="1" applyAlignment="1">
      <alignment horizontal="left" vertical="center" indent="12"/>
    </xf>
    <xf numFmtId="0" fontId="166" fillId="0" borderId="0" xfId="41" applyFont="1" applyAlignment="1">
      <alignment horizontal="distributed" vertical="center"/>
    </xf>
    <xf numFmtId="0" fontId="162" fillId="0" borderId="0" xfId="41" applyFont="1" applyAlignment="1">
      <alignment horizontal="left" vertical="center" indent="15"/>
    </xf>
    <xf numFmtId="0" fontId="162" fillId="0" borderId="0" xfId="41" applyFont="1" applyAlignment="1">
      <alignment horizontal="left" vertical="center" indent="12"/>
    </xf>
    <xf numFmtId="0" fontId="107" fillId="0" borderId="0" xfId="42" applyFont="1" applyProtection="1">
      <alignment vertical="center"/>
      <protection locked="0"/>
    </xf>
    <xf numFmtId="0" fontId="106" fillId="0" borderId="0" xfId="41" applyFont="1" applyProtection="1">
      <alignment vertical="center"/>
      <protection locked="0"/>
    </xf>
    <xf numFmtId="0" fontId="106" fillId="0" borderId="0" xfId="41" applyFont="1">
      <alignment vertical="center"/>
    </xf>
    <xf numFmtId="0" fontId="81" fillId="0" borderId="0" xfId="41" applyFont="1">
      <alignment vertical="center"/>
    </xf>
    <xf numFmtId="0" fontId="78" fillId="0" borderId="0" xfId="44" applyFont="1">
      <alignment vertical="center"/>
    </xf>
    <xf numFmtId="14" fontId="78" fillId="0" borderId="0" xfId="44" applyNumberFormat="1" applyFont="1">
      <alignment vertical="center"/>
    </xf>
    <xf numFmtId="0" fontId="78" fillId="0" borderId="0" xfId="44" applyFont="1" applyAlignment="1">
      <alignment horizontal="center" vertical="center"/>
    </xf>
    <xf numFmtId="0" fontId="175" fillId="0" borderId="0" xfId="44" applyFont="1" applyAlignment="1">
      <alignment horizontal="justify" vertical="center"/>
    </xf>
    <xf numFmtId="0" fontId="175" fillId="0" borderId="0" xfId="44" applyFont="1" applyAlignment="1">
      <alignment horizontal="left" vertical="center" wrapText="1"/>
    </xf>
    <xf numFmtId="0" fontId="81" fillId="0" borderId="0" xfId="44" applyFont="1" applyAlignment="1">
      <alignment horizontal="center" vertical="center"/>
    </xf>
    <xf numFmtId="0" fontId="81" fillId="0" borderId="0" xfId="44" applyFont="1">
      <alignment vertical="center"/>
    </xf>
    <xf numFmtId="190" fontId="176" fillId="0" borderId="2" xfId="28" applyNumberFormat="1" applyFont="1" applyFill="1" applyBorder="1" applyAlignment="1">
      <alignment vertical="center" wrapText="1"/>
    </xf>
    <xf numFmtId="190" fontId="176" fillId="0" borderId="2" xfId="28" applyNumberFormat="1" applyFont="1" applyFill="1" applyBorder="1" applyAlignment="1" applyProtection="1">
      <alignment vertical="center" wrapText="1"/>
      <protection locked="0"/>
    </xf>
    <xf numFmtId="0" fontId="62" fillId="0" borderId="0" xfId="26" applyFont="1" applyAlignment="1">
      <alignment vertical="center" wrapText="1"/>
    </xf>
    <xf numFmtId="0" fontId="116" fillId="0" borderId="0" xfId="26" applyFont="1" applyAlignment="1" applyProtection="1">
      <alignment horizontal="left" vertical="center" wrapText="1"/>
      <protection locked="0"/>
    </xf>
    <xf numFmtId="0" fontId="56" fillId="0" borderId="0" xfId="44" applyFont="1" applyAlignment="1">
      <alignment horizontal="center" vertical="center" wrapText="1"/>
    </xf>
    <xf numFmtId="0" fontId="56" fillId="0" borderId="0" xfId="44" applyFont="1" applyAlignment="1">
      <alignment horizontal="center" vertical="center" shrinkToFit="1"/>
    </xf>
    <xf numFmtId="0" fontId="56" fillId="0" borderId="0" xfId="44" applyFont="1" applyAlignment="1">
      <alignment horizontal="right" vertical="center" wrapText="1"/>
    </xf>
    <xf numFmtId="38" fontId="56" fillId="0" borderId="0" xfId="28" applyFont="1" applyBorder="1" applyAlignment="1">
      <alignment horizontal="right" vertical="center" wrapText="1"/>
    </xf>
    <xf numFmtId="192" fontId="81" fillId="0" borderId="0" xfId="44" applyNumberFormat="1" applyFont="1" applyAlignment="1">
      <alignment horizontal="center" vertical="center"/>
    </xf>
    <xf numFmtId="0" fontId="81" fillId="0" borderId="0" xfId="44" applyFont="1" applyAlignment="1">
      <alignment horizontal="left" vertical="center"/>
    </xf>
    <xf numFmtId="0" fontId="0" fillId="0" borderId="0" xfId="44" applyFont="1" applyAlignment="1">
      <alignment horizontal="left" vertical="center"/>
    </xf>
    <xf numFmtId="0" fontId="78" fillId="0" borderId="0" xfId="44" applyFont="1" applyAlignment="1">
      <alignment vertical="center" wrapText="1"/>
    </xf>
    <xf numFmtId="0" fontId="81" fillId="0" borderId="0" xfId="45" applyFont="1">
      <alignment vertical="center"/>
    </xf>
    <xf numFmtId="0" fontId="90" fillId="0" borderId="0" xfId="45" applyFont="1">
      <alignment vertical="center"/>
    </xf>
    <xf numFmtId="0" fontId="75" fillId="0" borderId="0" xfId="45" applyFont="1">
      <alignment vertical="center"/>
    </xf>
    <xf numFmtId="0" fontId="75" fillId="0" borderId="0" xfId="46" applyFont="1" applyAlignment="1">
      <alignment horizontal="right" vertical="center"/>
    </xf>
    <xf numFmtId="0" fontId="81" fillId="0" borderId="0" xfId="45" applyFont="1" applyAlignment="1">
      <alignment horizontal="center" vertical="center"/>
    </xf>
    <xf numFmtId="0" fontId="81" fillId="14" borderId="28" xfId="45" applyFont="1" applyFill="1" applyBorder="1" applyAlignment="1">
      <alignment horizontal="center" vertical="center"/>
    </xf>
    <xf numFmtId="193" fontId="81" fillId="0" borderId="0" xfId="45" applyNumberFormat="1" applyFont="1">
      <alignment vertical="center"/>
    </xf>
    <xf numFmtId="0" fontId="75" fillId="0" borderId="0" xfId="45" applyFont="1" applyAlignment="1">
      <alignment horizontal="right" vertical="center"/>
    </xf>
    <xf numFmtId="193" fontId="81" fillId="0" borderId="0" xfId="47" applyNumberFormat="1" applyFont="1" applyBorder="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22" fillId="5" borderId="189" xfId="0" applyFont="1" applyFill="1" applyBorder="1" applyAlignment="1">
      <alignment horizontal="center" vertical="center" wrapText="1"/>
    </xf>
    <xf numFmtId="0" fontId="22" fillId="5" borderId="0" xfId="0" applyFont="1" applyFill="1" applyAlignment="1">
      <alignment horizontal="center" vertical="center" wrapText="1"/>
    </xf>
    <xf numFmtId="0" fontId="22" fillId="5" borderId="180" xfId="0" applyFont="1" applyFill="1" applyBorder="1" applyAlignment="1">
      <alignment horizontal="center" vertical="center" wrapText="1"/>
    </xf>
    <xf numFmtId="0" fontId="22" fillId="13" borderId="183" xfId="0" applyFont="1" applyFill="1" applyBorder="1" applyAlignment="1" applyProtection="1">
      <alignment horizontal="center" vertical="center"/>
      <protection locked="0"/>
    </xf>
    <xf numFmtId="0" fontId="22" fillId="13" borderId="184" xfId="0" applyFont="1" applyFill="1" applyBorder="1" applyAlignment="1" applyProtection="1">
      <alignment horizontal="center" vertical="center"/>
      <protection locked="0"/>
    </xf>
    <xf numFmtId="0" fontId="22" fillId="13" borderId="185" xfId="0" applyFont="1" applyFill="1" applyBorder="1" applyAlignment="1" applyProtection="1">
      <alignment horizontal="center" vertical="center"/>
      <protection locked="0"/>
    </xf>
    <xf numFmtId="0" fontId="0" fillId="10" borderId="7" xfId="0" applyFill="1" applyBorder="1" applyAlignment="1">
      <alignment horizontal="center" vertical="center"/>
    </xf>
    <xf numFmtId="0" fontId="0" fillId="10" borderId="4" xfId="0" applyFill="1" applyBorder="1" applyAlignment="1">
      <alignment horizontal="center" vertical="center"/>
    </xf>
    <xf numFmtId="0" fontId="0" fillId="11" borderId="7" xfId="0" applyFill="1" applyBorder="1" applyAlignment="1">
      <alignment horizontal="center" vertical="center"/>
    </xf>
    <xf numFmtId="0" fontId="0" fillId="11" borderId="4" xfId="0" applyFill="1" applyBorder="1" applyAlignment="1">
      <alignment horizontal="center" vertical="center"/>
    </xf>
    <xf numFmtId="0" fontId="0" fillId="13" borderId="7" xfId="0" applyFill="1" applyBorder="1" applyAlignment="1">
      <alignment horizontal="center" vertical="center"/>
    </xf>
    <xf numFmtId="0" fontId="0" fillId="13" borderId="4" xfId="0" applyFill="1" applyBorder="1" applyAlignment="1">
      <alignment horizontal="center" vertical="center"/>
    </xf>
    <xf numFmtId="0" fontId="107" fillId="0" borderId="0" xfId="42" applyFont="1" applyAlignment="1" applyProtection="1">
      <alignment horizontal="left" vertical="center"/>
      <protection locked="0"/>
    </xf>
    <xf numFmtId="0" fontId="166" fillId="0" borderId="0" xfId="42" applyFont="1" applyAlignment="1">
      <alignment horizontal="distributed" vertical="center"/>
    </xf>
    <xf numFmtId="0" fontId="116" fillId="0" borderId="0" xfId="26" applyFont="1" applyAlignment="1">
      <alignment horizontal="distributed" vertical="center"/>
    </xf>
    <xf numFmtId="0" fontId="171" fillId="0" borderId="0" xfId="42" applyFont="1" applyAlignment="1">
      <alignment horizontal="left" vertical="center"/>
    </xf>
    <xf numFmtId="0" fontId="107" fillId="0" borderId="0" xfId="42" applyFont="1" applyAlignment="1">
      <alignment horizontal="distributed" vertical="center"/>
    </xf>
    <xf numFmtId="0" fontId="167" fillId="0" borderId="0" xfId="42" applyFont="1" applyAlignment="1" applyProtection="1">
      <alignment horizontal="left" vertical="center" wrapText="1"/>
      <protection locked="0"/>
    </xf>
    <xf numFmtId="0" fontId="172" fillId="0" borderId="0" xfId="42" applyFont="1" applyAlignment="1">
      <alignment horizontal="left" vertical="top" wrapText="1"/>
    </xf>
    <xf numFmtId="0" fontId="172" fillId="0" borderId="0" xfId="42" applyFont="1" applyAlignment="1">
      <alignment horizontal="left" vertical="top"/>
    </xf>
    <xf numFmtId="0" fontId="171" fillId="0" borderId="0" xfId="42" applyFont="1" applyAlignment="1">
      <alignment horizontal="left" vertical="center" wrapText="1"/>
    </xf>
    <xf numFmtId="0" fontId="174" fillId="0" borderId="0" xfId="42" applyFont="1" applyAlignment="1">
      <alignment horizontal="distributed" vertical="center"/>
    </xf>
    <xf numFmtId="0" fontId="173" fillId="0" borderId="0" xfId="26" applyFont="1" applyAlignment="1">
      <alignment horizontal="distributed" vertical="center"/>
    </xf>
    <xf numFmtId="0" fontId="107" fillId="0" borderId="0" xfId="41" applyFont="1" applyAlignment="1">
      <alignment horizontal="justify" vertical="center" wrapText="1"/>
    </xf>
    <xf numFmtId="0" fontId="107" fillId="0" borderId="0" xfId="41" applyFont="1">
      <alignment vertical="center"/>
    </xf>
    <xf numFmtId="0" fontId="167" fillId="0" borderId="2" xfId="41" applyFont="1" applyBorder="1" applyAlignment="1">
      <alignment horizontal="center" vertical="center"/>
    </xf>
    <xf numFmtId="1" fontId="81" fillId="0" borderId="2" xfId="41" applyNumberFormat="1" applyFont="1" applyBorder="1" applyAlignment="1">
      <alignment horizontal="center" vertical="center"/>
    </xf>
    <xf numFmtId="0" fontId="164" fillId="0" borderId="0" xfId="41" applyFont="1" applyAlignment="1">
      <alignment horizontal="left" vertical="center"/>
    </xf>
    <xf numFmtId="0" fontId="162" fillId="0" borderId="0" xfId="41" applyFont="1" applyAlignment="1">
      <alignment horizontal="justify" vertical="center" wrapText="1"/>
    </xf>
    <xf numFmtId="0" fontId="107" fillId="0" borderId="0" xfId="41" applyFont="1" applyAlignment="1">
      <alignment horizontal="center" vertical="center" wrapText="1"/>
    </xf>
    <xf numFmtId="0" fontId="166" fillId="0" borderId="0" xfId="41" applyFont="1" applyAlignment="1">
      <alignment horizontal="distributed" vertical="center"/>
    </xf>
    <xf numFmtId="0" fontId="107" fillId="0" borderId="0" xfId="41" applyFont="1" applyAlignment="1">
      <alignment horizontal="distributed" vertical="center"/>
    </xf>
    <xf numFmtId="0" fontId="164" fillId="0" borderId="0" xfId="41" applyFont="1" applyAlignment="1">
      <alignment horizontal="left" vertical="top" wrapText="1"/>
    </xf>
    <xf numFmtId="0" fontId="174" fillId="0" borderId="0" xfId="41" applyFont="1" applyAlignment="1">
      <alignment horizontal="distributed" vertical="center"/>
    </xf>
    <xf numFmtId="0" fontId="164" fillId="0" borderId="0" xfId="41" applyFont="1" applyAlignment="1">
      <alignment horizontal="left" vertical="center" wrapText="1"/>
    </xf>
    <xf numFmtId="0" fontId="107" fillId="0" borderId="0" xfId="26" applyFont="1" applyAlignment="1">
      <alignment horizontal="right" vertical="center"/>
    </xf>
    <xf numFmtId="0" fontId="107" fillId="0" borderId="0" xfId="26" applyFont="1" applyAlignment="1" applyProtection="1">
      <alignment horizontal="center" vertical="center"/>
      <protection locked="0"/>
    </xf>
    <xf numFmtId="0" fontId="107" fillId="0" borderId="0" xfId="26" applyFont="1" applyAlignment="1">
      <alignment horizontal="left" vertical="center"/>
    </xf>
    <xf numFmtId="0" fontId="162" fillId="0" borderId="0" xfId="41" applyFont="1" applyAlignment="1">
      <alignment horizontal="left" vertical="top" wrapText="1"/>
    </xf>
    <xf numFmtId="187" fontId="107" fillId="0" borderId="0" xfId="28" applyNumberFormat="1" applyFont="1" applyAlignment="1" applyProtection="1">
      <alignment horizontal="center" vertical="center"/>
      <protection locked="0"/>
    </xf>
    <xf numFmtId="0" fontId="107" fillId="0" borderId="0" xfId="41" applyFont="1" applyAlignment="1">
      <alignment horizontal="right" vertical="center"/>
    </xf>
    <xf numFmtId="0" fontId="107" fillId="0" borderId="0" xfId="41" applyFont="1" applyAlignment="1">
      <alignment horizontal="center" vertical="center"/>
    </xf>
    <xf numFmtId="0" fontId="165" fillId="0" borderId="0" xfId="40" applyFont="1" applyAlignment="1" applyProtection="1">
      <alignment horizontal="left" vertical="center" wrapText="1"/>
      <protection locked="0"/>
    </xf>
    <xf numFmtId="0" fontId="107" fillId="0" borderId="0" xfId="42" applyFont="1" applyAlignment="1" applyProtection="1">
      <alignment horizontal="left" vertical="center" wrapText="1"/>
      <protection locked="0"/>
    </xf>
    <xf numFmtId="0" fontId="107" fillId="0" borderId="11" xfId="42" applyFont="1" applyBorder="1" applyAlignment="1" applyProtection="1">
      <alignment horizontal="left" vertical="center" wrapText="1"/>
      <protection locked="0"/>
    </xf>
    <xf numFmtId="38" fontId="107" fillId="0" borderId="0" xfId="28" applyFont="1" applyAlignment="1" applyProtection="1">
      <alignment vertical="center"/>
    </xf>
    <xf numFmtId="0" fontId="167" fillId="0" borderId="11" xfId="42" applyFont="1" applyBorder="1" applyAlignment="1" applyProtection="1">
      <alignment horizontal="left" vertical="center" wrapText="1"/>
      <protection locked="0"/>
    </xf>
    <xf numFmtId="0" fontId="166" fillId="0" borderId="0" xfId="42" applyFont="1" applyAlignment="1" applyProtection="1">
      <alignment horizontal="left" vertical="center" wrapText="1"/>
      <protection locked="0"/>
    </xf>
    <xf numFmtId="0" fontId="166" fillId="0" borderId="11" xfId="42" applyFont="1" applyBorder="1" applyAlignment="1" applyProtection="1">
      <alignment horizontal="left" vertical="center" wrapText="1"/>
      <protection locked="0"/>
    </xf>
    <xf numFmtId="0" fontId="162" fillId="0" borderId="0" xfId="43" applyFont="1" applyAlignment="1">
      <alignment horizontal="right" vertical="center"/>
    </xf>
    <xf numFmtId="38" fontId="106" fillId="0" borderId="0" xfId="28" applyFont="1" applyAlignment="1" applyProtection="1">
      <alignment horizontal="right" vertical="center" indent="1"/>
    </xf>
    <xf numFmtId="0" fontId="162" fillId="0" borderId="0" xfId="41" applyFont="1" applyAlignment="1">
      <alignment horizontal="center" vertical="center" wrapText="1"/>
    </xf>
    <xf numFmtId="0" fontId="162" fillId="0" borderId="0" xfId="41" applyFont="1" applyAlignment="1">
      <alignment horizontal="right" vertical="center" wrapText="1"/>
    </xf>
    <xf numFmtId="0" fontId="162" fillId="0" borderId="134" xfId="41" applyFont="1" applyBorder="1" applyAlignment="1">
      <alignment horizontal="center" vertical="top" wrapText="1"/>
    </xf>
    <xf numFmtId="0" fontId="162" fillId="0" borderId="132" xfId="41" applyFont="1" applyBorder="1" applyAlignment="1">
      <alignment horizontal="center" vertical="top" wrapText="1"/>
    </xf>
    <xf numFmtId="0" fontId="163" fillId="0" borderId="0" xfId="41" applyFont="1" applyAlignment="1">
      <alignment horizontal="center" vertical="center" wrapText="1"/>
    </xf>
    <xf numFmtId="0" fontId="107" fillId="0" borderId="0" xfId="41" applyFont="1" applyAlignment="1">
      <alignment horizontal="right" vertical="center" wrapText="1"/>
    </xf>
    <xf numFmtId="0" fontId="107" fillId="0" borderId="136" xfId="41" applyFont="1" applyBorder="1" applyAlignment="1">
      <alignment horizontal="center" vertical="center" wrapText="1"/>
    </xf>
    <xf numFmtId="0" fontId="107" fillId="0" borderId="131" xfId="41" applyFont="1" applyBorder="1" applyAlignment="1">
      <alignment horizontal="center" vertical="center" wrapText="1"/>
    </xf>
    <xf numFmtId="0" fontId="107" fillId="0" borderId="134" xfId="41" applyFont="1" applyBorder="1" applyAlignment="1">
      <alignment horizontal="center" vertical="center" wrapText="1"/>
    </xf>
    <xf numFmtId="0" fontId="107" fillId="0" borderId="137" xfId="41" applyFont="1" applyBorder="1" applyAlignment="1">
      <alignment horizontal="center" vertical="center" wrapText="1"/>
    </xf>
    <xf numFmtId="0" fontId="107" fillId="0" borderId="132" xfId="41" applyFont="1" applyBorder="1" applyAlignment="1">
      <alignment horizontal="center" vertical="center" wrapText="1"/>
    </xf>
    <xf numFmtId="0" fontId="162" fillId="0" borderId="0" xfId="41" applyFont="1" applyAlignment="1">
      <alignment horizontal="right" vertical="center" wrapText="1" indent="15"/>
    </xf>
    <xf numFmtId="0" fontId="162" fillId="0" borderId="134" xfId="41" applyFont="1" applyBorder="1" applyAlignment="1">
      <alignment horizontal="center" vertical="center" wrapText="1"/>
    </xf>
    <xf numFmtId="0" fontId="162" fillId="0" borderId="132" xfId="41" applyFont="1" applyBorder="1" applyAlignment="1">
      <alignment horizontal="center" vertical="center" wrapText="1"/>
    </xf>
    <xf numFmtId="0" fontId="162" fillId="0" borderId="139" xfId="41" applyFont="1" applyBorder="1" applyAlignment="1">
      <alignment horizontal="center" vertical="center" wrapText="1"/>
    </xf>
    <xf numFmtId="0" fontId="162" fillId="0" borderId="140" xfId="41" applyFont="1" applyBorder="1" applyAlignment="1">
      <alignment horizontal="center" vertical="center" wrapText="1"/>
    </xf>
    <xf numFmtId="0" fontId="162" fillId="0" borderId="135" xfId="41" applyFont="1" applyBorder="1" applyAlignment="1">
      <alignment horizontal="center" vertical="center" wrapText="1"/>
    </xf>
    <xf numFmtId="0" fontId="162" fillId="0" borderId="141" xfId="41" applyFont="1" applyBorder="1" applyAlignment="1">
      <alignment horizontal="center" vertical="center" wrapText="1"/>
    </xf>
    <xf numFmtId="0" fontId="162" fillId="0" borderId="142" xfId="41" applyFont="1" applyBorder="1" applyAlignment="1">
      <alignment horizontal="center" vertical="center" wrapText="1"/>
    </xf>
    <xf numFmtId="0" fontId="162" fillId="0" borderId="133" xfId="41" applyFont="1" applyBorder="1" applyAlignment="1">
      <alignment horizontal="center" vertical="center" wrapText="1"/>
    </xf>
    <xf numFmtId="0" fontId="53" fillId="2" borderId="0" xfId="0" applyFont="1" applyFill="1" applyAlignment="1">
      <alignment horizontal="center" vertical="center" wrapText="1"/>
    </xf>
    <xf numFmtId="0" fontId="53" fillId="2" borderId="0" xfId="0" applyFont="1" applyFill="1" applyAlignment="1">
      <alignment horizontal="center" vertical="center"/>
    </xf>
    <xf numFmtId="0" fontId="31" fillId="0" borderId="91" xfId="0" applyFont="1" applyBorder="1" applyAlignment="1">
      <alignment horizontal="left" vertical="center" wrapText="1"/>
    </xf>
    <xf numFmtId="0" fontId="31" fillId="0" borderId="108" xfId="0" applyFont="1" applyBorder="1" applyAlignment="1">
      <alignment horizontal="left" vertical="center" wrapText="1"/>
    </xf>
    <xf numFmtId="0" fontId="132" fillId="4" borderId="56" xfId="0" applyFont="1" applyFill="1" applyBorder="1" applyAlignment="1">
      <alignment horizontal="center" vertical="center" wrapText="1"/>
    </xf>
    <xf numFmtId="0" fontId="132" fillId="4" borderId="101" xfId="0" applyFont="1" applyFill="1" applyBorder="1" applyAlignment="1">
      <alignment horizontal="center" vertical="center" wrapText="1"/>
    </xf>
    <xf numFmtId="0" fontId="132" fillId="9" borderId="3" xfId="0" applyFont="1" applyFill="1" applyBorder="1" applyAlignment="1">
      <alignment horizontal="center" vertical="center" wrapText="1"/>
    </xf>
    <xf numFmtId="0" fontId="132" fillId="9" borderId="2" xfId="0" applyFont="1" applyFill="1" applyBorder="1" applyAlignment="1">
      <alignment horizontal="center" vertical="center" wrapText="1"/>
    </xf>
    <xf numFmtId="180" fontId="130" fillId="10" borderId="67" xfId="0" applyNumberFormat="1" applyFont="1" applyFill="1" applyBorder="1" applyAlignment="1" applyProtection="1">
      <alignment horizontal="left" vertical="center"/>
      <protection locked="0"/>
    </xf>
    <xf numFmtId="180" fontId="130" fillId="10" borderId="1" xfId="0" applyNumberFormat="1" applyFont="1" applyFill="1" applyBorder="1" applyAlignment="1" applyProtection="1">
      <alignment horizontal="left" vertical="center"/>
      <protection locked="0"/>
    </xf>
    <xf numFmtId="180" fontId="130" fillId="10" borderId="16" xfId="0" applyNumberFormat="1" applyFont="1" applyFill="1" applyBorder="1" applyAlignment="1" applyProtection="1">
      <alignment horizontal="left" vertical="center"/>
      <protection locked="0"/>
    </xf>
    <xf numFmtId="0" fontId="132" fillId="9" borderId="14" xfId="0" applyFont="1" applyFill="1" applyBorder="1" applyAlignment="1">
      <alignment horizontal="center" vertical="center" wrapText="1"/>
    </xf>
    <xf numFmtId="0" fontId="132" fillId="9" borderId="90" xfId="0" applyFont="1" applyFill="1" applyBorder="1" applyAlignment="1">
      <alignment horizontal="center" vertical="center" wrapText="1"/>
    </xf>
    <xf numFmtId="0" fontId="132" fillId="9" borderId="83" xfId="0" applyFont="1" applyFill="1" applyBorder="1" applyAlignment="1">
      <alignment horizontal="center" vertical="center" wrapText="1"/>
    </xf>
    <xf numFmtId="0" fontId="130" fillId="13" borderId="7" xfId="0" applyFont="1" applyFill="1" applyBorder="1" applyAlignment="1">
      <alignment horizontal="center" vertical="center"/>
    </xf>
    <xf numFmtId="0" fontId="132" fillId="13" borderId="13" xfId="0" applyFont="1" applyFill="1" applyBorder="1" applyAlignment="1">
      <alignment horizontal="center" vertical="center"/>
    </xf>
    <xf numFmtId="0" fontId="132" fillId="13" borderId="17" xfId="0" applyFont="1" applyFill="1" applyBorder="1" applyAlignment="1">
      <alignment horizontal="center" vertical="center"/>
    </xf>
    <xf numFmtId="49" fontId="130" fillId="10" borderId="7" xfId="0" applyNumberFormat="1" applyFont="1" applyFill="1" applyBorder="1" applyAlignment="1" applyProtection="1">
      <alignment horizontal="left" vertical="center" wrapText="1"/>
      <protection locked="0"/>
    </xf>
    <xf numFmtId="49" fontId="130" fillId="10" borderId="13" xfId="0" applyNumberFormat="1" applyFont="1" applyFill="1" applyBorder="1" applyAlignment="1" applyProtection="1">
      <alignment horizontal="left" vertical="center" wrapText="1"/>
      <protection locked="0"/>
    </xf>
    <xf numFmtId="49" fontId="130" fillId="10" borderId="17" xfId="0" applyNumberFormat="1" applyFont="1" applyFill="1" applyBorder="1" applyAlignment="1" applyProtection="1">
      <alignment horizontal="left" vertical="center" wrapText="1"/>
      <protection locked="0"/>
    </xf>
    <xf numFmtId="0" fontId="134" fillId="10" borderId="15" xfId="40" applyFont="1" applyFill="1" applyBorder="1" applyAlignment="1" applyProtection="1">
      <alignment horizontal="left" vertical="center"/>
      <protection locked="0"/>
    </xf>
    <xf numFmtId="0" fontId="130" fillId="10" borderId="39" xfId="0" applyFont="1" applyFill="1" applyBorder="1" applyAlignment="1" applyProtection="1">
      <alignment horizontal="left" vertical="center"/>
      <protection locked="0"/>
    </xf>
    <xf numFmtId="0" fontId="130" fillId="10" borderId="19" xfId="0" applyFont="1" applyFill="1" applyBorder="1" applyAlignment="1" applyProtection="1">
      <alignment horizontal="left" vertical="center"/>
      <protection locked="0"/>
    </xf>
    <xf numFmtId="0" fontId="61" fillId="2" borderId="0" xfId="0" applyFont="1" applyFill="1" applyAlignment="1">
      <alignment horizontal="left" vertical="top"/>
    </xf>
    <xf numFmtId="0" fontId="130" fillId="10" borderId="7" xfId="0" applyFont="1" applyFill="1" applyBorder="1" applyAlignment="1" applyProtection="1">
      <alignment horizontal="left" vertical="center"/>
      <protection locked="0"/>
    </xf>
    <xf numFmtId="0" fontId="130" fillId="10" borderId="13" xfId="0" applyFont="1" applyFill="1" applyBorder="1" applyAlignment="1" applyProtection="1">
      <alignment horizontal="left" vertical="center"/>
      <protection locked="0"/>
    </xf>
    <xf numFmtId="0" fontId="130" fillId="10" borderId="17" xfId="0" applyFont="1" applyFill="1" applyBorder="1" applyAlignment="1" applyProtection="1">
      <alignment horizontal="left" vertical="center"/>
      <protection locked="0"/>
    </xf>
    <xf numFmtId="49" fontId="130" fillId="10" borderId="7" xfId="0" applyNumberFormat="1" applyFont="1" applyFill="1" applyBorder="1" applyAlignment="1" applyProtection="1">
      <alignment horizontal="left" vertical="center"/>
      <protection locked="0"/>
    </xf>
    <xf numFmtId="49" fontId="130" fillId="10" borderId="13" xfId="0" applyNumberFormat="1" applyFont="1" applyFill="1" applyBorder="1" applyAlignment="1" applyProtection="1">
      <alignment horizontal="left" vertical="center"/>
      <protection locked="0"/>
    </xf>
    <xf numFmtId="49" fontId="130" fillId="10" borderId="17" xfId="0" applyNumberFormat="1" applyFont="1" applyFill="1" applyBorder="1" applyAlignment="1" applyProtection="1">
      <alignment horizontal="left" vertical="center"/>
      <protection locked="0"/>
    </xf>
    <xf numFmtId="0" fontId="61" fillId="2" borderId="0" xfId="0" applyFont="1" applyFill="1" applyAlignment="1">
      <alignment horizontal="left" wrapText="1"/>
    </xf>
    <xf numFmtId="0" fontId="61" fillId="2" borderId="0" xfId="0" applyFont="1" applyFill="1" applyAlignment="1">
      <alignment horizontal="left"/>
    </xf>
    <xf numFmtId="0" fontId="130" fillId="10" borderId="7" xfId="0" applyFont="1" applyFill="1" applyBorder="1" applyAlignment="1" applyProtection="1">
      <alignment horizontal="left" vertical="center" wrapText="1"/>
      <protection locked="0"/>
    </xf>
    <xf numFmtId="0" fontId="130" fillId="10" borderId="13" xfId="0" applyFont="1" applyFill="1" applyBorder="1" applyAlignment="1" applyProtection="1">
      <alignment horizontal="left" vertical="center" wrapText="1"/>
      <protection locked="0"/>
    </xf>
    <xf numFmtId="0" fontId="130" fillId="10" borderId="17" xfId="0" applyFont="1" applyFill="1" applyBorder="1" applyAlignment="1" applyProtection="1">
      <alignment horizontal="left" vertical="center" wrapText="1"/>
      <protection locked="0"/>
    </xf>
    <xf numFmtId="0" fontId="130" fillId="10" borderId="7" xfId="0" applyFont="1" applyFill="1" applyBorder="1" applyProtection="1">
      <alignment vertical="center"/>
      <protection locked="0"/>
    </xf>
    <xf numFmtId="0" fontId="130" fillId="10" borderId="13" xfId="0" applyFont="1" applyFill="1" applyBorder="1" applyProtection="1">
      <alignment vertical="center"/>
      <protection locked="0"/>
    </xf>
    <xf numFmtId="0" fontId="130" fillId="10" borderId="17" xfId="0" applyFont="1" applyFill="1" applyBorder="1" applyProtection="1">
      <alignment vertical="center"/>
      <protection locked="0"/>
    </xf>
    <xf numFmtId="0" fontId="132" fillId="4" borderId="29" xfId="0" applyFont="1" applyFill="1" applyBorder="1" applyAlignment="1">
      <alignment horizontal="center" vertical="center" wrapText="1"/>
    </xf>
    <xf numFmtId="0" fontId="132" fillId="4" borderId="56" xfId="0" applyFont="1" applyFill="1" applyBorder="1" applyAlignment="1">
      <alignment horizontal="center" vertical="center"/>
    </xf>
    <xf numFmtId="0" fontId="132" fillId="4" borderId="101" xfId="0" applyFont="1" applyFill="1" applyBorder="1" applyAlignment="1">
      <alignment horizontal="center" vertical="center"/>
    </xf>
    <xf numFmtId="0" fontId="132" fillId="9" borderId="30" xfId="0" applyFont="1" applyFill="1" applyBorder="1" applyAlignment="1">
      <alignment horizontal="center" vertical="center"/>
    </xf>
    <xf numFmtId="0" fontId="132" fillId="9" borderId="90" xfId="0" applyFont="1" applyFill="1" applyBorder="1" applyAlignment="1">
      <alignment horizontal="center" vertical="center"/>
    </xf>
    <xf numFmtId="0" fontId="132" fillId="9" borderId="3" xfId="0" applyFont="1" applyFill="1" applyBorder="1" applyAlignment="1">
      <alignment horizontal="center" vertical="center"/>
    </xf>
    <xf numFmtId="180" fontId="130" fillId="10" borderId="62" xfId="0" applyNumberFormat="1" applyFont="1" applyFill="1" applyBorder="1" applyAlignment="1" applyProtection="1">
      <alignment horizontal="left" vertical="center"/>
      <protection locked="0"/>
    </xf>
    <xf numFmtId="180" fontId="130" fillId="10" borderId="61" xfId="0" applyNumberFormat="1" applyFont="1" applyFill="1" applyBorder="1" applyAlignment="1" applyProtection="1">
      <alignment horizontal="left" vertical="center"/>
      <protection locked="0"/>
    </xf>
    <xf numFmtId="180" fontId="130" fillId="10" borderId="66" xfId="0" applyNumberFormat="1" applyFont="1" applyFill="1" applyBorder="1" applyAlignment="1" applyProtection="1">
      <alignment horizontal="left" vertical="center"/>
      <protection locked="0"/>
    </xf>
    <xf numFmtId="49" fontId="132" fillId="10" borderId="7" xfId="0" applyNumberFormat="1" applyFont="1" applyFill="1" applyBorder="1" applyAlignment="1" applyProtection="1">
      <alignment horizontal="left" vertical="center"/>
      <protection locked="0"/>
    </xf>
    <xf numFmtId="49" fontId="132" fillId="10" borderId="13" xfId="0" applyNumberFormat="1" applyFont="1" applyFill="1" applyBorder="1" applyAlignment="1" applyProtection="1">
      <alignment horizontal="left" vertical="center"/>
      <protection locked="0"/>
    </xf>
    <xf numFmtId="49" fontId="132" fillId="10" borderId="17" xfId="0" applyNumberFormat="1" applyFont="1" applyFill="1" applyBorder="1" applyAlignment="1" applyProtection="1">
      <alignment horizontal="left" vertical="center"/>
      <protection locked="0"/>
    </xf>
    <xf numFmtId="0" fontId="132" fillId="9" borderId="14" xfId="0" applyFont="1" applyFill="1" applyBorder="1" applyAlignment="1">
      <alignment horizontal="center" vertical="center"/>
    </xf>
    <xf numFmtId="0" fontId="132" fillId="9" borderId="36" xfId="0" applyFont="1" applyFill="1" applyBorder="1" applyAlignment="1">
      <alignment horizontal="center" vertical="center" wrapText="1"/>
    </xf>
    <xf numFmtId="0" fontId="134" fillId="10" borderId="15" xfId="0" applyFont="1" applyFill="1" applyBorder="1" applyAlignment="1" applyProtection="1">
      <alignment horizontal="left" vertical="center"/>
      <protection locked="0"/>
    </xf>
    <xf numFmtId="0" fontId="132" fillId="13" borderId="15" xfId="0" applyFont="1" applyFill="1" applyBorder="1" applyAlignment="1" applyProtection="1">
      <alignment horizontal="center" vertical="center" wrapText="1"/>
      <protection locked="0"/>
    </xf>
    <xf numFmtId="0" fontId="132" fillId="13" borderId="39" xfId="0" applyFont="1" applyFill="1" applyBorder="1" applyAlignment="1" applyProtection="1">
      <alignment horizontal="center" vertical="center" wrapText="1"/>
      <protection locked="0"/>
    </xf>
    <xf numFmtId="0" fontId="132" fillId="13" borderId="19" xfId="0" applyFont="1" applyFill="1" applyBorder="1" applyAlignment="1" applyProtection="1">
      <alignment horizontal="center" vertical="center" wrapText="1"/>
      <protection locked="0"/>
    </xf>
    <xf numFmtId="0" fontId="135" fillId="4" borderId="29" xfId="0" applyFont="1" applyFill="1" applyBorder="1" applyAlignment="1">
      <alignment horizontal="center" vertical="center" wrapText="1"/>
    </xf>
    <xf numFmtId="0" fontId="135" fillId="4" borderId="56" xfId="0" applyFont="1" applyFill="1" applyBorder="1" applyAlignment="1">
      <alignment horizontal="center" vertical="center" wrapText="1"/>
    </xf>
    <xf numFmtId="49" fontId="132" fillId="10" borderId="62" xfId="0" applyNumberFormat="1" applyFont="1" applyFill="1" applyBorder="1" applyAlignment="1" applyProtection="1">
      <alignment horizontal="left" vertical="center" wrapText="1"/>
      <protection locked="0"/>
    </xf>
    <xf numFmtId="49" fontId="132" fillId="10" borderId="61" xfId="0" applyNumberFormat="1" applyFont="1" applyFill="1" applyBorder="1" applyAlignment="1" applyProtection="1">
      <alignment horizontal="left" vertical="center" wrapText="1"/>
      <protection locked="0"/>
    </xf>
    <xf numFmtId="49" fontId="132" fillId="10" borderId="66" xfId="0" applyNumberFormat="1" applyFont="1" applyFill="1" applyBorder="1" applyAlignment="1" applyProtection="1">
      <alignment horizontal="left" vertical="center" wrapText="1"/>
      <protection locked="0"/>
    </xf>
    <xf numFmtId="49" fontId="132" fillId="10" borderId="7" xfId="0" applyNumberFormat="1" applyFont="1" applyFill="1" applyBorder="1" applyAlignment="1" applyProtection="1">
      <alignment horizontal="left" vertical="center" wrapText="1"/>
      <protection locked="0"/>
    </xf>
    <xf numFmtId="49" fontId="132" fillId="10" borderId="13" xfId="0" applyNumberFormat="1" applyFont="1" applyFill="1" applyBorder="1" applyAlignment="1" applyProtection="1">
      <alignment horizontal="left" vertical="center" wrapText="1"/>
      <protection locked="0"/>
    </xf>
    <xf numFmtId="49" fontId="132" fillId="10" borderId="17" xfId="0" applyNumberFormat="1" applyFont="1" applyFill="1" applyBorder="1" applyAlignment="1" applyProtection="1">
      <alignment horizontal="left" vertical="center" wrapText="1"/>
      <protection locked="0"/>
    </xf>
    <xf numFmtId="49" fontId="132" fillId="10" borderId="7" xfId="0" applyNumberFormat="1" applyFont="1" applyFill="1" applyBorder="1" applyAlignment="1" applyProtection="1">
      <alignment vertical="center" wrapText="1"/>
      <protection locked="0"/>
    </xf>
    <xf numFmtId="49" fontId="132" fillId="10" borderId="13" xfId="0" applyNumberFormat="1" applyFont="1" applyFill="1" applyBorder="1" applyAlignment="1" applyProtection="1">
      <alignment vertical="center" wrapText="1"/>
      <protection locked="0"/>
    </xf>
    <xf numFmtId="49" fontId="132" fillId="10" borderId="17" xfId="0" applyNumberFormat="1" applyFont="1" applyFill="1" applyBorder="1" applyAlignment="1" applyProtection="1">
      <alignment vertical="center" wrapText="1"/>
      <protection locked="0"/>
    </xf>
    <xf numFmtId="49" fontId="132" fillId="13" borderId="7" xfId="0" applyNumberFormat="1" applyFont="1" applyFill="1" applyBorder="1" applyAlignment="1" applyProtection="1">
      <alignment vertical="center" wrapText="1"/>
      <protection locked="0"/>
    </xf>
    <xf numFmtId="49" fontId="132" fillId="13" borderId="13" xfId="0" applyNumberFormat="1" applyFont="1" applyFill="1" applyBorder="1" applyAlignment="1" applyProtection="1">
      <alignment vertical="center" wrapText="1"/>
      <protection locked="0"/>
    </xf>
    <xf numFmtId="49" fontId="132" fillId="13" borderId="17" xfId="0" applyNumberFormat="1" applyFont="1" applyFill="1" applyBorder="1" applyAlignment="1" applyProtection="1">
      <alignment vertical="center" wrapText="1"/>
      <protection locked="0"/>
    </xf>
    <xf numFmtId="49" fontId="132" fillId="13" borderId="7" xfId="0" applyNumberFormat="1" applyFont="1" applyFill="1" applyBorder="1" applyAlignment="1" applyProtection="1">
      <alignment horizontal="left" vertical="center" wrapText="1"/>
      <protection locked="0"/>
    </xf>
    <xf numFmtId="49" fontId="132" fillId="13" borderId="13" xfId="0" applyNumberFormat="1" applyFont="1" applyFill="1" applyBorder="1" applyAlignment="1" applyProtection="1">
      <alignment horizontal="left" vertical="center" wrapText="1"/>
      <protection locked="0"/>
    </xf>
    <xf numFmtId="49" fontId="132" fillId="13" borderId="17" xfId="0" applyNumberFormat="1" applyFont="1" applyFill="1" applyBorder="1" applyAlignment="1" applyProtection="1">
      <alignment horizontal="left" vertical="center" wrapText="1"/>
      <protection locked="0"/>
    </xf>
    <xf numFmtId="0" fontId="132" fillId="13" borderId="7" xfId="0" applyFont="1" applyFill="1" applyBorder="1" applyAlignment="1" applyProtection="1">
      <alignment horizontal="left" vertical="center" wrapText="1" indent="1"/>
      <protection locked="0"/>
    </xf>
    <xf numFmtId="0" fontId="132" fillId="13" borderId="13" xfId="0" applyFont="1" applyFill="1" applyBorder="1" applyAlignment="1" applyProtection="1">
      <alignment horizontal="left" vertical="center" wrapText="1" indent="1"/>
      <protection locked="0"/>
    </xf>
    <xf numFmtId="0" fontId="132" fillId="13" borderId="17" xfId="0" applyFont="1" applyFill="1" applyBorder="1" applyAlignment="1" applyProtection="1">
      <alignment horizontal="left" vertical="center" wrapText="1" indent="1"/>
      <protection locked="0"/>
    </xf>
    <xf numFmtId="0" fontId="132" fillId="0" borderId="8" xfId="0" applyFont="1" applyBorder="1" applyAlignment="1">
      <alignment horizontal="left" vertical="center" wrapText="1"/>
    </xf>
    <xf numFmtId="0" fontId="132" fillId="0" borderId="6" xfId="0" applyFont="1" applyBorder="1" applyAlignment="1">
      <alignment horizontal="left" vertical="center" wrapText="1"/>
    </xf>
    <xf numFmtId="0" fontId="132" fillId="13" borderId="146" xfId="0" applyFont="1" applyFill="1" applyBorder="1" applyAlignment="1" applyProtection="1">
      <alignment horizontal="center" vertical="center" wrapText="1"/>
      <protection locked="0"/>
    </xf>
    <xf numFmtId="0" fontId="132" fillId="13" borderId="145" xfId="0" applyFont="1" applyFill="1" applyBorder="1" applyAlignment="1" applyProtection="1">
      <alignment horizontal="center" vertical="center" wrapText="1"/>
      <protection locked="0"/>
    </xf>
    <xf numFmtId="0" fontId="132" fillId="13" borderId="152" xfId="0" applyFont="1" applyFill="1" applyBorder="1" applyAlignment="1" applyProtection="1">
      <alignment horizontal="center" vertical="center" wrapText="1"/>
      <protection locked="0"/>
    </xf>
    <xf numFmtId="0" fontId="132" fillId="0" borderId="105" xfId="0" applyFont="1" applyBorder="1" applyAlignment="1">
      <alignment horizontal="left" vertical="center" wrapText="1"/>
    </xf>
    <xf numFmtId="0" fontId="132" fillId="0" borderId="106" xfId="0" applyFont="1" applyBorder="1" applyAlignment="1">
      <alignment horizontal="left" vertical="center" wrapText="1"/>
    </xf>
    <xf numFmtId="0" fontId="132" fillId="13" borderId="105" xfId="0" applyFont="1" applyFill="1" applyBorder="1" applyAlignment="1" applyProtection="1">
      <alignment horizontal="left" vertical="center" wrapText="1" indent="1"/>
      <protection locked="0"/>
    </xf>
    <xf numFmtId="0" fontId="132" fillId="13" borderId="106" xfId="0" applyFont="1" applyFill="1" applyBorder="1" applyAlignment="1" applyProtection="1">
      <alignment horizontal="left" vertical="center" wrapText="1" indent="1"/>
      <protection locked="0"/>
    </xf>
    <xf numFmtId="0" fontId="132" fillId="13" borderId="106" xfId="0" applyFont="1" applyFill="1" applyBorder="1" applyAlignment="1" applyProtection="1">
      <alignment horizontal="center" vertical="center" wrapText="1"/>
      <protection locked="0"/>
    </xf>
    <xf numFmtId="0" fontId="132" fillId="13" borderId="107" xfId="0" applyFont="1" applyFill="1" applyBorder="1" applyAlignment="1" applyProtection="1">
      <alignment horizontal="center" vertical="center" wrapText="1"/>
      <protection locked="0"/>
    </xf>
    <xf numFmtId="0" fontId="135" fillId="4" borderId="32" xfId="0" applyFont="1" applyFill="1" applyBorder="1" applyAlignment="1">
      <alignment horizontal="center" vertical="center" wrapText="1"/>
    </xf>
    <xf numFmtId="0" fontId="135" fillId="4" borderId="20" xfId="0" applyFont="1" applyFill="1" applyBorder="1" applyAlignment="1">
      <alignment horizontal="center" vertical="center" wrapText="1"/>
    </xf>
    <xf numFmtId="0" fontId="132" fillId="9" borderId="33" xfId="0" applyFont="1" applyFill="1" applyBorder="1" applyAlignment="1">
      <alignment horizontal="center" vertical="center" wrapText="1"/>
    </xf>
    <xf numFmtId="0" fontId="132" fillId="13" borderId="95" xfId="0" applyFont="1" applyFill="1" applyBorder="1" applyAlignment="1">
      <alignment horizontal="center" vertical="center" wrapText="1"/>
    </xf>
    <xf numFmtId="0" fontId="132" fillId="13" borderId="88" xfId="0" applyFont="1" applyFill="1" applyBorder="1" applyAlignment="1">
      <alignment horizontal="center" vertical="center" wrapText="1"/>
    </xf>
    <xf numFmtId="0" fontId="132" fillId="13" borderId="103" xfId="0" applyFont="1" applyFill="1" applyBorder="1" applyAlignment="1">
      <alignment horizontal="center" vertical="center" wrapText="1"/>
    </xf>
    <xf numFmtId="0" fontId="132" fillId="13" borderId="104" xfId="0" applyFont="1" applyFill="1" applyBorder="1" applyAlignment="1">
      <alignment horizontal="center" vertical="center" wrapText="1"/>
    </xf>
    <xf numFmtId="49" fontId="136" fillId="0" borderId="62" xfId="0" applyNumberFormat="1" applyFont="1" applyBorder="1" applyAlignment="1" applyProtection="1">
      <alignment vertical="center" wrapText="1"/>
      <protection locked="0"/>
    </xf>
    <xf numFmtId="49" fontId="136" fillId="0" borderId="61" xfId="0" applyNumberFormat="1" applyFont="1" applyBorder="1" applyAlignment="1" applyProtection="1">
      <alignment vertical="center" wrapText="1"/>
      <protection locked="0"/>
    </xf>
    <xf numFmtId="49" fontId="136" fillId="0" borderId="66" xfId="0" applyNumberFormat="1" applyFont="1" applyBorder="1" applyAlignment="1" applyProtection="1">
      <alignment vertical="center" wrapText="1"/>
      <protection locked="0"/>
    </xf>
    <xf numFmtId="49" fontId="136" fillId="0" borderId="15" xfId="0" applyNumberFormat="1" applyFont="1" applyBorder="1" applyAlignment="1" applyProtection="1">
      <alignment vertical="center" wrapText="1"/>
      <protection locked="0"/>
    </xf>
    <xf numFmtId="49" fontId="136" fillId="0" borderId="39" xfId="0" applyNumberFormat="1" applyFont="1" applyBorder="1" applyAlignment="1" applyProtection="1">
      <alignment vertical="center" wrapText="1"/>
      <protection locked="0"/>
    </xf>
    <xf numFmtId="49" fontId="136" fillId="0" borderId="19" xfId="0" applyNumberFormat="1" applyFont="1" applyBorder="1" applyAlignment="1" applyProtection="1">
      <alignment vertical="center" wrapText="1"/>
      <protection locked="0"/>
    </xf>
    <xf numFmtId="0" fontId="132" fillId="9" borderId="30" xfId="0" applyFont="1" applyFill="1" applyBorder="1" applyAlignment="1">
      <alignment horizontal="center" vertical="center" wrapText="1"/>
    </xf>
    <xf numFmtId="0" fontId="132" fillId="13" borderId="96" xfId="0" applyFont="1" applyFill="1" applyBorder="1" applyAlignment="1">
      <alignment horizontal="center" vertical="center" wrapText="1"/>
    </xf>
    <xf numFmtId="0" fontId="132" fillId="13" borderId="25" xfId="0" applyFont="1" applyFill="1" applyBorder="1" applyAlignment="1">
      <alignment horizontal="center" vertical="center" wrapText="1"/>
    </xf>
    <xf numFmtId="49" fontId="132" fillId="10" borderId="33" xfId="0" applyNumberFormat="1" applyFont="1" applyFill="1" applyBorder="1" applyAlignment="1" applyProtection="1">
      <alignment horizontal="center" vertical="center" wrapText="1"/>
      <protection locked="0"/>
    </xf>
    <xf numFmtId="49" fontId="132" fillId="10" borderId="34" xfId="0" applyNumberFormat="1" applyFont="1" applyFill="1" applyBorder="1" applyAlignment="1" applyProtection="1">
      <alignment horizontal="center" vertical="center" wrapText="1"/>
      <protection locked="0"/>
    </xf>
    <xf numFmtId="49" fontId="132" fillId="10" borderId="36" xfId="0" applyNumberFormat="1" applyFont="1" applyFill="1" applyBorder="1" applyAlignment="1" applyProtection="1">
      <alignment horizontal="center" vertical="center" wrapText="1"/>
      <protection locked="0"/>
    </xf>
    <xf numFmtId="49" fontId="132" fillId="10" borderId="37" xfId="0" applyNumberFormat="1" applyFont="1" applyFill="1" applyBorder="1" applyAlignment="1" applyProtection="1">
      <alignment horizontal="center" vertical="center" wrapText="1"/>
      <protection locked="0"/>
    </xf>
    <xf numFmtId="0" fontId="36" fillId="2" borderId="0" xfId="0" applyFont="1" applyFill="1" applyAlignment="1">
      <alignment horizontal="left" vertical="center" wrapText="1"/>
    </xf>
    <xf numFmtId="0" fontId="36" fillId="0" borderId="0" xfId="0" applyFont="1" applyAlignment="1">
      <alignment horizontal="left" vertical="center" wrapText="1"/>
    </xf>
    <xf numFmtId="0" fontId="36" fillId="7" borderId="0" xfId="0" applyFont="1" applyFill="1" applyAlignment="1">
      <alignment horizontal="left" vertical="center" wrapText="1"/>
    </xf>
    <xf numFmtId="0" fontId="132" fillId="2" borderId="0" xfId="0" applyFont="1" applyFill="1" applyAlignment="1">
      <alignment horizontal="left" vertical="center" wrapText="1"/>
    </xf>
    <xf numFmtId="0" fontId="132" fillId="2" borderId="0" xfId="0" applyFont="1" applyFill="1" applyAlignment="1">
      <alignment vertical="center" wrapText="1"/>
    </xf>
    <xf numFmtId="0" fontId="36" fillId="2" borderId="0" xfId="0" applyFont="1" applyFill="1" applyAlignment="1">
      <alignment vertical="center" wrapText="1"/>
    </xf>
    <xf numFmtId="0" fontId="137" fillId="0" borderId="0" xfId="24" applyFont="1" applyAlignment="1">
      <alignment horizontal="left" vertical="center" wrapText="1"/>
    </xf>
    <xf numFmtId="0" fontId="86" fillId="0" borderId="0" xfId="24" applyFont="1" applyAlignment="1">
      <alignment horizontal="left" vertical="center"/>
    </xf>
    <xf numFmtId="0" fontId="83" fillId="0" borderId="0" xfId="24" applyFont="1" applyAlignment="1">
      <alignment horizontal="left" vertical="center" wrapText="1"/>
    </xf>
    <xf numFmtId="0" fontId="97" fillId="0" borderId="0" xfId="24" applyFont="1" applyAlignment="1">
      <alignment horizontal="left" vertical="center" wrapText="1"/>
    </xf>
    <xf numFmtId="0" fontId="97" fillId="0" borderId="0" xfId="24" applyFont="1" applyAlignment="1">
      <alignment horizontal="left" vertical="center"/>
    </xf>
    <xf numFmtId="0" fontId="78" fillId="0" borderId="0" xfId="24" applyFont="1" applyAlignment="1">
      <alignment horizontal="left" vertical="center" wrapText="1"/>
    </xf>
    <xf numFmtId="38" fontId="96" fillId="16" borderId="100" xfId="25" applyFont="1" applyFill="1" applyBorder="1" applyAlignment="1" applyProtection="1">
      <alignment horizontal="right" vertical="center" wrapText="1"/>
      <protection locked="0"/>
    </xf>
    <xf numFmtId="38" fontId="96" fillId="16" borderId="91" xfId="25" applyFont="1" applyFill="1" applyBorder="1" applyAlignment="1" applyProtection="1">
      <alignment horizontal="right" vertical="center" wrapText="1"/>
      <protection locked="0"/>
    </xf>
    <xf numFmtId="38" fontId="96" fillId="16" borderId="108" xfId="25" applyFont="1" applyFill="1" applyBorder="1" applyAlignment="1" applyProtection="1">
      <alignment horizontal="right" vertical="center" wrapText="1"/>
      <protection locked="0"/>
    </xf>
    <xf numFmtId="0" fontId="96" fillId="16" borderId="100" xfId="24" applyFont="1" applyFill="1" applyBorder="1" applyProtection="1">
      <alignment vertical="center"/>
      <protection locked="0"/>
    </xf>
    <xf numFmtId="0" fontId="96" fillId="16" borderId="91" xfId="24" applyFont="1" applyFill="1" applyBorder="1" applyProtection="1">
      <alignment vertical="center"/>
      <protection locked="0"/>
    </xf>
    <xf numFmtId="0" fontId="96" fillId="16" borderId="108" xfId="24" applyFont="1" applyFill="1" applyBorder="1" applyProtection="1">
      <alignment vertical="center"/>
      <protection locked="0"/>
    </xf>
    <xf numFmtId="0" fontId="158" fillId="0" borderId="0" xfId="24" applyFont="1" applyAlignment="1">
      <alignment horizontal="left" vertical="center" wrapText="1"/>
    </xf>
    <xf numFmtId="0" fontId="78" fillId="0" borderId="0" xfId="24" applyFont="1" applyAlignment="1">
      <alignment horizontal="left" vertical="center"/>
    </xf>
    <xf numFmtId="0" fontId="123" fillId="16" borderId="100" xfId="24" applyFont="1" applyFill="1" applyBorder="1" applyAlignment="1" applyProtection="1">
      <alignment horizontal="center" vertical="center"/>
      <protection locked="0"/>
    </xf>
    <xf numFmtId="0" fontId="123" fillId="16" borderId="108" xfId="24" applyFont="1" applyFill="1" applyBorder="1" applyAlignment="1" applyProtection="1">
      <alignment horizontal="center" vertical="center"/>
      <protection locked="0"/>
    </xf>
    <xf numFmtId="0" fontId="96" fillId="0" borderId="0" xfId="24" applyFont="1" applyAlignment="1">
      <alignment horizontal="center" vertical="center" wrapText="1"/>
    </xf>
    <xf numFmtId="38" fontId="96" fillId="16" borderId="100" xfId="25" applyFont="1" applyFill="1" applyBorder="1" applyAlignment="1" applyProtection="1">
      <alignment horizontal="right" vertical="center"/>
      <protection locked="0"/>
    </xf>
    <xf numFmtId="38" fontId="96" fillId="16" borderId="91" xfId="25" applyFont="1" applyFill="1" applyBorder="1" applyAlignment="1" applyProtection="1">
      <alignment horizontal="right" vertical="center"/>
      <protection locked="0"/>
    </xf>
    <xf numFmtId="38" fontId="96" fillId="16" borderId="108" xfId="25" applyFont="1" applyFill="1" applyBorder="1" applyAlignment="1" applyProtection="1">
      <alignment horizontal="right" vertical="center"/>
      <protection locked="0"/>
    </xf>
    <xf numFmtId="0" fontId="96" fillId="0" borderId="0" xfId="24" applyFont="1" applyAlignment="1">
      <alignment horizontal="center" vertical="center"/>
    </xf>
    <xf numFmtId="38" fontId="96" fillId="16" borderId="94" xfId="25" applyFont="1" applyFill="1" applyBorder="1" applyAlignment="1" applyProtection="1">
      <alignment horizontal="right" vertical="center"/>
      <protection locked="0"/>
    </xf>
    <xf numFmtId="38" fontId="96" fillId="16" borderId="96" xfId="25" applyFont="1" applyFill="1" applyBorder="1" applyAlignment="1" applyProtection="1">
      <alignment horizontal="right" vertical="center"/>
      <protection locked="0"/>
    </xf>
    <xf numFmtId="38" fontId="96" fillId="16" borderId="97" xfId="25" applyFont="1" applyFill="1" applyBorder="1" applyAlignment="1" applyProtection="1">
      <alignment horizontal="right" vertical="center"/>
      <protection locked="0"/>
    </xf>
    <xf numFmtId="0" fontId="138" fillId="0" borderId="25" xfId="24" applyFont="1" applyBorder="1" applyAlignment="1" applyProtection="1">
      <alignment horizontal="left" vertical="center"/>
      <protection locked="0"/>
    </xf>
    <xf numFmtId="0" fontId="96" fillId="0" borderId="91" xfId="24" applyFont="1" applyBorder="1" applyAlignment="1" applyProtection="1">
      <alignment horizontal="left" vertical="center"/>
      <protection locked="0"/>
    </xf>
    <xf numFmtId="0" fontId="96" fillId="0" borderId="8" xfId="24" applyFont="1" applyBorder="1" applyAlignment="1" applyProtection="1">
      <alignment horizontal="left" vertical="top" wrapText="1"/>
      <protection locked="0"/>
    </xf>
    <xf numFmtId="0" fontId="96" fillId="0" borderId="6" xfId="24" applyFont="1" applyBorder="1" applyAlignment="1" applyProtection="1">
      <alignment horizontal="left" vertical="top"/>
      <protection locked="0"/>
    </xf>
    <xf numFmtId="0" fontId="96" fillId="0" borderId="9" xfId="24" applyFont="1" applyBorder="1" applyAlignment="1" applyProtection="1">
      <alignment horizontal="left" vertical="top"/>
      <protection locked="0"/>
    </xf>
    <xf numFmtId="0" fontId="96" fillId="0" borderId="10" xfId="24" applyFont="1" applyBorder="1" applyAlignment="1" applyProtection="1">
      <alignment horizontal="left" vertical="top"/>
      <protection locked="0"/>
    </xf>
    <xf numFmtId="0" fontId="96" fillId="0" borderId="0" xfId="24" applyFont="1" applyAlignment="1" applyProtection="1">
      <alignment horizontal="left" vertical="top"/>
      <protection locked="0"/>
    </xf>
    <xf numFmtId="0" fontId="96" fillId="0" borderId="11" xfId="24" applyFont="1" applyBorder="1" applyAlignment="1" applyProtection="1">
      <alignment horizontal="left" vertical="top"/>
      <protection locked="0"/>
    </xf>
    <xf numFmtId="0" fontId="96" fillId="0" borderId="67" xfId="24" applyFont="1" applyBorder="1" applyAlignment="1" applyProtection="1">
      <alignment horizontal="left" vertical="top"/>
      <protection locked="0"/>
    </xf>
    <xf numFmtId="0" fontId="96" fillId="0" borderId="1" xfId="24" applyFont="1" applyBorder="1" applyAlignment="1" applyProtection="1">
      <alignment horizontal="left" vertical="top"/>
      <protection locked="0"/>
    </xf>
    <xf numFmtId="0" fontId="96" fillId="0" borderId="12" xfId="24" applyFont="1" applyBorder="1" applyAlignment="1" applyProtection="1">
      <alignment horizontal="left" vertical="top"/>
      <protection locked="0"/>
    </xf>
    <xf numFmtId="0" fontId="83" fillId="0" borderId="0" xfId="26" applyFont="1" applyAlignment="1">
      <alignment horizontal="left" vertical="center"/>
    </xf>
    <xf numFmtId="0" fontId="81" fillId="0" borderId="28" xfId="26" applyBorder="1" applyAlignment="1">
      <alignment horizontal="center" vertical="center"/>
    </xf>
    <xf numFmtId="0" fontId="81" fillId="0" borderId="86" xfId="26" applyBorder="1" applyAlignment="1">
      <alignment horizontal="center" vertical="center"/>
    </xf>
    <xf numFmtId="38" fontId="87" fillId="16" borderId="86" xfId="28" quotePrefix="1" applyFont="1" applyFill="1" applyBorder="1" applyAlignment="1" applyProtection="1">
      <alignment horizontal="center" vertical="center" wrapText="1"/>
      <protection locked="0"/>
    </xf>
    <xf numFmtId="0" fontId="81" fillId="0" borderId="3" xfId="26" applyBorder="1" applyAlignment="1">
      <alignment horizontal="center" vertical="center" wrapText="1"/>
    </xf>
    <xf numFmtId="0" fontId="81" fillId="0" borderId="2" xfId="26" applyBorder="1" applyAlignment="1">
      <alignment horizontal="center" vertical="center" wrapText="1"/>
    </xf>
    <xf numFmtId="0" fontId="86" fillId="16" borderId="67" xfId="27" quotePrefix="1" applyFont="1" applyFill="1" applyBorder="1" applyAlignment="1" applyProtection="1">
      <alignment horizontal="left" vertical="center" shrinkToFit="1"/>
      <protection locked="0"/>
    </xf>
    <xf numFmtId="0" fontId="86" fillId="16" borderId="1" xfId="27" quotePrefix="1" applyFont="1" applyFill="1" applyBorder="1" applyAlignment="1" applyProtection="1">
      <alignment horizontal="left" vertical="center" shrinkToFit="1"/>
      <protection locked="0"/>
    </xf>
    <xf numFmtId="185" fontId="87" fillId="16" borderId="1" xfId="27" quotePrefix="1" applyNumberFormat="1" applyFont="1" applyFill="1" applyBorder="1" applyAlignment="1" applyProtection="1">
      <alignment horizontal="center" vertical="center" wrapText="1"/>
      <protection locked="0"/>
    </xf>
    <xf numFmtId="185" fontId="87" fillId="16" borderId="13" xfId="27" quotePrefix="1" applyNumberFormat="1" applyFont="1" applyFill="1" applyBorder="1" applyAlignment="1" applyProtection="1">
      <alignment horizontal="center" vertical="center" wrapText="1"/>
      <protection locked="0"/>
    </xf>
    <xf numFmtId="0" fontId="86" fillId="16" borderId="7" xfId="27" quotePrefix="1" applyFont="1" applyFill="1" applyBorder="1" applyAlignment="1" applyProtection="1">
      <alignment horizontal="left" vertical="center" shrinkToFit="1"/>
      <protection locked="0"/>
    </xf>
    <xf numFmtId="0" fontId="86" fillId="16" borderId="13" xfId="27" quotePrefix="1" applyFont="1" applyFill="1" applyBorder="1" applyAlignment="1" applyProtection="1">
      <alignment horizontal="left" vertical="center" shrinkToFit="1"/>
      <protection locked="0"/>
    </xf>
    <xf numFmtId="0" fontId="81" fillId="0" borderId="14" xfId="26" applyBorder="1" applyAlignment="1">
      <alignment horizontal="center" vertical="center"/>
    </xf>
    <xf numFmtId="38" fontId="87" fillId="16" borderId="8" xfId="28" quotePrefix="1" applyFont="1" applyFill="1" applyBorder="1" applyAlignment="1" applyProtection="1">
      <alignment horizontal="center" vertical="center" wrapText="1"/>
      <protection locked="0"/>
    </xf>
    <xf numFmtId="38" fontId="87" fillId="16" borderId="6" xfId="28" quotePrefix="1" applyFont="1" applyFill="1" applyBorder="1" applyAlignment="1" applyProtection="1">
      <alignment horizontal="center" vertical="center" wrapText="1"/>
      <protection locked="0"/>
    </xf>
    <xf numFmtId="38" fontId="87" fillId="16" borderId="9" xfId="28" quotePrefix="1" applyFont="1" applyFill="1" applyBorder="1" applyAlignment="1" applyProtection="1">
      <alignment horizontal="center" vertical="center" wrapText="1"/>
      <protection locked="0"/>
    </xf>
    <xf numFmtId="0" fontId="81" fillId="0" borderId="36" xfId="26" applyBorder="1" applyAlignment="1">
      <alignment horizontal="center" vertical="center"/>
    </xf>
    <xf numFmtId="38" fontId="87" fillId="16" borderId="15" xfId="28" quotePrefix="1" applyFont="1" applyFill="1" applyBorder="1" applyAlignment="1" applyProtection="1">
      <alignment horizontal="center" vertical="center" wrapText="1"/>
      <protection locked="0"/>
    </xf>
    <xf numFmtId="38" fontId="87" fillId="16" borderId="39" xfId="28" quotePrefix="1" applyFont="1" applyFill="1" applyBorder="1" applyAlignment="1" applyProtection="1">
      <alignment horizontal="center" vertical="center" wrapText="1"/>
      <protection locked="0"/>
    </xf>
    <xf numFmtId="38" fontId="87" fillId="16" borderId="78" xfId="28" quotePrefix="1" applyFont="1" applyFill="1" applyBorder="1" applyAlignment="1" applyProtection="1">
      <alignment horizontal="center" vertical="center" wrapText="1"/>
      <protection locked="0"/>
    </xf>
    <xf numFmtId="0" fontId="81" fillId="0" borderId="2" xfId="26" applyBorder="1" applyAlignment="1">
      <alignment horizontal="center" vertical="center"/>
    </xf>
    <xf numFmtId="38" fontId="87" fillId="16" borderId="7" xfId="28" quotePrefix="1" applyFont="1" applyFill="1" applyBorder="1" applyAlignment="1" applyProtection="1">
      <alignment horizontal="center" vertical="center" wrapText="1"/>
      <protection locked="0"/>
    </xf>
    <xf numFmtId="38" fontId="87" fillId="16" borderId="13" xfId="28" quotePrefix="1" applyFont="1" applyFill="1" applyBorder="1" applyAlignment="1" applyProtection="1">
      <alignment horizontal="center" vertical="center" wrapText="1"/>
      <protection locked="0"/>
    </xf>
    <xf numFmtId="38" fontId="87" fillId="16" borderId="4" xfId="28" quotePrefix="1" applyFont="1" applyFill="1" applyBorder="1" applyAlignment="1" applyProtection="1">
      <alignment horizontal="center" vertical="center" wrapText="1"/>
      <protection locked="0"/>
    </xf>
    <xf numFmtId="38" fontId="87" fillId="16" borderId="8" xfId="28" quotePrefix="1" applyFont="1" applyFill="1" applyBorder="1" applyAlignment="1" applyProtection="1">
      <alignment horizontal="center" vertical="center" wrapText="1"/>
    </xf>
    <xf numFmtId="38" fontId="87" fillId="16" borderId="9" xfId="28" quotePrefix="1" applyFont="1" applyFill="1" applyBorder="1" applyAlignment="1" applyProtection="1">
      <alignment horizontal="center" vertical="center" wrapText="1"/>
    </xf>
    <xf numFmtId="0" fontId="86" fillId="16" borderId="8" xfId="27" quotePrefix="1" applyFont="1" applyFill="1" applyBorder="1" applyAlignment="1" applyProtection="1">
      <alignment horizontal="left" vertical="top" wrapText="1"/>
      <protection locked="0"/>
    </xf>
    <xf numFmtId="0" fontId="86" fillId="16" borderId="6" xfId="27" quotePrefix="1" applyFont="1" applyFill="1" applyBorder="1" applyAlignment="1" applyProtection="1">
      <alignment horizontal="left" vertical="top" wrapText="1"/>
      <protection locked="0"/>
    </xf>
    <xf numFmtId="0" fontId="86" fillId="16" borderId="9" xfId="27" quotePrefix="1" applyFont="1" applyFill="1" applyBorder="1" applyAlignment="1" applyProtection="1">
      <alignment horizontal="left" vertical="top" wrapText="1"/>
      <protection locked="0"/>
    </xf>
    <xf numFmtId="0" fontId="86" fillId="16" borderId="67" xfId="27" quotePrefix="1" applyFont="1" applyFill="1" applyBorder="1" applyAlignment="1" applyProtection="1">
      <alignment horizontal="left" vertical="top" wrapText="1"/>
      <protection locked="0"/>
    </xf>
    <xf numFmtId="0" fontId="86" fillId="16" borderId="1" xfId="27" quotePrefix="1" applyFont="1" applyFill="1" applyBorder="1" applyAlignment="1" applyProtection="1">
      <alignment horizontal="left" vertical="top" wrapText="1"/>
      <protection locked="0"/>
    </xf>
    <xf numFmtId="0" fontId="86" fillId="16" borderId="12" xfId="27" quotePrefix="1" applyFont="1" applyFill="1" applyBorder="1" applyAlignment="1" applyProtection="1">
      <alignment horizontal="left" vertical="top" wrapText="1"/>
      <protection locked="0"/>
    </xf>
    <xf numFmtId="0" fontId="87" fillId="16" borderId="0" xfId="27" quotePrefix="1" applyFont="1" applyFill="1" applyAlignment="1" applyProtection="1">
      <alignment horizontal="center" vertical="center" wrapText="1"/>
      <protection locked="0"/>
    </xf>
    <xf numFmtId="0" fontId="83" fillId="0" borderId="0" xfId="26" applyFont="1" applyAlignment="1">
      <alignment horizontal="center" vertical="center"/>
    </xf>
    <xf numFmtId="0" fontId="83" fillId="0" borderId="11" xfId="26" applyFont="1" applyBorder="1" applyAlignment="1">
      <alignment horizontal="center" vertical="center"/>
    </xf>
    <xf numFmtId="0" fontId="83" fillId="0" borderId="90" xfId="26" applyFont="1" applyBorder="1" applyAlignment="1">
      <alignment horizontal="center" vertical="center"/>
    </xf>
    <xf numFmtId="0" fontId="83" fillId="0" borderId="3" xfId="26" applyFont="1" applyBorder="1" applyAlignment="1">
      <alignment horizontal="center" vertical="center"/>
    </xf>
    <xf numFmtId="184" fontId="87" fillId="16" borderId="67" xfId="28" quotePrefix="1" applyNumberFormat="1" applyFont="1" applyFill="1" applyBorder="1" applyAlignment="1" applyProtection="1">
      <alignment horizontal="center" vertical="center" wrapText="1"/>
      <protection locked="0"/>
    </xf>
    <xf numFmtId="184" fontId="87" fillId="16" borderId="1" xfId="28" quotePrefix="1" applyNumberFormat="1" applyFont="1" applyFill="1" applyBorder="1" applyAlignment="1" applyProtection="1">
      <alignment horizontal="center" vertical="center" wrapText="1"/>
      <protection locked="0"/>
    </xf>
    <xf numFmtId="184" fontId="87" fillId="16" borderId="12" xfId="28" quotePrefix="1" applyNumberFormat="1" applyFont="1" applyFill="1" applyBorder="1" applyAlignment="1" applyProtection="1">
      <alignment horizontal="center" vertical="center" wrapText="1"/>
      <protection locked="0"/>
    </xf>
    <xf numFmtId="38" fontId="87" fillId="16" borderId="67" xfId="28" quotePrefix="1" applyFont="1" applyFill="1" applyBorder="1" applyAlignment="1" applyProtection="1">
      <alignment horizontal="center" vertical="center" wrapText="1"/>
      <protection locked="0"/>
    </xf>
    <xf numFmtId="38" fontId="87" fillId="16" borderId="1" xfId="28" quotePrefix="1" applyFont="1" applyFill="1" applyBorder="1" applyAlignment="1" applyProtection="1">
      <alignment horizontal="center" vertical="center" wrapText="1"/>
      <protection locked="0"/>
    </xf>
    <xf numFmtId="38" fontId="87" fillId="16" borderId="12" xfId="28" quotePrefix="1" applyFont="1" applyFill="1" applyBorder="1" applyAlignment="1" applyProtection="1">
      <alignment horizontal="center" vertical="center" wrapText="1"/>
      <protection locked="0"/>
    </xf>
    <xf numFmtId="0" fontId="87" fillId="16" borderId="7" xfId="27" quotePrefix="1" applyFont="1" applyFill="1" applyBorder="1" applyAlignment="1" applyProtection="1">
      <alignment horizontal="center" vertical="center" wrapText="1"/>
      <protection locked="0"/>
    </xf>
    <xf numFmtId="0" fontId="87" fillId="16" borderId="4" xfId="27" quotePrefix="1" applyFont="1" applyFill="1" applyBorder="1" applyAlignment="1" applyProtection="1">
      <alignment horizontal="center" vertical="center" wrapText="1"/>
      <protection locked="0"/>
    </xf>
    <xf numFmtId="0" fontId="76" fillId="0" borderId="0" xfId="26" applyFont="1" applyAlignment="1">
      <alignment horizontal="center" vertical="center"/>
    </xf>
    <xf numFmtId="0" fontId="86" fillId="16" borderId="7" xfId="27" quotePrefix="1" applyFont="1" applyFill="1" applyBorder="1" applyAlignment="1">
      <alignment horizontal="left" vertical="center" wrapText="1"/>
    </xf>
    <xf numFmtId="0" fontId="86" fillId="16" borderId="13" xfId="27" quotePrefix="1" applyFont="1" applyFill="1" applyBorder="1" applyAlignment="1">
      <alignment horizontal="left" vertical="center" wrapText="1"/>
    </xf>
    <xf numFmtId="0" fontId="86" fillId="16" borderId="4" xfId="27" quotePrefix="1" applyFont="1" applyFill="1" applyBorder="1" applyAlignment="1">
      <alignment horizontal="left" vertical="center" wrapText="1"/>
    </xf>
    <xf numFmtId="180" fontId="87" fillId="16" borderId="3" xfId="27" quotePrefix="1" applyNumberFormat="1" applyFont="1" applyFill="1" applyBorder="1" applyAlignment="1">
      <alignment horizontal="center" vertical="center" wrapText="1"/>
    </xf>
    <xf numFmtId="0" fontId="88" fillId="0" borderId="8" xfId="26" applyFont="1" applyBorder="1" applyAlignment="1">
      <alignment horizontal="left" vertical="center" wrapText="1"/>
    </xf>
    <xf numFmtId="0" fontId="88" fillId="0" borderId="6" xfId="26" applyFont="1" applyBorder="1" applyAlignment="1">
      <alignment horizontal="left" vertical="center" wrapText="1"/>
    </xf>
    <xf numFmtId="0" fontId="0" fillId="0" borderId="0" xfId="0">
      <alignment vertical="center"/>
    </xf>
    <xf numFmtId="0" fontId="11" fillId="4" borderId="31" xfId="0" applyFont="1" applyFill="1" applyBorder="1" applyAlignment="1">
      <alignment horizontal="center" vertical="center" wrapText="1"/>
    </xf>
    <xf numFmtId="0" fontId="11" fillId="4" borderId="84" xfId="0" applyFont="1" applyFill="1" applyBorder="1" applyAlignment="1">
      <alignment horizontal="center" vertical="center" wrapText="1"/>
    </xf>
    <xf numFmtId="0" fontId="10" fillId="4" borderId="97" xfId="0" applyFont="1" applyFill="1" applyBorder="1" applyAlignment="1">
      <alignment horizontal="center" vertical="center"/>
    </xf>
    <xf numFmtId="0" fontId="10" fillId="4" borderId="99" xfId="0" applyFont="1" applyFill="1" applyBorder="1" applyAlignment="1">
      <alignment horizontal="center" vertical="center"/>
    </xf>
    <xf numFmtId="0" fontId="10" fillId="4" borderId="62" xfId="0" applyFont="1" applyFill="1" applyBorder="1" applyAlignment="1">
      <alignment horizontal="center" vertical="center"/>
    </xf>
    <xf numFmtId="0" fontId="10" fillId="4" borderId="61" xfId="0" applyFont="1" applyFill="1" applyBorder="1" applyAlignment="1">
      <alignment horizontal="center" vertical="center"/>
    </xf>
    <xf numFmtId="0" fontId="10" fillId="4" borderId="80" xfId="0" applyFont="1" applyFill="1" applyBorder="1" applyAlignment="1">
      <alignment horizontal="center" vertical="center"/>
    </xf>
    <xf numFmtId="0" fontId="12" fillId="4" borderId="2" xfId="0" applyFont="1" applyFill="1" applyBorder="1" applyAlignment="1">
      <alignment horizontal="center" vertical="center"/>
    </xf>
    <xf numFmtId="49" fontId="12" fillId="0" borderId="92" xfId="0" applyNumberFormat="1" applyFont="1" applyBorder="1" applyAlignment="1" applyProtection="1">
      <alignment horizontal="center" vertical="center"/>
      <protection locked="0"/>
    </xf>
    <xf numFmtId="49" fontId="12" fillId="0" borderId="108" xfId="0" applyNumberFormat="1" applyFont="1" applyBorder="1" applyAlignment="1" applyProtection="1">
      <alignment horizontal="center" vertical="center"/>
      <protection locked="0"/>
    </xf>
    <xf numFmtId="0" fontId="11" fillId="4" borderId="29" xfId="0" applyFont="1" applyFill="1" applyBorder="1" applyAlignment="1">
      <alignment horizontal="center" vertical="center" wrapText="1"/>
    </xf>
    <xf numFmtId="0" fontId="11" fillId="4" borderId="101" xfId="0" applyFont="1" applyFill="1" applyBorder="1" applyAlignment="1">
      <alignment horizontal="center" vertical="center" wrapText="1"/>
    </xf>
    <xf numFmtId="0" fontId="10" fillId="4" borderId="29" xfId="0" applyFont="1" applyFill="1" applyBorder="1" applyAlignment="1">
      <alignment horizontal="center" vertical="center"/>
    </xf>
    <xf numFmtId="0" fontId="10" fillId="4" borderId="101" xfId="0" applyFont="1" applyFill="1" applyBorder="1" applyAlignment="1">
      <alignment horizontal="center" vertical="center"/>
    </xf>
    <xf numFmtId="0" fontId="10" fillId="4" borderId="62" xfId="0" applyFont="1" applyFill="1" applyBorder="1" applyAlignment="1">
      <alignment horizontal="center" vertical="center" wrapText="1"/>
    </xf>
    <xf numFmtId="0" fontId="10" fillId="4" borderId="80" xfId="0" applyFont="1" applyFill="1" applyBorder="1" applyAlignment="1">
      <alignment horizontal="center" vertical="center" wrapText="1"/>
    </xf>
    <xf numFmtId="0" fontId="10" fillId="4" borderId="66" xfId="0" applyFont="1" applyFill="1" applyBorder="1" applyAlignment="1">
      <alignment horizontal="center" vertical="center" wrapText="1"/>
    </xf>
    <xf numFmtId="38" fontId="12" fillId="4" borderId="109" xfId="0" applyNumberFormat="1" applyFont="1" applyFill="1" applyBorder="1" applyAlignment="1">
      <alignment horizontal="center" vertical="center" wrapText="1"/>
    </xf>
    <xf numFmtId="38" fontId="12" fillId="4" borderId="70" xfId="0" applyNumberFormat="1" applyFont="1" applyFill="1" applyBorder="1" applyAlignment="1">
      <alignment horizontal="center" vertical="center" wrapText="1"/>
    </xf>
    <xf numFmtId="180" fontId="47" fillId="4" borderId="32" xfId="0" applyNumberFormat="1" applyFont="1" applyFill="1" applyBorder="1" applyAlignment="1">
      <alignment horizontal="center" vertical="center"/>
    </xf>
    <xf numFmtId="180" fontId="47" fillId="4" borderId="33" xfId="0" applyNumberFormat="1" applyFont="1" applyFill="1" applyBorder="1" applyAlignment="1">
      <alignment horizontal="center" vertical="center"/>
    </xf>
    <xf numFmtId="0" fontId="47" fillId="4" borderId="33" xfId="0" applyFont="1" applyFill="1" applyBorder="1" applyAlignment="1">
      <alignment horizontal="center" vertical="center"/>
    </xf>
    <xf numFmtId="0" fontId="47" fillId="4" borderId="34" xfId="0" applyFont="1" applyFill="1" applyBorder="1" applyAlignment="1">
      <alignment horizontal="center" vertical="center"/>
    </xf>
    <xf numFmtId="180" fontId="47" fillId="4" borderId="94" xfId="0" applyNumberFormat="1" applyFont="1" applyFill="1" applyBorder="1" applyAlignment="1">
      <alignment horizontal="center" vertical="center" wrapText="1"/>
    </xf>
    <xf numFmtId="180" fontId="47" fillId="4" borderId="93" xfId="0" applyNumberFormat="1" applyFont="1" applyFill="1" applyBorder="1" applyAlignment="1">
      <alignment horizontal="center" vertical="center" wrapText="1"/>
    </xf>
    <xf numFmtId="0" fontId="10" fillId="10" borderId="94" xfId="0" applyFont="1" applyFill="1" applyBorder="1" applyAlignment="1" applyProtection="1">
      <alignment horizontal="left" vertical="top" wrapText="1"/>
      <protection locked="0"/>
    </xf>
    <xf numFmtId="0" fontId="10" fillId="10" borderId="96" xfId="0" applyFont="1" applyFill="1" applyBorder="1" applyAlignment="1" applyProtection="1">
      <alignment horizontal="left" vertical="top" wrapText="1"/>
      <protection locked="0"/>
    </xf>
    <xf numFmtId="0" fontId="10" fillId="10" borderId="97" xfId="0" applyFont="1" applyFill="1" applyBorder="1" applyAlignment="1" applyProtection="1">
      <alignment horizontal="left" vertical="top" wrapText="1"/>
      <protection locked="0"/>
    </xf>
    <xf numFmtId="0" fontId="10" fillId="10" borderId="81" xfId="0" applyFont="1" applyFill="1" applyBorder="1" applyAlignment="1" applyProtection="1">
      <alignment horizontal="left" vertical="top" wrapText="1"/>
      <protection locked="0"/>
    </xf>
    <xf numFmtId="0" fontId="10" fillId="10" borderId="0" xfId="0" applyFont="1" applyFill="1" applyAlignment="1" applyProtection="1">
      <alignment horizontal="left" vertical="top" wrapText="1"/>
      <protection locked="0"/>
    </xf>
    <xf numFmtId="0" fontId="10" fillId="10" borderId="98" xfId="0" applyFont="1" applyFill="1" applyBorder="1" applyAlignment="1" applyProtection="1">
      <alignment horizontal="left" vertical="top" wrapText="1"/>
      <protection locked="0"/>
    </xf>
    <xf numFmtId="0" fontId="10" fillId="10" borderId="93" xfId="0" applyFont="1" applyFill="1" applyBorder="1" applyAlignment="1" applyProtection="1">
      <alignment horizontal="left" vertical="top" wrapText="1"/>
      <protection locked="0"/>
    </xf>
    <xf numFmtId="0" fontId="10" fillId="10" borderId="25" xfId="0" applyFont="1" applyFill="1" applyBorder="1" applyAlignment="1" applyProtection="1">
      <alignment horizontal="left" vertical="top" wrapText="1"/>
      <protection locked="0"/>
    </xf>
    <xf numFmtId="0" fontId="10" fillId="10" borderId="99" xfId="0" applyFont="1" applyFill="1" applyBorder="1" applyAlignment="1" applyProtection="1">
      <alignment horizontal="left" vertical="top" wrapText="1"/>
      <protection locked="0"/>
    </xf>
    <xf numFmtId="0" fontId="47" fillId="4" borderId="109" xfId="0" applyFont="1" applyFill="1" applyBorder="1" applyAlignment="1">
      <alignment horizontal="center" vertical="center"/>
    </xf>
    <xf numFmtId="0" fontId="47" fillId="4" borderId="70" xfId="0" applyFont="1" applyFill="1" applyBorder="1" applyAlignment="1">
      <alignment horizontal="center" vertical="center"/>
    </xf>
    <xf numFmtId="0" fontId="47" fillId="4" borderId="32" xfId="0" applyFont="1" applyFill="1" applyBorder="1" applyAlignment="1">
      <alignment horizontal="center" vertical="center" wrapText="1"/>
    </xf>
    <xf numFmtId="0" fontId="47" fillId="4" borderId="20" xfId="0" applyFont="1" applyFill="1" applyBorder="1" applyAlignment="1">
      <alignment horizontal="center" vertical="center" wrapText="1"/>
    </xf>
    <xf numFmtId="0" fontId="47" fillId="4" borderId="62" xfId="0" applyFont="1" applyFill="1" applyBorder="1" applyAlignment="1">
      <alignment horizontal="center" vertical="center"/>
    </xf>
    <xf numFmtId="0" fontId="47" fillId="4" borderId="80" xfId="0" applyFont="1" applyFill="1" applyBorder="1" applyAlignment="1">
      <alignment horizontal="center" vertical="center"/>
    </xf>
    <xf numFmtId="0" fontId="47" fillId="4" borderId="34" xfId="0" applyFont="1" applyFill="1" applyBorder="1" applyAlignment="1">
      <alignment horizontal="center" vertical="center" wrapText="1"/>
    </xf>
    <xf numFmtId="0" fontId="47" fillId="4" borderId="37" xfId="0" applyFont="1" applyFill="1" applyBorder="1" applyAlignment="1">
      <alignment horizontal="center" vertical="center" wrapText="1"/>
    </xf>
    <xf numFmtId="0" fontId="47" fillId="4" borderId="68" xfId="0" applyFont="1" applyFill="1" applyBorder="1" applyAlignment="1">
      <alignment horizontal="center" vertical="center"/>
    </xf>
    <xf numFmtId="0" fontId="47" fillId="4" borderId="77" xfId="0" applyFont="1" applyFill="1" applyBorder="1" applyAlignment="1">
      <alignment horizontal="center" vertical="center"/>
    </xf>
    <xf numFmtId="0" fontId="103" fillId="0" borderId="0" xfId="24" applyFont="1" applyAlignment="1">
      <alignment horizontal="left" vertical="center" wrapText="1"/>
    </xf>
    <xf numFmtId="178" fontId="12" fillId="18" borderId="94" xfId="0" applyNumberFormat="1" applyFont="1" applyFill="1" applyBorder="1" applyAlignment="1">
      <alignment horizontal="center" vertical="center"/>
    </xf>
    <xf numFmtId="178" fontId="12" fillId="18" borderId="81" xfId="0" applyNumberFormat="1" applyFont="1" applyFill="1" applyBorder="1" applyAlignment="1">
      <alignment horizontal="center" vertical="center"/>
    </xf>
    <xf numFmtId="178" fontId="12" fillId="18" borderId="93" xfId="0" applyNumberFormat="1" applyFont="1" applyFill="1" applyBorder="1" applyAlignment="1">
      <alignment horizontal="center" vertical="center"/>
    </xf>
    <xf numFmtId="0" fontId="12" fillId="18" borderId="50" xfId="0" applyFont="1" applyFill="1" applyBorder="1" applyAlignment="1">
      <alignment horizontal="center" vertical="center" wrapText="1"/>
    </xf>
    <xf numFmtId="0" fontId="12" fillId="18" borderId="61" xfId="0" applyFont="1" applyFill="1" applyBorder="1" applyAlignment="1">
      <alignment horizontal="center" vertical="center" wrapText="1"/>
    </xf>
    <xf numFmtId="0" fontId="12" fillId="18" borderId="66" xfId="0" applyFont="1" applyFill="1" applyBorder="1" applyAlignment="1">
      <alignment horizontal="center" vertical="center" wrapText="1"/>
    </xf>
    <xf numFmtId="0" fontId="12" fillId="18" borderId="32" xfId="0" applyFont="1" applyFill="1" applyBorder="1" applyAlignment="1">
      <alignment horizontal="center" vertical="center"/>
    </xf>
    <xf numFmtId="0" fontId="12" fillId="18" borderId="33" xfId="0" applyFont="1" applyFill="1" applyBorder="1" applyAlignment="1">
      <alignment horizontal="center" vertical="center"/>
    </xf>
    <xf numFmtId="0" fontId="12" fillId="18" borderId="34" xfId="0" applyFont="1" applyFill="1" applyBorder="1" applyAlignment="1">
      <alignment horizontal="center" vertical="center"/>
    </xf>
    <xf numFmtId="0" fontId="12" fillId="18" borderId="50" xfId="0" applyFont="1" applyFill="1" applyBorder="1" applyAlignment="1">
      <alignment horizontal="left" vertical="center"/>
    </xf>
    <xf numFmtId="0" fontId="12" fillId="18" borderId="61" xfId="0" applyFont="1" applyFill="1" applyBorder="1" applyAlignment="1">
      <alignment horizontal="left" vertical="center"/>
    </xf>
    <xf numFmtId="0" fontId="12" fillId="18" borderId="66" xfId="0" applyFont="1" applyFill="1" applyBorder="1" applyAlignment="1">
      <alignment horizontal="left" vertical="center"/>
    </xf>
    <xf numFmtId="0" fontId="12" fillId="18" borderId="2" xfId="0" applyFont="1" applyFill="1" applyBorder="1" applyAlignment="1">
      <alignment horizontal="center" vertical="center"/>
    </xf>
    <xf numFmtId="0" fontId="12" fillId="18" borderId="35" xfId="0" applyFont="1" applyFill="1" applyBorder="1" applyAlignment="1">
      <alignment horizontal="center" vertical="center"/>
    </xf>
    <xf numFmtId="0" fontId="12" fillId="18" borderId="53"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7" xfId="0" applyFont="1" applyFill="1" applyBorder="1" applyAlignment="1">
      <alignment horizontal="center" vertical="center"/>
    </xf>
    <xf numFmtId="0" fontId="12" fillId="18" borderId="13" xfId="0" applyFont="1" applyFill="1" applyBorder="1" applyAlignment="1">
      <alignment horizontal="center" vertical="center"/>
    </xf>
    <xf numFmtId="0" fontId="12" fillId="18" borderId="17" xfId="0" applyFont="1" applyFill="1" applyBorder="1" applyAlignment="1">
      <alignment horizontal="center" vertical="center"/>
    </xf>
    <xf numFmtId="0" fontId="12" fillId="18" borderId="62" xfId="0" applyFont="1" applyFill="1" applyBorder="1" applyAlignment="1">
      <alignment horizontal="center" vertical="center"/>
    </xf>
    <xf numFmtId="0" fontId="12" fillId="18" borderId="61" xfId="0" applyFont="1" applyFill="1" applyBorder="1" applyAlignment="1">
      <alignment horizontal="center" vertical="center"/>
    </xf>
    <xf numFmtId="0" fontId="12" fillId="18" borderId="80" xfId="0" applyFont="1" applyFill="1" applyBorder="1" applyAlignment="1">
      <alignment horizontal="center" vertical="center"/>
    </xf>
    <xf numFmtId="0" fontId="12" fillId="18" borderId="66" xfId="0" applyFont="1" applyFill="1" applyBorder="1" applyAlignment="1">
      <alignment horizontal="center" vertical="center"/>
    </xf>
    <xf numFmtId="0" fontId="12" fillId="18" borderId="29" xfId="0" applyFont="1" applyFill="1" applyBorder="1" applyAlignment="1">
      <alignment horizontal="center" vertical="center" wrapText="1"/>
    </xf>
    <xf numFmtId="0" fontId="12" fillId="18" borderId="101" xfId="0" applyFont="1" applyFill="1" applyBorder="1" applyAlignment="1">
      <alignment horizontal="center" vertical="center" wrapText="1"/>
    </xf>
    <xf numFmtId="0" fontId="12" fillId="18" borderId="30" xfId="0" applyFont="1" applyFill="1" applyBorder="1" applyAlignment="1">
      <alignment horizontal="center" vertical="center" wrapText="1"/>
    </xf>
    <xf numFmtId="0" fontId="12" fillId="18" borderId="83" xfId="0" applyFont="1" applyFill="1" applyBorder="1" applyAlignment="1">
      <alignment horizontal="center" vertical="center" wrapText="1"/>
    </xf>
    <xf numFmtId="0" fontId="12" fillId="18" borderId="62" xfId="0" applyFont="1" applyFill="1" applyBorder="1" applyAlignment="1">
      <alignment horizontal="center" vertical="center" wrapText="1"/>
    </xf>
    <xf numFmtId="0" fontId="12" fillId="18" borderId="80" xfId="0" applyFont="1" applyFill="1" applyBorder="1" applyAlignment="1">
      <alignment horizontal="center" vertical="center" wrapText="1"/>
    </xf>
    <xf numFmtId="0" fontId="12" fillId="18" borderId="33" xfId="0" applyFont="1" applyFill="1" applyBorder="1" applyAlignment="1">
      <alignment horizontal="center" vertical="center" wrapText="1"/>
    </xf>
    <xf numFmtId="0" fontId="12" fillId="18" borderId="36" xfId="0" applyFont="1" applyFill="1" applyBorder="1" applyAlignment="1">
      <alignment horizontal="center" vertical="center" wrapText="1"/>
    </xf>
    <xf numFmtId="0" fontId="41" fillId="2" borderId="0" xfId="0" applyFont="1" applyFill="1" applyAlignment="1">
      <alignment horizontal="left" vertical="center"/>
    </xf>
    <xf numFmtId="0" fontId="12" fillId="0" borderId="0" xfId="0" applyFont="1" applyAlignment="1">
      <alignment horizontal="left" vertical="center" wrapText="1"/>
    </xf>
    <xf numFmtId="0" fontId="12" fillId="4" borderId="7"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4" xfId="0" applyFont="1" applyFill="1" applyBorder="1" applyAlignment="1">
      <alignment horizontal="center" vertical="center"/>
    </xf>
    <xf numFmtId="0" fontId="11" fillId="4" borderId="90"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30" fillId="15" borderId="109" xfId="0" applyFont="1" applyFill="1" applyBorder="1" applyAlignment="1">
      <alignment horizontal="left" vertical="center" wrapText="1"/>
    </xf>
    <xf numFmtId="0" fontId="130" fillId="15" borderId="69" xfId="0" applyFont="1" applyFill="1" applyBorder="1" applyAlignment="1">
      <alignment horizontal="left" vertical="center" wrapText="1"/>
    </xf>
    <xf numFmtId="0" fontId="130" fillId="15" borderId="168" xfId="0" applyFont="1" applyFill="1" applyBorder="1" applyAlignment="1">
      <alignment horizontal="left" vertical="center" wrapText="1"/>
    </xf>
    <xf numFmtId="0" fontId="130" fillId="15" borderId="70" xfId="0" applyFont="1" applyFill="1" applyBorder="1" applyAlignment="1">
      <alignment horizontal="left" vertical="center" wrapText="1"/>
    </xf>
    <xf numFmtId="0" fontId="130" fillId="15" borderId="28" xfId="0" applyFont="1" applyFill="1" applyBorder="1" applyAlignment="1">
      <alignment horizontal="center" vertical="center"/>
    </xf>
    <xf numFmtId="0" fontId="130" fillId="15" borderId="38" xfId="0" applyFont="1" applyFill="1" applyBorder="1" applyAlignment="1">
      <alignment horizontal="center" vertical="center"/>
    </xf>
    <xf numFmtId="0" fontId="131" fillId="15" borderId="56" xfId="0" applyFont="1" applyFill="1" applyBorder="1" applyAlignment="1">
      <alignment horizontal="center" vertical="center" wrapText="1"/>
    </xf>
    <xf numFmtId="0" fontId="131" fillId="15" borderId="101" xfId="0" applyFont="1" applyFill="1" applyBorder="1" applyAlignment="1">
      <alignment horizontal="center" vertical="center" wrapText="1"/>
    </xf>
    <xf numFmtId="0" fontId="11" fillId="4" borderId="60"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71" xfId="0" applyFont="1" applyFill="1" applyBorder="1" applyAlignment="1">
      <alignment horizontal="center" vertical="center" wrapText="1"/>
    </xf>
    <xf numFmtId="0" fontId="12" fillId="4" borderId="88" xfId="0" applyFont="1" applyFill="1" applyBorder="1" applyAlignment="1">
      <alignment horizontal="center" vertical="center" wrapText="1"/>
    </xf>
    <xf numFmtId="0" fontId="12" fillId="4" borderId="11" xfId="0" applyFont="1" applyFill="1" applyBorder="1" applyAlignment="1">
      <alignment horizontal="center" vertical="center"/>
    </xf>
    <xf numFmtId="0" fontId="11" fillId="4" borderId="30" xfId="0" applyFont="1" applyFill="1" applyBorder="1" applyAlignment="1">
      <alignment horizontal="center" vertical="center" wrapText="1"/>
    </xf>
    <xf numFmtId="0" fontId="12" fillId="4" borderId="90" xfId="0" applyFont="1" applyFill="1" applyBorder="1" applyAlignment="1">
      <alignment horizontal="center" vertical="center" wrapText="1"/>
    </xf>
    <xf numFmtId="0" fontId="13" fillId="14" borderId="50" xfId="0" applyFont="1" applyFill="1" applyBorder="1" applyAlignment="1">
      <alignment horizontal="left"/>
    </xf>
    <xf numFmtId="0" fontId="13" fillId="14" borderId="61" xfId="0" applyFont="1" applyFill="1" applyBorder="1" applyAlignment="1">
      <alignment horizontal="left"/>
    </xf>
    <xf numFmtId="0" fontId="13" fillId="14" borderId="66" xfId="0" applyFont="1" applyFill="1" applyBorder="1" applyAlignment="1">
      <alignment horizontal="left"/>
    </xf>
    <xf numFmtId="0" fontId="12" fillId="16" borderId="81" xfId="0" applyFont="1" applyFill="1" applyBorder="1" applyAlignment="1" applyProtection="1">
      <alignment horizontal="left" vertical="top" wrapText="1"/>
      <protection locked="0"/>
    </xf>
    <xf numFmtId="0" fontId="12" fillId="16" borderId="0" xfId="0" applyFont="1" applyFill="1" applyAlignment="1" applyProtection="1">
      <alignment horizontal="left" vertical="top" wrapText="1"/>
      <protection locked="0"/>
    </xf>
    <xf numFmtId="0" fontId="12" fillId="16" borderId="98" xfId="0" applyFont="1" applyFill="1" applyBorder="1" applyAlignment="1" applyProtection="1">
      <alignment horizontal="left" vertical="top" wrapText="1"/>
      <protection locked="0"/>
    </xf>
    <xf numFmtId="0" fontId="12" fillId="16" borderId="93" xfId="0" applyFont="1" applyFill="1" applyBorder="1" applyAlignment="1" applyProtection="1">
      <alignment horizontal="left" vertical="top" wrapText="1"/>
      <protection locked="0"/>
    </xf>
    <xf numFmtId="0" fontId="12" fillId="16" borderId="25" xfId="0" applyFont="1" applyFill="1" applyBorder="1" applyAlignment="1" applyProtection="1">
      <alignment horizontal="left" vertical="top" wrapText="1"/>
      <protection locked="0"/>
    </xf>
    <xf numFmtId="0" fontId="12" fillId="16" borderId="99" xfId="0" applyFont="1" applyFill="1" applyBorder="1" applyAlignment="1" applyProtection="1">
      <alignment horizontal="left" vertical="top" wrapText="1"/>
      <protection locked="0"/>
    </xf>
    <xf numFmtId="0" fontId="13" fillId="14" borderId="50" xfId="0" applyFont="1" applyFill="1" applyBorder="1" applyAlignment="1">
      <alignment horizontal="left" wrapText="1"/>
    </xf>
    <xf numFmtId="0" fontId="13" fillId="14" borderId="61" xfId="0" applyFont="1" applyFill="1" applyBorder="1" applyAlignment="1">
      <alignment horizontal="left" wrapText="1"/>
    </xf>
    <xf numFmtId="0" fontId="13" fillId="14" borderId="66" xfId="0" applyFont="1" applyFill="1" applyBorder="1" applyAlignment="1">
      <alignment horizontal="left" wrapText="1"/>
    </xf>
    <xf numFmtId="0" fontId="12" fillId="0" borderId="94" xfId="0" applyFont="1" applyBorder="1" applyAlignment="1" applyProtection="1">
      <alignment horizontal="left" vertical="top" wrapText="1"/>
      <protection locked="0"/>
    </xf>
    <xf numFmtId="0" fontId="12" fillId="0" borderId="96" xfId="0" applyFont="1" applyBorder="1" applyAlignment="1" applyProtection="1">
      <alignment horizontal="left" vertical="top" wrapText="1"/>
      <protection locked="0"/>
    </xf>
    <xf numFmtId="0" fontId="12" fillId="0" borderId="97" xfId="0" applyFont="1" applyBorder="1" applyAlignment="1" applyProtection="1">
      <alignment horizontal="left" vertical="top" wrapText="1"/>
      <protection locked="0"/>
    </xf>
    <xf numFmtId="0" fontId="12" fillId="0" borderId="8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98" xfId="0" applyFont="1" applyBorder="1" applyAlignment="1" applyProtection="1">
      <alignment horizontal="left" vertical="top" wrapText="1"/>
      <protection locked="0"/>
    </xf>
    <xf numFmtId="0" fontId="12" fillId="0" borderId="93" xfId="0" applyFont="1" applyBorder="1" applyAlignment="1" applyProtection="1">
      <alignment horizontal="left" vertical="top" wrapText="1"/>
      <protection locked="0"/>
    </xf>
    <xf numFmtId="0" fontId="12" fillId="0" borderId="25" xfId="0" applyFont="1" applyBorder="1" applyAlignment="1" applyProtection="1">
      <alignment horizontal="left" vertical="top" wrapText="1"/>
      <protection locked="0"/>
    </xf>
    <xf numFmtId="0" fontId="12" fillId="0" borderId="99" xfId="0" applyFont="1" applyBorder="1" applyAlignment="1" applyProtection="1">
      <alignment horizontal="left" vertical="top" wrapText="1"/>
      <protection locked="0"/>
    </xf>
    <xf numFmtId="0" fontId="12" fillId="16" borderId="94" xfId="0" applyFont="1" applyFill="1" applyBorder="1" applyAlignment="1" applyProtection="1">
      <alignment horizontal="left" vertical="top" wrapText="1"/>
      <protection locked="0"/>
    </xf>
    <xf numFmtId="0" fontId="12" fillId="16" borderId="96" xfId="0" applyFont="1" applyFill="1" applyBorder="1" applyAlignment="1" applyProtection="1">
      <alignment horizontal="left" vertical="top" wrapText="1"/>
      <protection locked="0"/>
    </xf>
    <xf numFmtId="0" fontId="12" fillId="16" borderId="97" xfId="0" applyFont="1" applyFill="1" applyBorder="1" applyAlignment="1" applyProtection="1">
      <alignment horizontal="left" vertical="top" wrapText="1"/>
      <protection locked="0"/>
    </xf>
    <xf numFmtId="0" fontId="130" fillId="0" borderId="53" xfId="0" applyFont="1" applyBorder="1" applyAlignment="1" applyProtection="1">
      <alignment horizontal="left" vertical="center" wrapText="1"/>
      <protection locked="0"/>
    </xf>
    <xf numFmtId="0" fontId="130" fillId="0" borderId="13" xfId="0" applyFont="1" applyBorder="1" applyAlignment="1" applyProtection="1">
      <alignment horizontal="left" vertical="center" wrapText="1"/>
      <protection locked="0"/>
    </xf>
    <xf numFmtId="0" fontId="130" fillId="0" borderId="17" xfId="0" applyFont="1" applyBorder="1" applyAlignment="1" applyProtection="1">
      <alignment horizontal="left" vertical="center" wrapText="1"/>
      <protection locked="0"/>
    </xf>
    <xf numFmtId="0" fontId="130" fillId="0" borderId="20" xfId="0" applyFont="1" applyBorder="1" applyAlignment="1" applyProtection="1">
      <alignment horizontal="left" vertical="center" wrapText="1"/>
      <protection locked="0"/>
    </xf>
    <xf numFmtId="0" fontId="130" fillId="0" borderId="36" xfId="0" applyFont="1" applyBorder="1" applyAlignment="1" applyProtection="1">
      <alignment horizontal="left" vertical="center" wrapText="1"/>
      <protection locked="0"/>
    </xf>
    <xf numFmtId="0" fontId="130" fillId="0" borderId="37" xfId="0" applyFont="1" applyBorder="1" applyAlignment="1" applyProtection="1">
      <alignment horizontal="left" vertical="center" wrapText="1"/>
      <protection locked="0"/>
    </xf>
    <xf numFmtId="0" fontId="130" fillId="4" borderId="28" xfId="0" applyFont="1" applyFill="1" applyBorder="1" applyAlignment="1">
      <alignment horizontal="center" vertical="center"/>
    </xf>
    <xf numFmtId="0" fontId="130" fillId="4" borderId="38" xfId="0" applyFont="1" applyFill="1" applyBorder="1" applyAlignment="1">
      <alignment horizontal="center" vertical="center"/>
    </xf>
    <xf numFmtId="0" fontId="130" fillId="4" borderId="86" xfId="0" applyFont="1" applyFill="1" applyBorder="1" applyAlignment="1">
      <alignment horizontal="center" vertical="center"/>
    </xf>
    <xf numFmtId="0" fontId="70" fillId="0" borderId="94" xfId="0" applyFont="1" applyBorder="1" applyAlignment="1">
      <alignment horizontal="center" vertical="center"/>
    </xf>
    <xf numFmtId="0" fontId="71" fillId="0" borderId="96" xfId="0" applyFont="1" applyBorder="1" applyAlignment="1">
      <alignment horizontal="center" vertical="center"/>
    </xf>
    <xf numFmtId="0" fontId="71" fillId="0" borderId="97" xfId="0" applyFont="1" applyBorder="1" applyAlignment="1">
      <alignment horizontal="center" vertical="center"/>
    </xf>
    <xf numFmtId="0" fontId="130" fillId="16" borderId="21" xfId="0" applyFont="1" applyFill="1" applyBorder="1" applyAlignment="1" applyProtection="1">
      <alignment horizontal="left" vertical="center" wrapText="1"/>
      <protection locked="0"/>
    </xf>
    <xf numFmtId="0" fontId="130" fillId="16" borderId="2" xfId="0" applyFont="1" applyFill="1" applyBorder="1" applyAlignment="1" applyProtection="1">
      <alignment horizontal="left" vertical="center" wrapText="1"/>
      <protection locked="0"/>
    </xf>
    <xf numFmtId="0" fontId="130" fillId="16" borderId="35" xfId="0" applyFont="1" applyFill="1" applyBorder="1" applyAlignment="1" applyProtection="1">
      <alignment horizontal="left" vertical="center" wrapText="1"/>
      <protection locked="0"/>
    </xf>
    <xf numFmtId="0" fontId="130" fillId="16" borderId="71" xfId="0" applyFont="1" applyFill="1" applyBorder="1" applyAlignment="1" applyProtection="1">
      <alignment horizontal="left" vertical="center" wrapText="1"/>
      <protection locked="0"/>
    </xf>
    <xf numFmtId="0" fontId="130" fillId="16" borderId="14" xfId="0" applyFont="1" applyFill="1" applyBorder="1" applyAlignment="1" applyProtection="1">
      <alignment horizontal="left" vertical="center" wrapText="1"/>
      <protection locked="0"/>
    </xf>
    <xf numFmtId="0" fontId="130" fillId="16" borderId="72" xfId="0" applyFont="1" applyFill="1" applyBorder="1" applyAlignment="1" applyProtection="1">
      <alignment horizontal="left" vertical="center" wrapText="1"/>
      <protection locked="0"/>
    </xf>
    <xf numFmtId="0" fontId="130" fillId="16" borderId="20" xfId="0" applyFont="1" applyFill="1" applyBorder="1" applyAlignment="1" applyProtection="1">
      <alignment horizontal="left" vertical="center" wrapText="1"/>
      <protection locked="0"/>
    </xf>
    <xf numFmtId="0" fontId="130" fillId="16" borderId="36" xfId="0" applyFont="1" applyFill="1" applyBorder="1" applyAlignment="1" applyProtection="1">
      <alignment horizontal="left" vertical="center" wrapText="1"/>
      <protection locked="0"/>
    </xf>
    <xf numFmtId="0" fontId="130" fillId="16" borderId="37" xfId="0" applyFont="1" applyFill="1" applyBorder="1" applyAlignment="1" applyProtection="1">
      <alignment horizontal="left" vertical="center" wrapText="1"/>
      <protection locked="0"/>
    </xf>
    <xf numFmtId="0" fontId="130" fillId="16" borderId="32" xfId="0" applyFont="1" applyFill="1" applyBorder="1" applyAlignment="1">
      <alignment horizontal="left" vertical="center" wrapText="1"/>
    </xf>
    <xf numFmtId="0" fontId="130" fillId="16" borderId="30" xfId="0" applyFont="1" applyFill="1" applyBorder="1" applyAlignment="1">
      <alignment horizontal="left" vertical="center" wrapText="1"/>
    </xf>
    <xf numFmtId="0" fontId="130" fillId="16" borderId="31" xfId="0" applyFont="1" applyFill="1" applyBorder="1" applyAlignment="1">
      <alignment horizontal="left" vertical="center" wrapText="1"/>
    </xf>
    <xf numFmtId="0" fontId="130" fillId="15" borderId="50" xfId="0" applyFont="1" applyFill="1" applyBorder="1" applyAlignment="1">
      <alignment horizontal="left" vertical="center"/>
    </xf>
    <xf numFmtId="0" fontId="130" fillId="15" borderId="66" xfId="0" applyFont="1" applyFill="1" applyBorder="1" applyAlignment="1">
      <alignment horizontal="left" vertical="center"/>
    </xf>
    <xf numFmtId="0" fontId="130" fillId="0" borderId="52" xfId="0" applyFont="1" applyBorder="1" applyAlignment="1" applyProtection="1">
      <alignment horizontal="left" vertical="center" wrapText="1"/>
      <protection locked="0"/>
    </xf>
    <xf numFmtId="0" fontId="130" fillId="0" borderId="1" xfId="0" applyFont="1" applyBorder="1" applyAlignment="1" applyProtection="1">
      <alignment horizontal="left" vertical="center" wrapText="1"/>
      <protection locked="0"/>
    </xf>
    <xf numFmtId="0" fontId="130" fillId="0" borderId="16" xfId="0" applyFont="1" applyBorder="1" applyAlignment="1" applyProtection="1">
      <alignment horizontal="left" vertical="center" wrapText="1"/>
      <protection locked="0"/>
    </xf>
    <xf numFmtId="0" fontId="14" fillId="0" borderId="0" xfId="0" applyFont="1" applyAlignment="1">
      <alignment horizontal="center" vertical="center"/>
    </xf>
    <xf numFmtId="0" fontId="130" fillId="16" borderId="27" xfId="0" applyFont="1" applyFill="1" applyBorder="1" applyAlignment="1" applyProtection="1">
      <alignment horizontal="left" vertical="center" wrapText="1"/>
      <protection locked="0"/>
    </xf>
    <xf numFmtId="0" fontId="130" fillId="16" borderId="33" xfId="0" applyFont="1" applyFill="1" applyBorder="1" applyAlignment="1" applyProtection="1">
      <alignment horizontal="left" vertical="center" wrapText="1"/>
      <protection locked="0"/>
    </xf>
    <xf numFmtId="0" fontId="130" fillId="16" borderId="34" xfId="0" applyFont="1" applyFill="1" applyBorder="1" applyAlignment="1" applyProtection="1">
      <alignment horizontal="left" vertical="center" wrapText="1"/>
      <protection locked="0"/>
    </xf>
    <xf numFmtId="0" fontId="10" fillId="4" borderId="94" xfId="0" applyFont="1" applyFill="1" applyBorder="1" applyAlignment="1">
      <alignment horizontal="center" vertical="center"/>
    </xf>
    <xf numFmtId="0" fontId="10" fillId="4" borderId="96" xfId="0" applyFont="1" applyFill="1" applyBorder="1" applyAlignment="1">
      <alignment horizontal="center" vertical="center"/>
    </xf>
    <xf numFmtId="0" fontId="10" fillId="4" borderId="81" xfId="0" applyFont="1" applyFill="1" applyBorder="1" applyAlignment="1">
      <alignment horizontal="center" vertical="center"/>
    </xf>
    <xf numFmtId="0" fontId="10" fillId="4" borderId="0" xfId="0" applyFont="1" applyFill="1" applyAlignment="1">
      <alignment horizontal="center" vertical="center"/>
    </xf>
    <xf numFmtId="0" fontId="46" fillId="4" borderId="95" xfId="0" applyFont="1" applyFill="1" applyBorder="1" applyAlignment="1">
      <alignment horizontal="center" vertical="center"/>
    </xf>
    <xf numFmtId="0" fontId="46" fillId="4" borderId="96" xfId="0" applyFont="1" applyFill="1" applyBorder="1" applyAlignment="1">
      <alignment horizontal="center" vertical="center"/>
    </xf>
    <xf numFmtId="0" fontId="46" fillId="4" borderId="10" xfId="0" applyFont="1" applyFill="1" applyBorder="1" applyAlignment="1">
      <alignment horizontal="center" vertical="center"/>
    </xf>
    <xf numFmtId="0" fontId="46" fillId="4" borderId="0" xfId="0" applyFont="1" applyFill="1" applyAlignment="1">
      <alignment horizontal="center" vertical="center"/>
    </xf>
    <xf numFmtId="0" fontId="46" fillId="4" borderId="34" xfId="0" applyFont="1" applyFill="1" applyBorder="1" applyAlignment="1">
      <alignment horizontal="center" vertical="center"/>
    </xf>
    <xf numFmtId="0" fontId="46" fillId="4" borderId="35" xfId="0" applyFont="1" applyFill="1" applyBorder="1" applyAlignment="1">
      <alignment horizontal="center" vertical="center"/>
    </xf>
    <xf numFmtId="0" fontId="46" fillId="4" borderId="72" xfId="0" applyFont="1" applyFill="1" applyBorder="1" applyAlignment="1">
      <alignment horizontal="center" vertical="center"/>
    </xf>
    <xf numFmtId="0" fontId="59" fillId="0" borderId="0" xfId="0" applyFont="1" applyAlignment="1">
      <alignment horizontal="center" vertical="center"/>
    </xf>
    <xf numFmtId="0" fontId="92" fillId="0" borderId="7" xfId="29" applyFont="1" applyBorder="1" applyAlignment="1" applyProtection="1">
      <alignment vertical="center" shrinkToFit="1"/>
      <protection locked="0"/>
    </xf>
    <xf numFmtId="0" fontId="92" fillId="0" borderId="17" xfId="29" applyFont="1" applyBorder="1" applyAlignment="1" applyProtection="1">
      <alignment vertical="center" shrinkToFit="1"/>
      <protection locked="0"/>
    </xf>
    <xf numFmtId="0" fontId="92" fillId="0" borderId="15" xfId="29" applyFont="1" applyBorder="1" applyAlignment="1" applyProtection="1">
      <alignment vertical="center" shrinkToFit="1"/>
      <protection locked="0"/>
    </xf>
    <xf numFmtId="0" fontId="92" fillId="0" borderId="19" xfId="29" applyFont="1" applyBorder="1" applyAlignment="1" applyProtection="1">
      <alignment vertical="center" shrinkToFit="1"/>
      <protection locked="0"/>
    </xf>
    <xf numFmtId="0" fontId="77" fillId="0" borderId="0" xfId="29" applyFont="1" applyAlignment="1">
      <alignment horizontal="left" vertical="center"/>
    </xf>
    <xf numFmtId="0" fontId="92" fillId="0" borderId="13" xfId="29" applyFont="1" applyBorder="1" applyAlignment="1" applyProtection="1">
      <alignment vertical="center" shrinkToFit="1"/>
      <protection locked="0"/>
    </xf>
    <xf numFmtId="0" fontId="92" fillId="15" borderId="13" xfId="29" applyFont="1" applyFill="1" applyBorder="1" applyAlignment="1" applyProtection="1">
      <alignment vertical="center" shrinkToFit="1"/>
      <protection locked="0"/>
    </xf>
    <xf numFmtId="0" fontId="92" fillId="15" borderId="17" xfId="29" applyFont="1" applyFill="1" applyBorder="1" applyAlignment="1" applyProtection="1">
      <alignment vertical="center" shrinkToFit="1"/>
      <protection locked="0"/>
    </xf>
    <xf numFmtId="0" fontId="92" fillId="0" borderId="7" xfId="29" applyFont="1" applyBorder="1" applyAlignment="1" applyProtection="1">
      <alignment horizontal="left" vertical="center" shrinkToFit="1"/>
      <protection locked="0"/>
    </xf>
    <xf numFmtId="0" fontId="92" fillId="0" borderId="17" xfId="29" applyFont="1" applyBorder="1" applyAlignment="1" applyProtection="1">
      <alignment horizontal="left" vertical="center" shrinkToFit="1"/>
      <protection locked="0"/>
    </xf>
    <xf numFmtId="0" fontId="82" fillId="17" borderId="94" xfId="29" applyFont="1" applyFill="1" applyBorder="1" applyAlignment="1">
      <alignment horizontal="center" vertical="center" wrapText="1"/>
    </xf>
    <xf numFmtId="0" fontId="82" fillId="17" borderId="96" xfId="29" applyFont="1" applyFill="1" applyBorder="1" applyAlignment="1">
      <alignment horizontal="center" vertical="center" wrapText="1"/>
    </xf>
    <xf numFmtId="0" fontId="82" fillId="17" borderId="97" xfId="29" applyFont="1" applyFill="1" applyBorder="1" applyAlignment="1">
      <alignment horizontal="center" vertical="center" wrapText="1"/>
    </xf>
    <xf numFmtId="0" fontId="82" fillId="17" borderId="93" xfId="29" applyFont="1" applyFill="1" applyBorder="1" applyAlignment="1">
      <alignment horizontal="center" vertical="center" wrapText="1"/>
    </xf>
    <xf numFmtId="0" fontId="82" fillId="17" borderId="25" xfId="29" applyFont="1" applyFill="1" applyBorder="1" applyAlignment="1">
      <alignment horizontal="center" vertical="center" wrapText="1"/>
    </xf>
    <xf numFmtId="0" fontId="82" fillId="17" borderId="99" xfId="29" applyFont="1" applyFill="1" applyBorder="1" applyAlignment="1">
      <alignment horizontal="center" vertical="center" wrapText="1"/>
    </xf>
    <xf numFmtId="0" fontId="92" fillId="15" borderId="96" xfId="29" applyFont="1" applyFill="1" applyBorder="1" applyAlignment="1" applyProtection="1">
      <alignment horizontal="left" vertical="center" shrinkToFit="1"/>
      <protection locked="0"/>
    </xf>
    <xf numFmtId="0" fontId="92" fillId="15" borderId="97" xfId="29" applyFont="1" applyFill="1" applyBorder="1" applyAlignment="1" applyProtection="1">
      <alignment horizontal="left" vertical="center" shrinkToFit="1"/>
      <protection locked="0"/>
    </xf>
    <xf numFmtId="0" fontId="92" fillId="0" borderId="13" xfId="30" applyFont="1" applyBorder="1" applyProtection="1">
      <alignment vertical="center"/>
      <protection locked="0"/>
    </xf>
    <xf numFmtId="0" fontId="92" fillId="0" borderId="17" xfId="30" applyFont="1" applyBorder="1" applyProtection="1">
      <alignment vertical="center"/>
      <protection locked="0"/>
    </xf>
    <xf numFmtId="0" fontId="94" fillId="16" borderId="0" xfId="27" applyFont="1" applyFill="1" applyAlignment="1" applyProtection="1">
      <alignment horizontal="right" vertical="center"/>
      <protection locked="0"/>
    </xf>
    <xf numFmtId="0" fontId="94" fillId="16" borderId="25" xfId="27" applyFont="1" applyFill="1" applyBorder="1" applyAlignment="1">
      <alignment horizontal="left" vertical="center" wrapText="1" shrinkToFit="1"/>
    </xf>
    <xf numFmtId="0" fontId="75" fillId="0" borderId="0" xfId="30" applyFont="1" applyAlignment="1">
      <alignment horizontal="right" vertical="center" wrapText="1"/>
    </xf>
    <xf numFmtId="186" fontId="92" fillId="0" borderId="25" xfId="31" applyNumberFormat="1" applyFont="1" applyBorder="1" applyAlignment="1" applyProtection="1">
      <alignment horizontal="center" vertical="center"/>
      <protection locked="0"/>
    </xf>
    <xf numFmtId="186" fontId="96" fillId="0" borderId="25" xfId="31" applyNumberFormat="1" applyFont="1" applyBorder="1" applyAlignment="1" applyProtection="1">
      <alignment horizontal="center" vertical="center"/>
      <protection locked="0"/>
    </xf>
    <xf numFmtId="0" fontId="75" fillId="0" borderId="0" xfId="29" applyFont="1" applyAlignment="1">
      <alignment horizontal="right" vertical="center" wrapText="1"/>
    </xf>
    <xf numFmtId="0" fontId="75" fillId="0" borderId="0" xfId="29" applyFont="1" applyAlignment="1">
      <alignment horizontal="right" vertical="center"/>
    </xf>
    <xf numFmtId="0" fontId="10" fillId="15" borderId="10" xfId="0" applyFont="1" applyFill="1" applyBorder="1" applyAlignment="1">
      <alignment horizontal="center" vertical="center" wrapText="1"/>
    </xf>
    <xf numFmtId="0" fontId="10" fillId="15" borderId="11" xfId="0" applyFont="1" applyFill="1" applyBorder="1" applyAlignment="1">
      <alignment horizontal="center" vertical="center" wrapText="1"/>
    </xf>
    <xf numFmtId="0" fontId="161" fillId="15" borderId="10" xfId="0" applyFont="1" applyFill="1" applyBorder="1" applyAlignment="1">
      <alignment horizontal="center" vertical="center" wrapText="1"/>
    </xf>
    <xf numFmtId="0" fontId="161" fillId="15" borderId="11" xfId="0" applyFont="1" applyFill="1" applyBorder="1" applyAlignment="1">
      <alignment horizontal="center" vertical="center" wrapText="1"/>
    </xf>
    <xf numFmtId="0" fontId="12" fillId="14" borderId="248" xfId="0" applyFont="1" applyFill="1" applyBorder="1" applyAlignment="1">
      <alignment horizontal="center" vertical="top" wrapText="1"/>
    </xf>
    <xf numFmtId="0" fontId="12" fillId="14" borderId="179" xfId="0" applyFont="1" applyFill="1" applyBorder="1" applyAlignment="1">
      <alignment horizontal="center" vertical="top" wrapText="1"/>
    </xf>
    <xf numFmtId="0" fontId="12" fillId="14" borderId="176" xfId="0" applyFont="1" applyFill="1" applyBorder="1" applyAlignment="1">
      <alignment horizontal="center" vertical="top" wrapText="1"/>
    </xf>
    <xf numFmtId="0" fontId="73" fillId="15" borderId="97" xfId="0" applyFont="1" applyFill="1" applyBorder="1" applyAlignment="1">
      <alignment horizontal="center" vertical="center" textRotation="255" wrapText="1"/>
    </xf>
    <xf numFmtId="0" fontId="0" fillId="0" borderId="98" xfId="0" applyBorder="1" applyAlignment="1">
      <alignment horizontal="center" vertical="center" textRotation="255" wrapText="1"/>
    </xf>
    <xf numFmtId="0" fontId="0" fillId="0" borderId="99" xfId="0" applyBorder="1" applyAlignment="1">
      <alignment horizontal="center" vertical="center" textRotation="255" wrapText="1"/>
    </xf>
    <xf numFmtId="0" fontId="73" fillId="15" borderId="30" xfId="0" quotePrefix="1" applyFont="1" applyFill="1" applyBorder="1" applyAlignment="1">
      <alignment horizontal="center" vertical="top" wrapText="1"/>
    </xf>
    <xf numFmtId="0" fontId="73" fillId="15" borderId="31" xfId="0" quotePrefix="1" applyFont="1" applyFill="1" applyBorder="1" applyAlignment="1">
      <alignment horizontal="center" vertical="top" wrapText="1"/>
    </xf>
    <xf numFmtId="0" fontId="59" fillId="2" borderId="1" xfId="0" applyFont="1" applyFill="1" applyBorder="1" applyAlignment="1">
      <alignment horizontal="left" vertical="center"/>
    </xf>
    <xf numFmtId="0" fontId="58" fillId="2" borderId="0" xfId="0" applyFont="1" applyFill="1" applyAlignment="1">
      <alignment horizontal="right" vertical="center"/>
    </xf>
    <xf numFmtId="0" fontId="0" fillId="0" borderId="81" xfId="0" applyBorder="1" applyAlignment="1">
      <alignment horizontal="left" vertical="top" wrapText="1"/>
    </xf>
    <xf numFmtId="0" fontId="0" fillId="0" borderId="0" xfId="0" applyAlignment="1">
      <alignment horizontal="left" vertical="top" wrapText="1"/>
    </xf>
    <xf numFmtId="0" fontId="57" fillId="0" borderId="0" xfId="0" applyFont="1" applyAlignment="1">
      <alignment horizontal="left" vertical="center" wrapText="1"/>
    </xf>
    <xf numFmtId="0" fontId="10" fillId="10" borderId="89" xfId="0" applyFont="1" applyFill="1" applyBorder="1" applyAlignment="1" applyProtection="1">
      <alignment horizontal="center" vertical="center" wrapText="1"/>
      <protection locked="0"/>
    </xf>
    <xf numFmtId="0" fontId="10" fillId="10" borderId="9" xfId="0" applyFont="1" applyFill="1" applyBorder="1" applyAlignment="1" applyProtection="1">
      <alignment horizontal="center" vertical="center" wrapText="1"/>
      <protection locked="0"/>
    </xf>
    <xf numFmtId="0" fontId="10" fillId="10" borderId="52" xfId="0" applyFont="1" applyFill="1" applyBorder="1" applyAlignment="1" applyProtection="1">
      <alignment horizontal="center" vertical="center" wrapText="1"/>
      <protection locked="0"/>
    </xf>
    <xf numFmtId="0" fontId="10" fillId="10" borderId="12" xfId="0" applyFont="1" applyFill="1" applyBorder="1" applyAlignment="1" applyProtection="1">
      <alignment horizontal="center" vertical="center" wrapText="1"/>
      <protection locked="0"/>
    </xf>
    <xf numFmtId="0" fontId="10" fillId="10" borderId="93" xfId="0" applyFont="1" applyFill="1" applyBorder="1" applyAlignment="1" applyProtection="1">
      <alignment horizontal="center" vertical="center" wrapText="1"/>
      <protection locked="0"/>
    </xf>
    <xf numFmtId="0" fontId="10" fillId="10" borderId="104" xfId="0" applyFont="1" applyFill="1" applyBorder="1" applyAlignment="1" applyProtection="1">
      <alignment horizontal="center" vertical="center" wrapText="1"/>
      <protection locked="0"/>
    </xf>
    <xf numFmtId="0" fontId="12" fillId="15" borderId="21" xfId="0" applyFont="1" applyFill="1" applyBorder="1" applyAlignment="1">
      <alignment horizontal="left" vertical="center"/>
    </xf>
    <xf numFmtId="0" fontId="12" fillId="15" borderId="2" xfId="0" applyFont="1" applyFill="1" applyBorder="1" applyAlignment="1">
      <alignment horizontal="left" vertical="center"/>
    </xf>
    <xf numFmtId="0" fontId="73" fillId="15" borderId="88" xfId="0" quotePrefix="1" applyFont="1" applyFill="1" applyBorder="1" applyAlignment="1">
      <alignment horizontal="center" vertical="top" wrapText="1"/>
    </xf>
    <xf numFmtId="0" fontId="73" fillId="15" borderId="0" xfId="0" applyFont="1" applyFill="1" applyAlignment="1">
      <alignment horizontal="center" vertical="center" wrapText="1"/>
    </xf>
    <xf numFmtId="0" fontId="73" fillId="15" borderId="11" xfId="0" applyFont="1" applyFill="1" applyBorder="1" applyAlignment="1">
      <alignment horizontal="center" vertical="center" wrapText="1"/>
    </xf>
    <xf numFmtId="0" fontId="73" fillId="15" borderId="11" xfId="0" quotePrefix="1" applyFont="1" applyFill="1" applyBorder="1" applyAlignment="1">
      <alignment horizontal="center" vertical="top" wrapText="1"/>
    </xf>
    <xf numFmtId="0" fontId="73" fillId="15" borderId="90" xfId="0" quotePrefix="1" applyFont="1" applyFill="1" applyBorder="1" applyAlignment="1">
      <alignment horizontal="center" vertical="top" wrapText="1"/>
    </xf>
    <xf numFmtId="0" fontId="10" fillId="10" borderId="8" xfId="0" applyFont="1" applyFill="1" applyBorder="1" applyAlignment="1" applyProtection="1">
      <alignment horizontal="center" vertical="center" wrapText="1"/>
      <protection locked="0"/>
    </xf>
    <xf numFmtId="0" fontId="10" fillId="10" borderId="67" xfId="0" applyFont="1" applyFill="1" applyBorder="1" applyAlignment="1" applyProtection="1">
      <alignment horizontal="center" vertical="center" wrapText="1"/>
      <protection locked="0"/>
    </xf>
    <xf numFmtId="0" fontId="10" fillId="10" borderId="103" xfId="0" applyFont="1" applyFill="1" applyBorder="1" applyAlignment="1" applyProtection="1">
      <alignment horizontal="center" vertical="center" wrapText="1"/>
      <protection locked="0"/>
    </xf>
    <xf numFmtId="0" fontId="10" fillId="10" borderId="6" xfId="0" applyFont="1" applyFill="1" applyBorder="1" applyAlignment="1" applyProtection="1">
      <alignment horizontal="center" vertical="center" wrapText="1"/>
      <protection locked="0"/>
    </xf>
    <xf numFmtId="0" fontId="10" fillId="10" borderId="10" xfId="0" applyFont="1" applyFill="1" applyBorder="1" applyAlignment="1" applyProtection="1">
      <alignment horizontal="center" vertical="center" wrapText="1"/>
      <protection locked="0"/>
    </xf>
    <xf numFmtId="0" fontId="10" fillId="10" borderId="0" xfId="0" applyFont="1" applyFill="1" applyAlignment="1" applyProtection="1">
      <alignment horizontal="center" vertical="center" wrapText="1"/>
      <protection locked="0"/>
    </xf>
    <xf numFmtId="0" fontId="10" fillId="10" borderId="11" xfId="0" applyFont="1" applyFill="1" applyBorder="1" applyAlignment="1" applyProtection="1">
      <alignment horizontal="center" vertical="center" wrapText="1"/>
      <protection locked="0"/>
    </xf>
    <xf numFmtId="0" fontId="10" fillId="10" borderId="25" xfId="0" applyFont="1" applyFill="1" applyBorder="1" applyAlignment="1" applyProtection="1">
      <alignment horizontal="center" vertical="center" wrapText="1"/>
      <protection locked="0"/>
    </xf>
    <xf numFmtId="0" fontId="10" fillId="14" borderId="67" xfId="0" applyFont="1" applyFill="1" applyBorder="1" applyAlignment="1">
      <alignment horizontal="center" vertical="center"/>
    </xf>
    <xf numFmtId="0" fontId="10" fillId="14" borderId="12" xfId="0" applyFont="1" applyFill="1" applyBorder="1" applyAlignment="1">
      <alignment horizontal="center" vertical="center"/>
    </xf>
    <xf numFmtId="3" fontId="10" fillId="11" borderId="146" xfId="0" applyNumberFormat="1" applyFont="1" applyFill="1" applyBorder="1" applyAlignment="1">
      <alignment horizontal="right" vertical="center"/>
    </xf>
    <xf numFmtId="3" fontId="10" fillId="11" borderId="147" xfId="0" applyNumberFormat="1" applyFont="1" applyFill="1" applyBorder="1" applyAlignment="1">
      <alignment horizontal="right" vertical="center"/>
    </xf>
    <xf numFmtId="3" fontId="10" fillId="16" borderId="160" xfId="0" applyNumberFormat="1" applyFont="1" applyFill="1" applyBorder="1" applyAlignment="1">
      <alignment horizontal="right" vertical="center"/>
    </xf>
    <xf numFmtId="3" fontId="10" fillId="16" borderId="159" xfId="0" applyNumberFormat="1" applyFont="1" applyFill="1" applyBorder="1" applyAlignment="1">
      <alignment horizontal="right" vertical="center"/>
    </xf>
    <xf numFmtId="3" fontId="10" fillId="11" borderId="164" xfId="0" applyNumberFormat="1" applyFont="1" applyFill="1" applyBorder="1" applyAlignment="1">
      <alignment horizontal="right" vertical="center"/>
    </xf>
    <xf numFmtId="3" fontId="10" fillId="11" borderId="163" xfId="0" applyNumberFormat="1" applyFont="1" applyFill="1" applyBorder="1" applyAlignment="1">
      <alignment horizontal="right" vertical="center"/>
    </xf>
    <xf numFmtId="0" fontId="10" fillId="14" borderId="67" xfId="0" applyFont="1" applyFill="1" applyBorder="1" applyAlignment="1">
      <alignment horizontal="center" vertical="center" wrapText="1"/>
    </xf>
    <xf numFmtId="0" fontId="10" fillId="14" borderId="12" xfId="0" applyFont="1" applyFill="1" applyBorder="1" applyAlignment="1">
      <alignment horizontal="center" vertical="center" wrapText="1"/>
    </xf>
    <xf numFmtId="0" fontId="73" fillId="15" borderId="10" xfId="0" applyFont="1" applyFill="1" applyBorder="1" applyAlignment="1">
      <alignment horizontal="center" vertical="center" wrapText="1"/>
    </xf>
    <xf numFmtId="0" fontId="73" fillId="15" borderId="98" xfId="0" applyFont="1" applyFill="1" applyBorder="1" applyAlignment="1">
      <alignment horizontal="center" vertical="center" wrapText="1"/>
    </xf>
    <xf numFmtId="3" fontId="73" fillId="0" borderId="155" xfId="0" applyNumberFormat="1" applyFont="1" applyBorder="1" applyAlignment="1" applyProtection="1">
      <alignment horizontal="center" vertical="center"/>
      <protection locked="0"/>
    </xf>
    <xf numFmtId="3" fontId="73" fillId="0" borderId="151" xfId="0" applyNumberFormat="1" applyFont="1" applyBorder="1" applyAlignment="1" applyProtection="1">
      <alignment horizontal="center" vertical="center"/>
      <protection locked="0"/>
    </xf>
    <xf numFmtId="0" fontId="73" fillId="0" borderId="155" xfId="0" applyFont="1" applyBorder="1" applyAlignment="1" applyProtection="1">
      <alignment horizontal="center" vertical="top" wrapText="1"/>
      <protection locked="0"/>
    </xf>
    <xf numFmtId="0" fontId="73" fillId="0" borderId="154" xfId="0" applyFont="1" applyBorder="1" applyAlignment="1" applyProtection="1">
      <alignment horizontal="center" vertical="top" wrapText="1"/>
      <protection locked="0"/>
    </xf>
    <xf numFmtId="0" fontId="73" fillId="0" borderId="156" xfId="0" applyFont="1" applyBorder="1" applyAlignment="1" applyProtection="1">
      <alignment horizontal="center" vertical="top" wrapText="1"/>
      <protection locked="0"/>
    </xf>
    <xf numFmtId="0" fontId="73" fillId="14" borderId="67" xfId="0" applyFont="1" applyFill="1" applyBorder="1" applyAlignment="1">
      <alignment horizontal="center" vertical="center" wrapText="1"/>
    </xf>
    <xf numFmtId="0" fontId="73" fillId="14" borderId="1" xfId="0" applyFont="1" applyFill="1" applyBorder="1" applyAlignment="1">
      <alignment horizontal="center" vertical="center" wrapText="1"/>
    </xf>
    <xf numFmtId="0" fontId="73" fillId="14" borderId="16" xfId="0" applyFont="1" applyFill="1" applyBorder="1" applyAlignment="1">
      <alignment horizontal="center" vertical="center" wrapText="1"/>
    </xf>
    <xf numFmtId="0" fontId="73" fillId="15" borderId="50" xfId="0" applyFont="1" applyFill="1" applyBorder="1" applyAlignment="1">
      <alignment horizontal="center" vertical="center" wrapText="1"/>
    </xf>
    <xf numFmtId="0" fontId="73" fillId="15" borderId="61" xfId="0" applyFont="1" applyFill="1" applyBorder="1" applyAlignment="1">
      <alignment horizontal="center" vertical="center" wrapText="1"/>
    </xf>
    <xf numFmtId="0" fontId="73" fillId="15" borderId="66" xfId="0" applyFont="1" applyFill="1" applyBorder="1" applyAlignment="1">
      <alignment horizontal="center" vertical="center" wrapText="1"/>
    </xf>
    <xf numFmtId="0" fontId="73" fillId="0" borderId="150" xfId="0" applyFont="1" applyBorder="1" applyAlignment="1" applyProtection="1">
      <alignment horizontal="center" vertical="center"/>
      <protection locked="0"/>
    </xf>
    <xf numFmtId="0" fontId="73" fillId="0" borderId="145" xfId="0" applyFont="1" applyBorder="1" applyAlignment="1" applyProtection="1">
      <alignment horizontal="center" vertical="center"/>
      <protection locked="0"/>
    </xf>
    <xf numFmtId="3" fontId="73" fillId="0" borderId="146" xfId="0" applyNumberFormat="1" applyFont="1" applyBorder="1" applyAlignment="1" applyProtection="1">
      <alignment horizontal="center" vertical="center"/>
      <protection locked="0"/>
    </xf>
    <xf numFmtId="3" fontId="73" fillId="0" borderId="147" xfId="0" applyNumberFormat="1" applyFont="1" applyBorder="1" applyAlignment="1" applyProtection="1">
      <alignment horizontal="center" vertical="center"/>
      <protection locked="0"/>
    </xf>
    <xf numFmtId="0" fontId="73" fillId="0" borderId="146" xfId="0" applyFont="1" applyBorder="1" applyAlignment="1" applyProtection="1">
      <alignment horizontal="center" vertical="top" wrapText="1"/>
      <protection locked="0"/>
    </xf>
    <xf numFmtId="0" fontId="73" fillId="0" borderId="145" xfId="0" applyFont="1" applyBorder="1" applyAlignment="1" applyProtection="1">
      <alignment horizontal="center" vertical="top" wrapText="1"/>
      <protection locked="0"/>
    </xf>
    <xf numFmtId="0" fontId="73" fillId="0" borderId="152" xfId="0" applyFont="1" applyBorder="1" applyAlignment="1" applyProtection="1">
      <alignment horizontal="center" vertical="top" wrapText="1"/>
      <protection locked="0"/>
    </xf>
    <xf numFmtId="0" fontId="130" fillId="14" borderId="177" xfId="0" applyFont="1" applyFill="1" applyBorder="1" applyAlignment="1">
      <alignment horizontal="center" vertical="top" wrapText="1"/>
    </xf>
    <xf numFmtId="0" fontId="130" fillId="14" borderId="179" xfId="0" applyFont="1" applyFill="1" applyBorder="1" applyAlignment="1">
      <alignment horizontal="center" vertical="top" wrapText="1"/>
    </xf>
    <xf numFmtId="0" fontId="130" fillId="14" borderId="176" xfId="0" applyFont="1" applyFill="1" applyBorder="1" applyAlignment="1">
      <alignment horizontal="center" vertical="top" wrapText="1"/>
    </xf>
    <xf numFmtId="0" fontId="73" fillId="14" borderId="7" xfId="0" applyFont="1" applyFill="1" applyBorder="1" applyAlignment="1">
      <alignment horizontal="center" vertical="center" wrapText="1"/>
    </xf>
    <xf numFmtId="0" fontId="73" fillId="14" borderId="4" xfId="0" applyFont="1" applyFill="1" applyBorder="1" applyAlignment="1">
      <alignment horizontal="center" vertical="center" wrapText="1"/>
    </xf>
    <xf numFmtId="0" fontId="10" fillId="15" borderId="71" xfId="0" quotePrefix="1" applyFont="1" applyFill="1" applyBorder="1" applyAlignment="1">
      <alignment horizontal="center" vertical="top" wrapText="1"/>
    </xf>
    <xf numFmtId="0" fontId="10" fillId="15" borderId="14" xfId="0" quotePrefix="1" applyFont="1" applyFill="1" applyBorder="1" applyAlignment="1">
      <alignment horizontal="center" vertical="top" wrapText="1"/>
    </xf>
    <xf numFmtId="0" fontId="10" fillId="0" borderId="8" xfId="0" quotePrefix="1" applyFont="1" applyBorder="1" applyAlignment="1">
      <alignment horizontal="center" vertical="top" wrapText="1"/>
    </xf>
    <xf numFmtId="0" fontId="10" fillId="0" borderId="9" xfId="0" quotePrefix="1" applyFont="1" applyBorder="1" applyAlignment="1">
      <alignment horizontal="center" vertical="top" wrapText="1"/>
    </xf>
    <xf numFmtId="0" fontId="10" fillId="0" borderId="10" xfId="0" quotePrefix="1" applyFont="1" applyBorder="1" applyAlignment="1">
      <alignment horizontal="center" vertical="top" wrapText="1"/>
    </xf>
    <xf numFmtId="0" fontId="10" fillId="0" borderId="11" xfId="0" quotePrefix="1" applyFont="1" applyBorder="1" applyAlignment="1">
      <alignment horizontal="center" vertical="top" wrapText="1"/>
    </xf>
    <xf numFmtId="0" fontId="10" fillId="0" borderId="103" xfId="0" quotePrefix="1" applyFont="1" applyBorder="1" applyAlignment="1">
      <alignment horizontal="center" vertical="top" wrapText="1"/>
    </xf>
    <xf numFmtId="0" fontId="10" fillId="0" borderId="104" xfId="0" quotePrefix="1" applyFont="1" applyBorder="1" applyAlignment="1">
      <alignment horizontal="center" vertical="top" wrapText="1"/>
    </xf>
    <xf numFmtId="0" fontId="10" fillId="0" borderId="18" xfId="0" quotePrefix="1" applyFont="1" applyBorder="1" applyAlignment="1">
      <alignment horizontal="center" vertical="top" wrapText="1"/>
    </xf>
    <xf numFmtId="0" fontId="10" fillId="0" borderId="98" xfId="0" quotePrefix="1" applyFont="1" applyBorder="1" applyAlignment="1">
      <alignment horizontal="center" vertical="top" wrapText="1"/>
    </xf>
    <xf numFmtId="0" fontId="10" fillId="0" borderId="99" xfId="0" quotePrefix="1" applyFont="1" applyBorder="1" applyAlignment="1">
      <alignment horizontal="center" vertical="top" wrapText="1"/>
    </xf>
    <xf numFmtId="0" fontId="12" fillId="15" borderId="81"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12" fillId="15" borderId="32" xfId="0" applyFont="1" applyFill="1" applyBorder="1" applyAlignment="1">
      <alignment horizontal="left" vertical="center"/>
    </xf>
    <xf numFmtId="0" fontId="12" fillId="15" borderId="33" xfId="0" applyFont="1" applyFill="1" applyBorder="1" applyAlignment="1">
      <alignment horizontal="left" vertical="center"/>
    </xf>
    <xf numFmtId="0" fontId="12" fillId="15" borderId="20" xfId="0" applyFont="1" applyFill="1" applyBorder="1" applyAlignment="1">
      <alignment horizontal="left" vertical="center"/>
    </xf>
    <xf numFmtId="0" fontId="12" fillId="15" borderId="36" xfId="0" applyFont="1" applyFill="1" applyBorder="1" applyAlignment="1">
      <alignment horizontal="left" vertical="center"/>
    </xf>
    <xf numFmtId="0" fontId="10" fillId="0" borderId="153" xfId="0" applyFont="1" applyBorder="1" applyAlignment="1" applyProtection="1">
      <alignment horizontal="center" vertical="center"/>
      <protection locked="0"/>
    </xf>
    <xf numFmtId="0" fontId="10" fillId="0" borderId="154" xfId="0" applyFont="1" applyBorder="1" applyAlignment="1" applyProtection="1">
      <alignment horizontal="center" vertical="center"/>
      <protection locked="0"/>
    </xf>
    <xf numFmtId="3" fontId="10" fillId="0" borderId="155" xfId="0" applyNumberFormat="1" applyFont="1" applyBorder="1" applyAlignment="1" applyProtection="1">
      <alignment horizontal="center" vertical="center"/>
      <protection locked="0"/>
    </xf>
    <xf numFmtId="3" fontId="10" fillId="0" borderId="151" xfId="0" applyNumberFormat="1" applyFont="1" applyBorder="1" applyAlignment="1" applyProtection="1">
      <alignment horizontal="center" vertical="center"/>
      <protection locked="0"/>
    </xf>
    <xf numFmtId="0" fontId="10" fillId="0" borderId="155" xfId="0" applyFont="1" applyBorder="1" applyAlignment="1" applyProtection="1">
      <alignment horizontal="center" vertical="top" wrapText="1"/>
      <protection locked="0"/>
    </xf>
    <xf numFmtId="0" fontId="10" fillId="0" borderId="154" xfId="0" applyFont="1" applyBorder="1" applyAlignment="1" applyProtection="1">
      <alignment horizontal="center" vertical="top" wrapText="1"/>
      <protection locked="0"/>
    </xf>
    <xf numFmtId="0" fontId="10" fillId="0" borderId="156" xfId="0" applyFont="1" applyBorder="1" applyAlignment="1" applyProtection="1">
      <alignment horizontal="center" vertical="top" wrapText="1"/>
      <protection locked="0"/>
    </xf>
    <xf numFmtId="0" fontId="10" fillId="0" borderId="175" xfId="0" applyFont="1" applyBorder="1" applyAlignment="1" applyProtection="1">
      <alignment horizontal="center" vertical="center"/>
      <protection locked="0"/>
    </xf>
    <xf numFmtId="0" fontId="10" fillId="0" borderId="106" xfId="0" applyFont="1" applyBorder="1" applyAlignment="1" applyProtection="1">
      <alignment horizontal="center" vertical="center"/>
      <protection locked="0"/>
    </xf>
    <xf numFmtId="3" fontId="10" fillId="0" borderId="105" xfId="0" applyNumberFormat="1" applyFont="1" applyBorder="1" applyAlignment="1" applyProtection="1">
      <alignment horizontal="center" vertical="center"/>
      <protection locked="0"/>
    </xf>
    <xf numFmtId="3" fontId="10" fillId="0" borderId="144" xfId="0" applyNumberFormat="1" applyFont="1" applyBorder="1" applyAlignment="1" applyProtection="1">
      <alignment horizontal="center" vertical="center"/>
      <protection locked="0"/>
    </xf>
    <xf numFmtId="0" fontId="10" fillId="0" borderId="105" xfId="0" applyFont="1" applyBorder="1" applyAlignment="1" applyProtection="1">
      <alignment horizontal="center" vertical="top" wrapText="1"/>
      <protection locked="0"/>
    </xf>
    <xf numFmtId="0" fontId="10" fillId="0" borderId="106" xfId="0" applyFont="1" applyBorder="1" applyAlignment="1" applyProtection="1">
      <alignment horizontal="center" vertical="top" wrapText="1"/>
      <protection locked="0"/>
    </xf>
    <xf numFmtId="0" fontId="10" fillId="0" borderId="107" xfId="0" applyFont="1" applyBorder="1" applyAlignment="1" applyProtection="1">
      <alignment horizontal="center" vertical="top" wrapText="1"/>
      <protection locked="0"/>
    </xf>
    <xf numFmtId="0" fontId="73" fillId="0" borderId="153" xfId="0" applyFont="1" applyBorder="1" applyAlignment="1" applyProtection="1">
      <alignment horizontal="center" vertical="center"/>
      <protection locked="0"/>
    </xf>
    <xf numFmtId="0" fontId="73" fillId="0" borderId="154" xfId="0" applyFont="1" applyBorder="1" applyAlignment="1" applyProtection="1">
      <alignment horizontal="center" vertical="center"/>
      <protection locked="0"/>
    </xf>
    <xf numFmtId="0" fontId="73" fillId="15" borderId="90" xfId="0" quotePrefix="1" applyFont="1" applyFill="1" applyBorder="1" applyAlignment="1">
      <alignment horizontal="center" vertical="center" wrapText="1"/>
    </xf>
    <xf numFmtId="0" fontId="73" fillId="15" borderId="60" xfId="0" applyFont="1" applyFill="1" applyBorder="1" applyAlignment="1">
      <alignment horizontal="center" vertical="center" wrapText="1"/>
    </xf>
    <xf numFmtId="0" fontId="73" fillId="15" borderId="60" xfId="0" quotePrefix="1" applyFont="1" applyFill="1" applyBorder="1" applyAlignment="1">
      <alignment horizontal="center" vertical="top" wrapText="1"/>
    </xf>
    <xf numFmtId="0" fontId="130" fillId="14" borderId="195" xfId="0" applyFont="1" applyFill="1" applyBorder="1" applyAlignment="1">
      <alignment horizontal="center" vertical="top" wrapText="1"/>
    </xf>
    <xf numFmtId="0" fontId="73" fillId="15" borderId="90" xfId="0" applyFont="1" applyFill="1" applyBorder="1" applyAlignment="1">
      <alignment horizontal="center" vertical="center" wrapText="1"/>
    </xf>
    <xf numFmtId="0" fontId="73" fillId="15" borderId="90" xfId="0" quotePrefix="1" applyFont="1" applyFill="1" applyBorder="1" applyAlignment="1">
      <alignment horizontal="center" vertical="center" wrapText="1" shrinkToFit="1"/>
    </xf>
    <xf numFmtId="0" fontId="73" fillId="15" borderId="90" xfId="0" applyFont="1" applyFill="1" applyBorder="1" applyAlignment="1">
      <alignment horizontal="center" vertical="center" wrapText="1" shrinkToFit="1"/>
    </xf>
    <xf numFmtId="0" fontId="60" fillId="0" borderId="0" xfId="0" applyFont="1" applyAlignment="1">
      <alignment horizontal="left" vertical="top" wrapText="1"/>
    </xf>
    <xf numFmtId="0" fontId="69" fillId="0" borderId="0" xfId="0" applyFont="1" applyAlignment="1">
      <alignment horizontal="left" vertical="top" wrapText="1"/>
    </xf>
    <xf numFmtId="183" fontId="10" fillId="11" borderId="87" xfId="0" applyNumberFormat="1" applyFont="1" applyFill="1" applyBorder="1" applyAlignment="1">
      <alignment horizontal="right" vertical="center" wrapText="1"/>
    </xf>
    <xf numFmtId="183" fontId="10" fillId="11" borderId="170" xfId="0" applyNumberFormat="1" applyFont="1" applyFill="1" applyBorder="1" applyAlignment="1">
      <alignment horizontal="right" vertical="center" wrapText="1"/>
    </xf>
    <xf numFmtId="0" fontId="10" fillId="14" borderId="52" xfId="0" applyFont="1" applyFill="1" applyBorder="1" applyAlignment="1">
      <alignment horizontal="center" vertical="center"/>
    </xf>
    <xf numFmtId="0" fontId="10" fillId="15" borderId="100" xfId="0" applyFont="1" applyFill="1" applyBorder="1" applyAlignment="1">
      <alignment horizontal="center" vertical="center" wrapText="1"/>
    </xf>
    <xf numFmtId="0" fontId="10" fillId="15" borderId="91" xfId="0" applyFont="1" applyFill="1" applyBorder="1" applyAlignment="1">
      <alignment horizontal="center" vertical="center" wrapText="1"/>
    </xf>
    <xf numFmtId="0" fontId="10" fillId="0" borderId="150" xfId="0" applyFont="1" applyBorder="1" applyAlignment="1" applyProtection="1">
      <alignment horizontal="left" vertical="center" indent="1"/>
      <protection locked="0"/>
    </xf>
    <xf numFmtId="0" fontId="10" fillId="0" borderId="145" xfId="0" applyFont="1" applyBorder="1" applyAlignment="1" applyProtection="1">
      <alignment horizontal="left" vertical="center" indent="1"/>
      <protection locked="0"/>
    </xf>
    <xf numFmtId="0" fontId="10" fillId="0" borderId="157" xfId="0" applyFont="1" applyBorder="1" applyAlignment="1" applyProtection="1">
      <alignment horizontal="left" vertical="center" indent="1"/>
      <protection locked="0"/>
    </xf>
    <xf numFmtId="0" fontId="10" fillId="0" borderId="158" xfId="0" applyFont="1" applyBorder="1" applyAlignment="1" applyProtection="1">
      <alignment horizontal="left" vertical="center" indent="1"/>
      <protection locked="0"/>
    </xf>
    <xf numFmtId="0" fontId="10" fillId="0" borderId="161" xfId="0" applyFont="1" applyBorder="1" applyAlignment="1">
      <alignment horizontal="center" vertical="center"/>
    </xf>
    <xf numFmtId="0" fontId="10" fillId="0" borderId="162" xfId="0" applyFont="1" applyBorder="1" applyAlignment="1">
      <alignment horizontal="center" vertical="center"/>
    </xf>
    <xf numFmtId="0" fontId="10" fillId="14" borderId="1" xfId="0" applyFont="1" applyFill="1" applyBorder="1" applyAlignment="1">
      <alignment horizontal="center" vertical="center"/>
    </xf>
    <xf numFmtId="0" fontId="73" fillId="14" borderId="52" xfId="0" applyFont="1" applyFill="1" applyBorder="1" applyAlignment="1">
      <alignment horizontal="center" vertical="center" wrapText="1"/>
    </xf>
    <xf numFmtId="0" fontId="142" fillId="15" borderId="10" xfId="0" applyFont="1" applyFill="1" applyBorder="1" applyAlignment="1">
      <alignment horizontal="center" vertical="center" wrapText="1"/>
    </xf>
    <xf numFmtId="0" fontId="142" fillId="15" borderId="11" xfId="0" applyFont="1" applyFill="1" applyBorder="1" applyAlignment="1">
      <alignment horizontal="center" vertical="center" wrapText="1"/>
    </xf>
    <xf numFmtId="0" fontId="59" fillId="2" borderId="0" xfId="0" applyFont="1" applyFill="1" applyAlignment="1">
      <alignment horizontal="center" vertical="center"/>
    </xf>
    <xf numFmtId="183" fontId="10" fillId="10" borderId="146" xfId="0" applyNumberFormat="1" applyFont="1" applyFill="1" applyBorder="1" applyAlignment="1" applyProtection="1">
      <alignment horizontal="right" vertical="center" wrapText="1"/>
      <protection locked="0"/>
    </xf>
    <xf numFmtId="183" fontId="10" fillId="10" borderId="147" xfId="0" applyNumberFormat="1" applyFont="1" applyFill="1" applyBorder="1" applyAlignment="1" applyProtection="1">
      <alignment horizontal="right" vertical="center" wrapText="1"/>
      <protection locked="0"/>
    </xf>
    <xf numFmtId="183" fontId="10" fillId="11" borderId="105" xfId="0" applyNumberFormat="1" applyFont="1" applyFill="1" applyBorder="1" applyAlignment="1">
      <alignment horizontal="right" vertical="center" wrapText="1"/>
    </xf>
    <xf numFmtId="183" fontId="10" fillId="11" borderId="144" xfId="0" applyNumberFormat="1" applyFont="1" applyFill="1" applyBorder="1" applyAlignment="1">
      <alignment horizontal="right" vertical="center" wrapText="1"/>
    </xf>
    <xf numFmtId="183" fontId="10" fillId="11" borderId="148" xfId="0" applyNumberFormat="1" applyFont="1" applyFill="1" applyBorder="1" applyAlignment="1">
      <alignment horizontal="right" vertical="center" wrapText="1"/>
    </xf>
    <xf numFmtId="183" fontId="10" fillId="11" borderId="149" xfId="0" applyNumberFormat="1" applyFont="1" applyFill="1" applyBorder="1" applyAlignment="1">
      <alignment horizontal="right" vertical="center" wrapText="1"/>
    </xf>
    <xf numFmtId="183" fontId="10" fillId="10" borderId="14" xfId="0" applyNumberFormat="1" applyFont="1" applyFill="1" applyBorder="1" applyAlignment="1" applyProtection="1">
      <alignment horizontal="right" vertical="center" wrapText="1"/>
      <protection locked="0"/>
    </xf>
    <xf numFmtId="183" fontId="10" fillId="10" borderId="72" xfId="0" applyNumberFormat="1" applyFont="1" applyFill="1" applyBorder="1" applyAlignment="1" applyProtection="1">
      <alignment horizontal="right" vertical="center" wrapText="1"/>
      <protection locked="0"/>
    </xf>
    <xf numFmtId="183" fontId="10" fillId="11" borderId="173" xfId="0" applyNumberFormat="1" applyFont="1" applyFill="1" applyBorder="1" applyAlignment="1">
      <alignment horizontal="right" vertical="center" wrapText="1"/>
    </xf>
    <xf numFmtId="183" fontId="10" fillId="11" borderId="174" xfId="0" applyNumberFormat="1" applyFont="1" applyFill="1" applyBorder="1" applyAlignment="1">
      <alignment horizontal="right" vertical="center" wrapText="1"/>
    </xf>
    <xf numFmtId="0" fontId="0" fillId="0" borderId="0" xfId="44" applyFont="1" applyAlignment="1">
      <alignment horizontal="left" vertical="center" wrapText="1"/>
    </xf>
    <xf numFmtId="0" fontId="81" fillId="0" borderId="0" xfId="44" applyFont="1" applyAlignment="1">
      <alignment horizontal="left" vertical="center"/>
    </xf>
    <xf numFmtId="0" fontId="0" fillId="0" borderId="0" xfId="44" applyFont="1" applyAlignment="1">
      <alignment horizontal="left" vertical="center"/>
    </xf>
    <xf numFmtId="0" fontId="116" fillId="0" borderId="2" xfId="26" applyFont="1" applyBorder="1" applyAlignment="1" applyProtection="1">
      <alignment horizontal="left" vertical="center" wrapText="1"/>
      <protection locked="0"/>
    </xf>
    <xf numFmtId="0" fontId="62" fillId="0" borderId="0" xfId="26" applyFont="1" applyAlignment="1">
      <alignment horizontal="left" vertical="center" wrapText="1"/>
    </xf>
    <xf numFmtId="191" fontId="106" fillId="0" borderId="14" xfId="26" applyNumberFormat="1" applyFont="1" applyBorder="1" applyAlignment="1" applyProtection="1">
      <alignment horizontal="center" vertical="center"/>
      <protection locked="0"/>
    </xf>
    <xf numFmtId="191" fontId="106" fillId="0" borderId="3" xfId="26" applyNumberFormat="1" applyFont="1" applyBorder="1" applyAlignment="1" applyProtection="1">
      <alignment horizontal="center" vertical="center"/>
      <protection locked="0"/>
    </xf>
    <xf numFmtId="0" fontId="106" fillId="0" borderId="0" xfId="44" applyFont="1" applyAlignment="1">
      <alignment horizontal="center" vertical="center"/>
    </xf>
    <xf numFmtId="0" fontId="81" fillId="0" borderId="2" xfId="26" applyBorder="1" applyAlignment="1" applyProtection="1">
      <alignment horizontal="left" vertical="center" wrapText="1"/>
      <protection locked="0"/>
    </xf>
    <xf numFmtId="0" fontId="56" fillId="0" borderId="2" xfId="44" applyFont="1" applyBorder="1" applyAlignment="1" applyProtection="1">
      <alignment horizontal="left" vertical="center" wrapText="1" shrinkToFit="1"/>
      <protection locked="0"/>
    </xf>
    <xf numFmtId="38" fontId="176" fillId="0" borderId="14" xfId="28" applyFont="1" applyBorder="1" applyAlignment="1" applyProtection="1">
      <alignment horizontal="right" vertical="center" wrapText="1"/>
      <protection locked="0"/>
    </xf>
    <xf numFmtId="38" fontId="176" fillId="0" borderId="3" xfId="28" applyFont="1" applyBorder="1" applyAlignment="1" applyProtection="1">
      <alignment horizontal="right" vertical="center" wrapText="1"/>
      <protection locked="0"/>
    </xf>
    <xf numFmtId="184" fontId="106" fillId="0" borderId="4" xfId="26" applyNumberFormat="1" applyFont="1" applyBorder="1" applyAlignment="1" applyProtection="1">
      <alignment horizontal="center" vertical="center"/>
      <protection locked="0"/>
    </xf>
    <xf numFmtId="38" fontId="176" fillId="0" borderId="7" xfId="28" applyFont="1" applyBorder="1" applyAlignment="1" applyProtection="1">
      <alignment horizontal="right" vertical="center" wrapText="1"/>
      <protection locked="0"/>
    </xf>
    <xf numFmtId="14" fontId="106" fillId="0" borderId="14" xfId="26" applyNumberFormat="1" applyFont="1" applyBorder="1" applyAlignment="1" applyProtection="1">
      <alignment horizontal="center" vertical="center"/>
      <protection locked="0"/>
    </xf>
    <xf numFmtId="0" fontId="106" fillId="0" borderId="3" xfId="26" applyFont="1" applyBorder="1" applyAlignment="1" applyProtection="1">
      <alignment horizontal="center" vertical="center"/>
      <protection locked="0"/>
    </xf>
    <xf numFmtId="0" fontId="81" fillId="0" borderId="14" xfId="26" applyBorder="1" applyAlignment="1" applyProtection="1">
      <alignment horizontal="left" vertical="center" wrapText="1"/>
      <protection locked="0"/>
    </xf>
    <xf numFmtId="0" fontId="81" fillId="0" borderId="3" xfId="26" applyBorder="1" applyAlignment="1" applyProtection="1">
      <alignment horizontal="left" vertical="center" wrapText="1"/>
      <protection locked="0"/>
    </xf>
    <xf numFmtId="0" fontId="56" fillId="0" borderId="14" xfId="44" applyFont="1" applyBorder="1" applyAlignment="1" applyProtection="1">
      <alignment horizontal="left" vertical="center" wrapText="1" shrinkToFit="1"/>
      <protection locked="0"/>
    </xf>
    <xf numFmtId="0" fontId="56" fillId="0" borderId="3" xfId="44" applyFont="1" applyBorder="1" applyAlignment="1" applyProtection="1">
      <alignment horizontal="left" vertical="center" wrapText="1" shrinkToFit="1"/>
      <protection locked="0"/>
    </xf>
    <xf numFmtId="14" fontId="106" fillId="0" borderId="3" xfId="26" applyNumberFormat="1" applyFont="1" applyBorder="1" applyAlignment="1" applyProtection="1">
      <alignment horizontal="center" vertical="center"/>
      <protection locked="0"/>
    </xf>
    <xf numFmtId="14" fontId="106" fillId="0" borderId="4" xfId="26" applyNumberFormat="1" applyFont="1" applyBorder="1" applyAlignment="1" applyProtection="1">
      <alignment horizontal="center" vertical="center"/>
      <protection locked="0"/>
    </xf>
    <xf numFmtId="0" fontId="106" fillId="0" borderId="4" xfId="26" applyFont="1" applyBorder="1" applyAlignment="1" applyProtection="1">
      <alignment horizontal="center" vertical="center"/>
      <protection locked="0"/>
    </xf>
    <xf numFmtId="0" fontId="175" fillId="0" borderId="0" xfId="44" applyFont="1" applyAlignment="1">
      <alignment horizontal="left" vertical="center"/>
    </xf>
    <xf numFmtId="0" fontId="175" fillId="0" borderId="0" xfId="44" applyFont="1" applyAlignment="1">
      <alignment horizontal="left" vertical="center" wrapText="1"/>
    </xf>
    <xf numFmtId="0" fontId="81" fillId="0" borderId="0" xfId="44" applyFont="1" applyAlignment="1">
      <alignment horizontal="center" vertical="center"/>
    </xf>
    <xf numFmtId="0" fontId="56" fillId="14" borderId="2" xfId="44" applyFont="1" applyFill="1" applyBorder="1" applyAlignment="1">
      <alignment horizontal="center" vertical="center" wrapText="1"/>
    </xf>
    <xf numFmtId="0" fontId="56" fillId="14" borderId="7" xfId="44" applyFont="1" applyFill="1" applyBorder="1" applyAlignment="1">
      <alignment horizontal="center" vertical="center" wrapText="1"/>
    </xf>
    <xf numFmtId="14" fontId="56" fillId="14" borderId="4" xfId="44" applyNumberFormat="1" applyFont="1" applyFill="1" applyBorder="1" applyAlignment="1">
      <alignment horizontal="center" vertical="center" wrapText="1"/>
    </xf>
    <xf numFmtId="0" fontId="104" fillId="0" borderId="0" xfId="32" applyFont="1" applyAlignment="1">
      <alignment horizontal="left" vertical="center" wrapText="1"/>
    </xf>
    <xf numFmtId="0" fontId="105" fillId="0" borderId="30" xfId="32" applyFont="1" applyBorder="1" applyAlignment="1">
      <alignment horizontal="center" vertical="center" wrapText="1"/>
    </xf>
    <xf numFmtId="0" fontId="105" fillId="0" borderId="90" xfId="32" applyFont="1" applyBorder="1" applyAlignment="1">
      <alignment horizontal="center" vertical="center" wrapText="1"/>
    </xf>
    <xf numFmtId="0" fontId="105" fillId="0" borderId="83" xfId="32" applyFont="1" applyBorder="1" applyAlignment="1">
      <alignment horizontal="center" vertical="center" wrapText="1"/>
    </xf>
    <xf numFmtId="0" fontId="98" fillId="0" borderId="0" xfId="32" applyFont="1" applyAlignment="1">
      <alignment horizontal="left" vertical="center" wrapText="1"/>
    </xf>
    <xf numFmtId="0" fontId="78" fillId="14" borderId="14" xfId="33" applyNumberFormat="1" applyFont="1" applyFill="1" applyBorder="1" applyAlignment="1" applyProtection="1">
      <alignment horizontal="center" vertical="center" wrapText="1" shrinkToFit="1"/>
    </xf>
    <xf numFmtId="0" fontId="78" fillId="14" borderId="3" xfId="33" applyNumberFormat="1" applyFont="1" applyFill="1" applyBorder="1" applyAlignment="1" applyProtection="1">
      <alignment horizontal="center" vertical="center" wrapText="1" shrinkToFit="1"/>
    </xf>
    <xf numFmtId="0" fontId="78" fillId="14" borderId="14" xfId="33" applyNumberFormat="1" applyFont="1" applyFill="1" applyBorder="1" applyAlignment="1" applyProtection="1">
      <alignment horizontal="center" vertical="center" shrinkToFit="1"/>
    </xf>
    <xf numFmtId="0" fontId="78" fillId="14" borderId="3" xfId="33" applyNumberFormat="1" applyFont="1" applyFill="1" applyBorder="1" applyAlignment="1" applyProtection="1">
      <alignment horizontal="center" vertical="center" shrinkToFit="1"/>
    </xf>
    <xf numFmtId="0" fontId="103" fillId="0" borderId="2" xfId="32" applyFont="1" applyBorder="1" applyAlignment="1">
      <alignment horizontal="center" vertical="center" wrapText="1"/>
    </xf>
    <xf numFmtId="0" fontId="103" fillId="0" borderId="2" xfId="32" applyFont="1" applyBorder="1" applyAlignment="1">
      <alignment horizontal="center" vertical="center"/>
    </xf>
    <xf numFmtId="0" fontId="77" fillId="14" borderId="14" xfId="32" applyFont="1" applyFill="1" applyBorder="1" applyAlignment="1">
      <alignment horizontal="center" vertical="center"/>
    </xf>
    <xf numFmtId="0" fontId="77" fillId="14" borderId="90" xfId="32" applyFont="1" applyFill="1" applyBorder="1" applyAlignment="1">
      <alignment horizontal="center" vertical="center"/>
    </xf>
    <xf numFmtId="0" fontId="77" fillId="14" borderId="3" xfId="32" applyFont="1" applyFill="1" applyBorder="1" applyAlignment="1">
      <alignment horizontal="center" vertical="center"/>
    </xf>
    <xf numFmtId="0" fontId="77" fillId="14" borderId="7" xfId="32" applyFont="1" applyFill="1" applyBorder="1" applyAlignment="1">
      <alignment horizontal="center" vertical="center"/>
    </xf>
    <xf numFmtId="0" fontId="77" fillId="14" borderId="13" xfId="32" applyFont="1" applyFill="1" applyBorder="1" applyAlignment="1">
      <alignment horizontal="center" vertical="center"/>
    </xf>
    <xf numFmtId="0" fontId="77" fillId="14" borderId="4" xfId="32" applyFont="1" applyFill="1" applyBorder="1" applyAlignment="1">
      <alignment horizontal="center" vertical="center"/>
    </xf>
    <xf numFmtId="0" fontId="77" fillId="14" borderId="7" xfId="33" applyNumberFormat="1" applyFont="1" applyFill="1" applyBorder="1" applyAlignment="1" applyProtection="1">
      <alignment horizontal="center" vertical="center" shrinkToFit="1"/>
    </xf>
    <xf numFmtId="0" fontId="77" fillId="14" borderId="13" xfId="33" applyNumberFormat="1" applyFont="1" applyFill="1" applyBorder="1" applyAlignment="1" applyProtection="1">
      <alignment horizontal="center" vertical="center" shrinkToFit="1"/>
    </xf>
    <xf numFmtId="0" fontId="77" fillId="14" borderId="4" xfId="33" applyNumberFormat="1" applyFont="1" applyFill="1" applyBorder="1" applyAlignment="1" applyProtection="1">
      <alignment horizontal="center" vertical="center" shrinkToFit="1"/>
    </xf>
    <xf numFmtId="0" fontId="78" fillId="14" borderId="90" xfId="33" applyNumberFormat="1" applyFont="1" applyFill="1" applyBorder="1" applyAlignment="1" applyProtection="1">
      <alignment horizontal="center" vertical="center" wrapText="1" shrinkToFit="1"/>
    </xf>
    <xf numFmtId="0" fontId="78" fillId="14" borderId="14" xfId="32" applyFont="1" applyFill="1" applyBorder="1" applyAlignment="1">
      <alignment horizontal="center" vertical="center" wrapText="1"/>
    </xf>
    <xf numFmtId="0" fontId="78" fillId="14" borderId="3" xfId="32" applyFont="1" applyFill="1" applyBorder="1" applyAlignment="1">
      <alignment horizontal="center" vertical="center" wrapText="1"/>
    </xf>
    <xf numFmtId="0" fontId="78" fillId="14" borderId="3" xfId="32" applyFont="1" applyFill="1" applyBorder="1" applyAlignment="1">
      <alignment horizontal="center" vertical="center"/>
    </xf>
    <xf numFmtId="0" fontId="74" fillId="0" borderId="0" xfId="32" applyFont="1" applyAlignment="1">
      <alignment horizontal="left" vertical="center"/>
    </xf>
    <xf numFmtId="0" fontId="101" fillId="16" borderId="25" xfId="34" applyFont="1" applyFill="1" applyBorder="1" applyAlignment="1">
      <alignment horizontal="left" vertical="center" shrinkToFit="1"/>
    </xf>
    <xf numFmtId="0" fontId="75" fillId="14" borderId="14" xfId="33" applyNumberFormat="1" applyFont="1" applyFill="1" applyBorder="1" applyAlignment="1" applyProtection="1">
      <alignment horizontal="center" vertical="center" wrapText="1" shrinkToFit="1"/>
    </xf>
    <xf numFmtId="0" fontId="75" fillId="14" borderId="90" xfId="33" applyNumberFormat="1" applyFont="1" applyFill="1" applyBorder="1" applyAlignment="1" applyProtection="1">
      <alignment horizontal="center" vertical="center" wrapText="1" shrinkToFit="1"/>
    </xf>
    <xf numFmtId="0" fontId="75" fillId="14" borderId="3" xfId="33" applyNumberFormat="1" applyFont="1" applyFill="1" applyBorder="1" applyAlignment="1" applyProtection="1">
      <alignment horizontal="center" vertical="center" wrapText="1" shrinkToFit="1"/>
    </xf>
    <xf numFmtId="0" fontId="75" fillId="14" borderId="14" xfId="33" applyNumberFormat="1" applyFont="1" applyFill="1" applyBorder="1" applyAlignment="1" applyProtection="1">
      <alignment horizontal="center" vertical="center" wrapText="1"/>
    </xf>
    <xf numFmtId="0" fontId="75" fillId="14" borderId="90" xfId="33" applyNumberFormat="1" applyFont="1" applyFill="1" applyBorder="1" applyAlignment="1" applyProtection="1">
      <alignment horizontal="center" vertical="center" wrapText="1"/>
    </xf>
    <xf numFmtId="0" fontId="75" fillId="14" borderId="3" xfId="33" applyNumberFormat="1" applyFont="1" applyFill="1" applyBorder="1" applyAlignment="1" applyProtection="1">
      <alignment horizontal="center" vertical="center" wrapText="1"/>
    </xf>
    <xf numFmtId="0" fontId="78" fillId="14" borderId="14" xfId="33" applyNumberFormat="1" applyFont="1" applyFill="1" applyBorder="1" applyAlignment="1" applyProtection="1">
      <alignment horizontal="center" vertical="center" wrapText="1"/>
    </xf>
    <xf numFmtId="0" fontId="78" fillId="14" borderId="3" xfId="33" applyNumberFormat="1" applyFont="1" applyFill="1" applyBorder="1" applyAlignment="1" applyProtection="1">
      <alignment horizontal="center" vertical="center" wrapText="1"/>
    </xf>
    <xf numFmtId="0" fontId="79" fillId="14" borderId="14" xfId="32" applyFont="1" applyFill="1" applyBorder="1" applyAlignment="1">
      <alignment horizontal="center" vertical="center" wrapText="1"/>
    </xf>
    <xf numFmtId="0" fontId="79" fillId="14" borderId="3" xfId="32" applyFont="1" applyFill="1" applyBorder="1" applyAlignment="1">
      <alignment horizontal="center" vertical="center" wrapText="1"/>
    </xf>
    <xf numFmtId="193" fontId="12" fillId="14" borderId="94" xfId="45" applyNumberFormat="1" applyFont="1" applyFill="1" applyBorder="1" applyAlignment="1">
      <alignment horizontal="center" vertical="center" wrapText="1"/>
    </xf>
    <xf numFmtId="193" fontId="79" fillId="14" borderId="96" xfId="45" applyNumberFormat="1" applyFont="1" applyFill="1" applyBorder="1" applyAlignment="1">
      <alignment horizontal="center" vertical="center" wrapText="1"/>
    </xf>
    <xf numFmtId="193" fontId="79" fillId="14" borderId="97" xfId="45" applyNumberFormat="1" applyFont="1" applyFill="1" applyBorder="1" applyAlignment="1">
      <alignment horizontal="center" vertical="center" wrapText="1"/>
    </xf>
    <xf numFmtId="193" fontId="0" fillId="14" borderId="81" xfId="45" applyNumberFormat="1" applyFont="1" applyFill="1" applyBorder="1" applyAlignment="1">
      <alignment horizontal="center" vertical="center"/>
    </xf>
    <xf numFmtId="193" fontId="81" fillId="14" borderId="0" xfId="45" applyNumberFormat="1" applyFont="1" applyFill="1" applyAlignment="1">
      <alignment horizontal="center" vertical="center"/>
    </xf>
    <xf numFmtId="193" fontId="81" fillId="14" borderId="98" xfId="45" applyNumberFormat="1" applyFont="1" applyFill="1" applyBorder="1" applyAlignment="1">
      <alignment horizontal="center" vertical="center"/>
    </xf>
    <xf numFmtId="193" fontId="0" fillId="14" borderId="52" xfId="45" applyNumberFormat="1" applyFont="1" applyFill="1" applyBorder="1" applyAlignment="1">
      <alignment horizontal="center" vertical="center"/>
    </xf>
    <xf numFmtId="193" fontId="81" fillId="14" borderId="1" xfId="45" applyNumberFormat="1" applyFont="1" applyFill="1" applyBorder="1" applyAlignment="1">
      <alignment horizontal="center" vertical="center"/>
    </xf>
    <xf numFmtId="193" fontId="81" fillId="14" borderId="16" xfId="45" applyNumberFormat="1" applyFont="1" applyFill="1" applyBorder="1" applyAlignment="1">
      <alignment horizontal="center" vertical="center"/>
    </xf>
    <xf numFmtId="190" fontId="81" fillId="0" borderId="260" xfId="47" applyNumberFormat="1" applyFont="1" applyBorder="1" applyAlignment="1">
      <alignment horizontal="center" vertical="center"/>
    </xf>
    <xf numFmtId="190" fontId="81" fillId="0" borderId="261" xfId="47" applyNumberFormat="1" applyFont="1" applyBorder="1" applyAlignment="1">
      <alignment horizontal="center" vertical="center"/>
    </xf>
    <xf numFmtId="190" fontId="81" fillId="0" borderId="262" xfId="47" applyNumberFormat="1" applyFont="1" applyBorder="1" applyAlignment="1">
      <alignment horizontal="center" vertical="center"/>
    </xf>
    <xf numFmtId="0" fontId="62" fillId="0" borderId="0" xfId="45" applyFont="1" applyAlignment="1">
      <alignment horizontal="left" vertical="center" wrapText="1"/>
    </xf>
    <xf numFmtId="190" fontId="81" fillId="0" borderId="263" xfId="47" applyNumberFormat="1" applyFont="1" applyBorder="1" applyAlignment="1">
      <alignment horizontal="center" vertical="center"/>
    </xf>
    <xf numFmtId="190" fontId="81" fillId="0" borderId="257" xfId="47" applyNumberFormat="1" applyFont="1" applyBorder="1" applyAlignment="1">
      <alignment horizontal="center" vertical="center"/>
    </xf>
    <xf numFmtId="190" fontId="81" fillId="0" borderId="258" xfId="47" applyNumberFormat="1" applyFont="1" applyBorder="1" applyAlignment="1">
      <alignment horizontal="center" vertical="center"/>
    </xf>
    <xf numFmtId="193" fontId="74" fillId="0" borderId="100" xfId="47" applyNumberFormat="1" applyFont="1" applyBorder="1" applyAlignment="1">
      <alignment horizontal="center" vertical="center"/>
    </xf>
    <xf numFmtId="193" fontId="74" fillId="0" borderId="91" xfId="47" applyNumberFormat="1" applyFont="1" applyBorder="1" applyAlignment="1">
      <alignment horizontal="center" vertical="center"/>
    </xf>
    <xf numFmtId="193" fontId="74" fillId="0" borderId="108" xfId="47" applyNumberFormat="1" applyFont="1" applyBorder="1" applyAlignment="1">
      <alignment horizontal="center" vertical="center"/>
    </xf>
    <xf numFmtId="190" fontId="81" fillId="19" borderId="253" xfId="47" applyNumberFormat="1" applyFont="1" applyFill="1" applyBorder="1" applyAlignment="1">
      <alignment horizontal="center" vertical="center"/>
    </xf>
    <xf numFmtId="190" fontId="81" fillId="19" borderId="254" xfId="47" applyNumberFormat="1" applyFont="1" applyFill="1" applyBorder="1" applyAlignment="1">
      <alignment horizontal="center" vertical="center"/>
    </xf>
    <xf numFmtId="190" fontId="81" fillId="19" borderId="255" xfId="47" applyNumberFormat="1" applyFont="1" applyFill="1" applyBorder="1" applyAlignment="1">
      <alignment horizontal="center" vertical="center"/>
    </xf>
    <xf numFmtId="190" fontId="81" fillId="19" borderId="256" xfId="47" applyNumberFormat="1" applyFont="1" applyFill="1" applyBorder="1" applyAlignment="1">
      <alignment horizontal="center" vertical="center"/>
    </xf>
    <xf numFmtId="190" fontId="81" fillId="19" borderId="257" xfId="47" applyNumberFormat="1" applyFont="1" applyFill="1" applyBorder="1" applyAlignment="1">
      <alignment horizontal="center" vertical="center"/>
    </xf>
    <xf numFmtId="190" fontId="81" fillId="19" borderId="258" xfId="47" applyNumberFormat="1" applyFont="1" applyFill="1" applyBorder="1" applyAlignment="1">
      <alignment horizontal="center" vertical="center"/>
    </xf>
    <xf numFmtId="190" fontId="81" fillId="19" borderId="259" xfId="47" applyNumberFormat="1" applyFont="1" applyFill="1" applyBorder="1" applyAlignment="1">
      <alignment horizontal="center" vertical="center"/>
    </xf>
    <xf numFmtId="49" fontId="0" fillId="19" borderId="94" xfId="45" applyNumberFormat="1" applyFont="1" applyFill="1" applyBorder="1" applyAlignment="1">
      <alignment horizontal="center" vertical="center"/>
    </xf>
    <xf numFmtId="49" fontId="81" fillId="19" borderId="96" xfId="45" applyNumberFormat="1" applyFont="1" applyFill="1" applyBorder="1" applyAlignment="1">
      <alignment horizontal="center" vertical="center"/>
    </xf>
    <xf numFmtId="49" fontId="81" fillId="19" borderId="88" xfId="45" applyNumberFormat="1" applyFont="1" applyFill="1" applyBorder="1" applyAlignment="1">
      <alignment horizontal="center" vertical="center"/>
    </xf>
    <xf numFmtId="49" fontId="81" fillId="19" borderId="93" xfId="45" applyNumberFormat="1" applyFont="1" applyFill="1" applyBorder="1" applyAlignment="1">
      <alignment horizontal="center" vertical="center"/>
    </xf>
    <xf numFmtId="49" fontId="81" fillId="19" borderId="25" xfId="45" applyNumberFormat="1" applyFont="1" applyFill="1" applyBorder="1" applyAlignment="1">
      <alignment horizontal="center" vertical="center"/>
    </xf>
    <xf numFmtId="49" fontId="81" fillId="19" borderId="104" xfId="45" applyNumberFormat="1" applyFont="1" applyFill="1" applyBorder="1" applyAlignment="1">
      <alignment horizontal="center" vertical="center"/>
    </xf>
    <xf numFmtId="186" fontId="81" fillId="19" borderId="96" xfId="45" applyNumberFormat="1" applyFont="1" applyFill="1" applyBorder="1" applyAlignment="1">
      <alignment horizontal="center" vertical="center"/>
    </xf>
    <xf numFmtId="186" fontId="81" fillId="19" borderId="88" xfId="45" applyNumberFormat="1" applyFont="1" applyFill="1" applyBorder="1" applyAlignment="1">
      <alignment horizontal="center" vertical="center"/>
    </xf>
    <xf numFmtId="186" fontId="81" fillId="19" borderId="25" xfId="45" applyNumberFormat="1" applyFont="1" applyFill="1" applyBorder="1" applyAlignment="1">
      <alignment horizontal="center" vertical="center"/>
    </xf>
    <xf numFmtId="186" fontId="81" fillId="19" borderId="104" xfId="45" applyNumberFormat="1" applyFont="1" applyFill="1" applyBorder="1" applyAlignment="1">
      <alignment horizontal="center" vertical="center"/>
    </xf>
    <xf numFmtId="190" fontId="81" fillId="19" borderId="250" xfId="47" applyNumberFormat="1" applyFont="1" applyFill="1" applyBorder="1" applyAlignment="1">
      <alignment horizontal="center" vertical="center"/>
    </xf>
    <xf numFmtId="190" fontId="81" fillId="19" borderId="251" xfId="47" applyNumberFormat="1" applyFont="1" applyFill="1" applyBorder="1" applyAlignment="1">
      <alignment horizontal="center" vertical="center"/>
    </xf>
    <xf numFmtId="190" fontId="81" fillId="19" borderId="252" xfId="47" applyNumberFormat="1" applyFont="1" applyFill="1" applyBorder="1" applyAlignment="1">
      <alignment horizontal="center" vertical="center"/>
    </xf>
    <xf numFmtId="0" fontId="81" fillId="14" borderId="27" xfId="45" applyFont="1" applyFill="1" applyBorder="1" applyAlignment="1">
      <alignment horizontal="center" vertical="center"/>
    </xf>
    <xf numFmtId="0" fontId="81" fillId="14" borderId="20" xfId="45" applyFont="1" applyFill="1" applyBorder="1" applyAlignment="1">
      <alignment horizontal="center" vertical="center"/>
    </xf>
    <xf numFmtId="0" fontId="81" fillId="19" borderId="3" xfId="45" applyFont="1" applyFill="1" applyBorder="1" applyAlignment="1">
      <alignment horizontal="left" vertical="center" wrapText="1"/>
    </xf>
    <xf numFmtId="0" fontId="81" fillId="19" borderId="67" xfId="45" applyFont="1" applyFill="1" applyBorder="1" applyAlignment="1">
      <alignment horizontal="left" vertical="center" wrapText="1"/>
    </xf>
    <xf numFmtId="0" fontId="81" fillId="19" borderId="36" xfId="45" applyFont="1" applyFill="1" applyBorder="1" applyAlignment="1">
      <alignment horizontal="left" vertical="center" wrapText="1"/>
    </xf>
    <xf numFmtId="0" fontId="81" fillId="19" borderId="15" xfId="45" applyFont="1" applyFill="1" applyBorder="1" applyAlignment="1">
      <alignment horizontal="left" vertical="center" wrapText="1"/>
    </xf>
    <xf numFmtId="0" fontId="81" fillId="19" borderId="27" xfId="45" applyFont="1" applyFill="1" applyBorder="1" applyAlignment="1">
      <alignment horizontal="left" vertical="center" wrapText="1"/>
    </xf>
    <xf numFmtId="0" fontId="81" fillId="19" borderId="54" xfId="45" applyFont="1" applyFill="1" applyBorder="1" applyAlignment="1">
      <alignment horizontal="left" vertical="center" wrapText="1"/>
    </xf>
    <xf numFmtId="0" fontId="81" fillId="19" borderId="20" xfId="45" applyFont="1" applyFill="1" applyBorder="1" applyAlignment="1">
      <alignment horizontal="left" vertical="center" wrapText="1"/>
    </xf>
    <xf numFmtId="0" fontId="81" fillId="19" borderId="37" xfId="45" applyFont="1" applyFill="1" applyBorder="1" applyAlignment="1">
      <alignment horizontal="left" vertical="center" wrapText="1"/>
    </xf>
    <xf numFmtId="49" fontId="81" fillId="19" borderId="81" xfId="45" applyNumberFormat="1" applyFont="1" applyFill="1" applyBorder="1" applyAlignment="1">
      <alignment horizontal="center" vertical="center"/>
    </xf>
    <xf numFmtId="49" fontId="81" fillId="19" borderId="0" xfId="45" applyNumberFormat="1" applyFont="1" applyFill="1" applyAlignment="1">
      <alignment horizontal="center" vertical="center"/>
    </xf>
    <xf numFmtId="49" fontId="81" fillId="19" borderId="11" xfId="45" applyNumberFormat="1" applyFont="1" applyFill="1" applyBorder="1" applyAlignment="1">
      <alignment horizontal="center" vertical="center"/>
    </xf>
    <xf numFmtId="186" fontId="0" fillId="19" borderId="96" xfId="45" applyNumberFormat="1" applyFont="1" applyFill="1" applyBorder="1" applyAlignment="1">
      <alignment horizontal="center" vertical="center"/>
    </xf>
    <xf numFmtId="190" fontId="81" fillId="0" borderId="253" xfId="47" applyNumberFormat="1" applyFont="1" applyBorder="1" applyAlignment="1">
      <alignment horizontal="center" vertical="center"/>
    </xf>
    <xf numFmtId="190" fontId="81" fillId="0" borderId="254" xfId="47" applyNumberFormat="1" applyFont="1" applyBorder="1" applyAlignment="1">
      <alignment horizontal="center" vertical="center"/>
    </xf>
    <xf numFmtId="190" fontId="81" fillId="0" borderId="255" xfId="47" applyNumberFormat="1" applyFont="1" applyBorder="1" applyAlignment="1">
      <alignment horizontal="center" vertical="center"/>
    </xf>
    <xf numFmtId="190" fontId="81" fillId="0" borderId="256" xfId="47" applyNumberFormat="1" applyFont="1" applyBorder="1" applyAlignment="1">
      <alignment horizontal="center" vertical="center"/>
    </xf>
    <xf numFmtId="190" fontId="81" fillId="0" borderId="259" xfId="47" applyNumberFormat="1" applyFont="1" applyBorder="1" applyAlignment="1">
      <alignment horizontal="center" vertical="center"/>
    </xf>
    <xf numFmtId="49" fontId="0" fillId="0" borderId="94" xfId="45" applyNumberFormat="1" applyFont="1" applyBorder="1" applyAlignment="1">
      <alignment horizontal="center" vertical="center"/>
    </xf>
    <xf numFmtId="49" fontId="81" fillId="0" borderId="96" xfId="45" applyNumberFormat="1" applyFont="1" applyBorder="1" applyAlignment="1">
      <alignment horizontal="center" vertical="center"/>
    </xf>
    <xf numFmtId="49" fontId="81" fillId="0" borderId="88" xfId="45" applyNumberFormat="1" applyFont="1" applyBorder="1" applyAlignment="1">
      <alignment horizontal="center" vertical="center"/>
    </xf>
    <xf numFmtId="49" fontId="81" fillId="0" borderId="93" xfId="45" applyNumberFormat="1" applyFont="1" applyBorder="1" applyAlignment="1">
      <alignment horizontal="center" vertical="center"/>
    </xf>
    <xf numFmtId="49" fontId="81" fillId="0" borderId="25" xfId="45" applyNumberFormat="1" applyFont="1" applyBorder="1" applyAlignment="1">
      <alignment horizontal="center" vertical="center"/>
    </xf>
    <xf numFmtId="49" fontId="81" fillId="0" borderId="104" xfId="45" applyNumberFormat="1" applyFont="1" applyBorder="1" applyAlignment="1">
      <alignment horizontal="center" vertical="center"/>
    </xf>
    <xf numFmtId="186" fontId="81" fillId="0" borderId="96" xfId="45" applyNumberFormat="1" applyFont="1" applyBorder="1" applyAlignment="1">
      <alignment horizontal="center" vertical="center"/>
    </xf>
    <xf numFmtId="186" fontId="81" fillId="0" borderId="88" xfId="45" applyNumberFormat="1" applyFont="1" applyBorder="1" applyAlignment="1">
      <alignment horizontal="center" vertical="center"/>
    </xf>
    <xf numFmtId="186" fontId="81" fillId="0" borderId="25" xfId="45" applyNumberFormat="1" applyFont="1" applyBorder="1" applyAlignment="1">
      <alignment horizontal="center" vertical="center"/>
    </xf>
    <xf numFmtId="186" fontId="81" fillId="0" borderId="104" xfId="45" applyNumberFormat="1" applyFont="1" applyBorder="1" applyAlignment="1">
      <alignment horizontal="center" vertical="center"/>
    </xf>
    <xf numFmtId="190" fontId="81" fillId="0" borderId="250" xfId="47" applyNumberFormat="1" applyFont="1" applyBorder="1" applyAlignment="1">
      <alignment horizontal="center" vertical="center"/>
    </xf>
    <xf numFmtId="190" fontId="81" fillId="0" borderId="251" xfId="47" applyNumberFormat="1" applyFont="1" applyBorder="1" applyAlignment="1">
      <alignment horizontal="center" vertical="center"/>
    </xf>
    <xf numFmtId="190" fontId="81" fillId="0" borderId="252" xfId="47" applyNumberFormat="1" applyFont="1" applyBorder="1" applyAlignment="1">
      <alignment horizontal="center" vertical="center"/>
    </xf>
    <xf numFmtId="0" fontId="81" fillId="14" borderId="32" xfId="45" applyFont="1" applyFill="1" applyBorder="1" applyAlignment="1">
      <alignment horizontal="center" vertical="center"/>
    </xf>
    <xf numFmtId="0" fontId="0" fillId="0" borderId="33" xfId="45" applyFont="1" applyBorder="1" applyAlignment="1">
      <alignment horizontal="left" vertical="center" wrapText="1"/>
    </xf>
    <xf numFmtId="0" fontId="81" fillId="0" borderId="33" xfId="45" applyFont="1" applyBorder="1" applyAlignment="1">
      <alignment horizontal="left" vertical="center" wrapText="1"/>
    </xf>
    <xf numFmtId="0" fontId="81" fillId="0" borderId="62" xfId="45" applyFont="1" applyBorder="1" applyAlignment="1">
      <alignment horizontal="left" vertical="center" wrapText="1"/>
    </xf>
    <xf numFmtId="0" fontId="81" fillId="0" borderId="36" xfId="45" applyFont="1" applyBorder="1" applyAlignment="1">
      <alignment horizontal="left" vertical="center" wrapText="1"/>
    </xf>
    <xf numFmtId="0" fontId="81" fillId="0" borderId="15" xfId="45" applyFont="1" applyBorder="1" applyAlignment="1">
      <alignment horizontal="left" vertical="center" wrapText="1"/>
    </xf>
    <xf numFmtId="0" fontId="81" fillId="0" borderId="32" xfId="45" applyFont="1" applyBorder="1" applyAlignment="1">
      <alignment horizontal="left" vertical="center" wrapText="1"/>
    </xf>
    <xf numFmtId="0" fontId="81" fillId="0" borderId="34" xfId="45" applyFont="1" applyBorder="1" applyAlignment="1">
      <alignment horizontal="left" vertical="center" wrapText="1"/>
    </xf>
    <xf numFmtId="0" fontId="81" fillId="0" borderId="20" xfId="45" applyFont="1" applyBorder="1" applyAlignment="1">
      <alignment horizontal="left" vertical="center" wrapText="1"/>
    </xf>
    <xf numFmtId="0" fontId="81" fillId="0" borderId="37" xfId="45" applyFont="1" applyBorder="1" applyAlignment="1">
      <alignment horizontal="left" vertical="center" wrapText="1"/>
    </xf>
    <xf numFmtId="49" fontId="81" fillId="0" borderId="94" xfId="45" applyNumberFormat="1" applyFont="1" applyBorder="1" applyAlignment="1">
      <alignment horizontal="center" vertical="center"/>
    </xf>
    <xf numFmtId="186" fontId="0" fillId="0" borderId="96" xfId="45" applyNumberFormat="1" applyFont="1" applyBorder="1" applyAlignment="1">
      <alignment horizontal="center" vertical="center"/>
    </xf>
    <xf numFmtId="0" fontId="81" fillId="14" borderId="71" xfId="45" applyFont="1" applyFill="1" applyBorder="1" applyAlignment="1">
      <alignment horizontal="center" vertical="center"/>
    </xf>
    <xf numFmtId="0" fontId="81" fillId="19" borderId="14" xfId="45" applyFont="1" applyFill="1" applyBorder="1" applyAlignment="1">
      <alignment horizontal="left" vertical="center" wrapText="1"/>
    </xf>
    <xf numFmtId="0" fontId="81" fillId="19" borderId="8" xfId="45" applyFont="1" applyFill="1" applyBorder="1" applyAlignment="1">
      <alignment horizontal="left" vertical="center" wrapText="1"/>
    </xf>
    <xf numFmtId="0" fontId="81" fillId="19" borderId="71" xfId="45" applyFont="1" applyFill="1" applyBorder="1" applyAlignment="1">
      <alignment horizontal="left" vertical="center" wrapText="1"/>
    </xf>
    <xf numFmtId="0" fontId="81" fillId="19" borderId="72" xfId="45" applyFont="1" applyFill="1" applyBorder="1" applyAlignment="1">
      <alignment horizontal="left" vertical="center" wrapText="1"/>
    </xf>
    <xf numFmtId="0" fontId="0" fillId="19" borderId="3" xfId="45" applyFont="1" applyFill="1" applyBorder="1" applyAlignment="1">
      <alignment horizontal="left" vertical="center" wrapText="1"/>
    </xf>
    <xf numFmtId="0" fontId="11" fillId="0" borderId="32" xfId="45" applyFont="1" applyBorder="1" applyAlignment="1">
      <alignment horizontal="left" vertical="center" wrapText="1"/>
    </xf>
    <xf numFmtId="0" fontId="116" fillId="0" borderId="33" xfId="45" applyFont="1" applyBorder="1" applyAlignment="1">
      <alignment horizontal="left" vertical="center" wrapText="1"/>
    </xf>
    <xf numFmtId="0" fontId="116" fillId="0" borderId="34" xfId="45" applyFont="1" applyBorder="1" applyAlignment="1">
      <alignment horizontal="left" vertical="center" wrapText="1"/>
    </xf>
    <xf numFmtId="0" fontId="116" fillId="0" borderId="20" xfId="45" applyFont="1" applyBorder="1" applyAlignment="1">
      <alignment horizontal="left" vertical="center" wrapText="1"/>
    </xf>
    <xf numFmtId="0" fontId="116" fillId="0" borderId="36" xfId="45" applyFont="1" applyBorder="1" applyAlignment="1">
      <alignment horizontal="left" vertical="center" wrapText="1"/>
    </xf>
    <xf numFmtId="0" fontId="116" fillId="0" borderId="37" xfId="45" applyFont="1" applyBorder="1" applyAlignment="1">
      <alignment horizontal="left" vertical="center" wrapText="1"/>
    </xf>
    <xf numFmtId="186" fontId="10" fillId="16" borderId="96" xfId="45" applyNumberFormat="1" applyFont="1" applyFill="1" applyBorder="1" applyAlignment="1">
      <alignment horizontal="center" vertical="center"/>
    </xf>
    <xf numFmtId="186" fontId="81" fillId="16" borderId="96" xfId="45" applyNumberFormat="1" applyFont="1" applyFill="1" applyBorder="1" applyAlignment="1">
      <alignment horizontal="center" vertical="center"/>
    </xf>
    <xf numFmtId="186" fontId="81" fillId="16" borderId="88" xfId="45" applyNumberFormat="1" applyFont="1" applyFill="1" applyBorder="1" applyAlignment="1">
      <alignment horizontal="center" vertical="center"/>
    </xf>
    <xf numFmtId="186" fontId="81" fillId="16" borderId="25" xfId="45" applyNumberFormat="1" applyFont="1" applyFill="1" applyBorder="1" applyAlignment="1">
      <alignment horizontal="center" vertical="center"/>
    </xf>
    <xf numFmtId="186" fontId="81" fillId="16" borderId="104" xfId="45" applyNumberFormat="1" applyFont="1" applyFill="1" applyBorder="1" applyAlignment="1">
      <alignment horizontal="center" vertical="center"/>
    </xf>
    <xf numFmtId="0" fontId="81" fillId="14" borderId="100" xfId="45" applyFont="1" applyFill="1" applyBorder="1" applyAlignment="1">
      <alignment horizontal="center" vertical="center" wrapText="1"/>
    </xf>
    <xf numFmtId="0" fontId="81" fillId="14" borderId="91" xfId="45" applyFont="1" applyFill="1" applyBorder="1" applyAlignment="1">
      <alignment horizontal="center" vertical="center" wrapText="1"/>
    </xf>
    <xf numFmtId="0" fontId="81" fillId="14" borderId="85" xfId="45" applyFont="1" applyFill="1" applyBorder="1" applyAlignment="1">
      <alignment horizontal="center" vertical="center" wrapText="1"/>
    </xf>
    <xf numFmtId="0" fontId="0" fillId="14" borderId="91" xfId="45" applyFont="1" applyFill="1" applyBorder="1" applyAlignment="1">
      <alignment horizontal="center" vertical="center" wrapText="1"/>
    </xf>
    <xf numFmtId="0" fontId="0" fillId="14" borderId="86" xfId="45" applyFont="1" applyFill="1" applyBorder="1" applyAlignment="1">
      <alignment horizontal="center" vertical="center" wrapText="1"/>
    </xf>
    <xf numFmtId="0" fontId="81" fillId="14" borderId="86" xfId="45" applyFont="1" applyFill="1" applyBorder="1" applyAlignment="1">
      <alignment horizontal="center" vertical="center"/>
    </xf>
    <xf numFmtId="0" fontId="81" fillId="14" borderId="38" xfId="45" applyFont="1" applyFill="1" applyBorder="1" applyAlignment="1">
      <alignment horizontal="center" vertical="center"/>
    </xf>
    <xf numFmtId="12" fontId="86" fillId="16" borderId="25" xfId="27" quotePrefix="1" applyNumberFormat="1" applyFont="1" applyFill="1" applyBorder="1" applyAlignment="1">
      <alignment horizontal="left" vertical="center" wrapText="1"/>
    </xf>
    <xf numFmtId="0" fontId="0" fillId="14" borderId="86" xfId="45" applyFont="1" applyFill="1" applyBorder="1" applyAlignment="1">
      <alignment horizontal="center" vertical="center"/>
    </xf>
    <xf numFmtId="0" fontId="81" fillId="14" borderId="92" xfId="45" applyFont="1" applyFill="1" applyBorder="1" applyAlignment="1">
      <alignment horizontal="center" vertical="center"/>
    </xf>
    <xf numFmtId="0" fontId="81" fillId="14" borderId="28" xfId="45" applyFont="1" applyFill="1" applyBorder="1" applyAlignment="1">
      <alignment horizontal="center" vertical="center" wrapText="1"/>
    </xf>
    <xf numFmtId="0" fontId="81" fillId="14" borderId="86" xfId="45" applyFont="1" applyFill="1" applyBorder="1" applyAlignment="1">
      <alignment horizontal="center" vertical="center" wrapText="1"/>
    </xf>
    <xf numFmtId="0" fontId="81" fillId="14" borderId="38" xfId="45" applyFont="1" applyFill="1" applyBorder="1" applyAlignment="1">
      <alignment horizontal="center" vertical="center" wrapText="1"/>
    </xf>
    <xf numFmtId="0" fontId="0" fillId="14" borderId="249" xfId="45" applyFont="1" applyFill="1" applyBorder="1" applyAlignment="1">
      <alignment horizontal="center" vertical="center" wrapText="1"/>
    </xf>
    <xf numFmtId="0" fontId="149" fillId="0" borderId="0" xfId="35" applyFont="1" applyAlignment="1">
      <alignment horizontal="center" vertical="center"/>
    </xf>
    <xf numFmtId="0" fontId="86" fillId="14" borderId="2" xfId="26" applyFont="1" applyFill="1" applyBorder="1" applyAlignment="1">
      <alignment horizontal="center" vertical="center"/>
    </xf>
    <xf numFmtId="0" fontId="86" fillId="14" borderId="2" xfId="26" applyFont="1" applyFill="1" applyBorder="1" applyAlignment="1">
      <alignment horizontal="center" vertical="center" wrapText="1"/>
    </xf>
    <xf numFmtId="0" fontId="86" fillId="14" borderId="2" xfId="26" applyFont="1" applyFill="1" applyBorder="1" applyAlignment="1">
      <alignment horizontal="left" vertical="center" wrapText="1"/>
    </xf>
    <xf numFmtId="0" fontId="86" fillId="16" borderId="196" xfId="27" quotePrefix="1" applyFont="1" applyFill="1" applyBorder="1" applyAlignment="1">
      <alignment horizontal="left" vertical="center" wrapText="1"/>
    </xf>
    <xf numFmtId="0" fontId="86" fillId="20" borderId="1" xfId="26" applyFont="1" applyFill="1" applyBorder="1" applyAlignment="1">
      <alignment horizontal="left" vertical="center" wrapText="1"/>
    </xf>
    <xf numFmtId="38" fontId="87" fillId="16" borderId="2" xfId="28" quotePrefix="1" applyFont="1" applyFill="1" applyBorder="1" applyAlignment="1" applyProtection="1">
      <alignment horizontal="right" vertical="center" wrapText="1"/>
      <protection locked="0"/>
    </xf>
    <xf numFmtId="0" fontId="86" fillId="14" borderId="14" xfId="26" applyFont="1" applyFill="1" applyBorder="1" applyAlignment="1">
      <alignment horizontal="center" vertical="center" wrapText="1"/>
    </xf>
    <xf numFmtId="0" fontId="86" fillId="14" borderId="3" xfId="26" applyFont="1" applyFill="1" applyBorder="1" applyAlignment="1">
      <alignment horizontal="center" vertical="center" wrapText="1"/>
    </xf>
    <xf numFmtId="0" fontId="86" fillId="14" borderId="7" xfId="26" applyFont="1" applyFill="1" applyBorder="1" applyAlignment="1">
      <alignment horizontal="center" vertical="center" wrapText="1"/>
    </xf>
    <xf numFmtId="0" fontId="86" fillId="14" borderId="13" xfId="26" applyFont="1" applyFill="1" applyBorder="1" applyAlignment="1">
      <alignment horizontal="center" vertical="center" wrapText="1"/>
    </xf>
    <xf numFmtId="0" fontId="86" fillId="14" borderId="4" xfId="26" applyFont="1" applyFill="1" applyBorder="1" applyAlignment="1">
      <alignment horizontal="center" vertical="center" wrapText="1"/>
    </xf>
    <xf numFmtId="38" fontId="87" fillId="16" borderId="2" xfId="28" quotePrefix="1" applyFont="1" applyFill="1" applyBorder="1" applyAlignment="1" applyProtection="1">
      <alignment horizontal="right" vertical="center" wrapText="1"/>
    </xf>
    <xf numFmtId="38" fontId="87" fillId="20" borderId="2" xfId="28" applyFont="1" applyFill="1" applyBorder="1" applyAlignment="1" applyProtection="1">
      <alignment horizontal="right" vertical="center"/>
    </xf>
    <xf numFmtId="0" fontId="86" fillId="20" borderId="0" xfId="26" applyFont="1" applyFill="1" applyAlignment="1">
      <alignment horizontal="left" vertical="center" wrapText="1"/>
    </xf>
    <xf numFmtId="0" fontId="86" fillId="16" borderId="2" xfId="27" quotePrefix="1" applyFont="1" applyFill="1" applyBorder="1" applyAlignment="1" applyProtection="1">
      <alignment horizontal="center" vertical="center" wrapText="1"/>
      <protection locked="0"/>
    </xf>
    <xf numFmtId="0" fontId="86" fillId="16" borderId="2" xfId="27" quotePrefix="1" applyFont="1" applyFill="1" applyBorder="1" applyAlignment="1" applyProtection="1">
      <alignment horizontal="left" vertical="center" wrapText="1"/>
      <protection locked="0"/>
    </xf>
    <xf numFmtId="0" fontId="86" fillId="20" borderId="2" xfId="26" applyFont="1" applyFill="1" applyBorder="1" applyAlignment="1" applyProtection="1">
      <alignment horizontal="left" vertical="center" wrapText="1"/>
      <protection locked="0"/>
    </xf>
    <xf numFmtId="0" fontId="113" fillId="0" borderId="0" xfId="35" applyFont="1">
      <alignment vertical="center"/>
    </xf>
    <xf numFmtId="0" fontId="114" fillId="0" borderId="0" xfId="35" applyFont="1">
      <alignment vertical="center"/>
    </xf>
    <xf numFmtId="0" fontId="86" fillId="16" borderId="25" xfId="27" applyFont="1" applyFill="1" applyBorder="1" applyAlignment="1">
      <alignment horizontal="left" vertical="center" shrinkToFit="1"/>
    </xf>
    <xf numFmtId="0" fontId="121" fillId="0" borderId="8" xfId="38" applyFont="1" applyBorder="1" applyAlignment="1" applyProtection="1">
      <alignment horizontal="left" vertical="center" wrapText="1"/>
      <protection locked="0"/>
    </xf>
    <xf numFmtId="0" fontId="121" fillId="0" borderId="6" xfId="38" applyFont="1" applyBorder="1" applyAlignment="1" applyProtection="1">
      <alignment horizontal="left" vertical="center" wrapText="1"/>
      <protection locked="0"/>
    </xf>
    <xf numFmtId="0" fontId="121" fillId="0" borderId="9" xfId="38" applyFont="1" applyBorder="1" applyAlignment="1" applyProtection="1">
      <alignment horizontal="left" vertical="center" wrapText="1"/>
      <protection locked="0"/>
    </xf>
    <xf numFmtId="0" fontId="121" fillId="0" borderId="10" xfId="38" applyFont="1" applyBorder="1" applyAlignment="1" applyProtection="1">
      <alignment horizontal="left" vertical="center" wrapText="1"/>
      <protection locked="0"/>
    </xf>
    <xf numFmtId="0" fontId="121" fillId="0" borderId="0" xfId="38" applyFont="1" applyAlignment="1" applyProtection="1">
      <alignment horizontal="left" vertical="center" wrapText="1"/>
      <protection locked="0"/>
    </xf>
    <xf numFmtId="0" fontId="121" fillId="0" borderId="11" xfId="38" applyFont="1" applyBorder="1" applyAlignment="1" applyProtection="1">
      <alignment horizontal="left" vertical="center" wrapText="1"/>
      <protection locked="0"/>
    </xf>
    <xf numFmtId="0" fontId="121" fillId="0" borderId="67" xfId="38" applyFont="1" applyBorder="1" applyAlignment="1" applyProtection="1">
      <alignment horizontal="left" vertical="center" wrapText="1"/>
      <protection locked="0"/>
    </xf>
    <xf numFmtId="0" fontId="121" fillId="0" borderId="1" xfId="38" applyFont="1" applyBorder="1" applyAlignment="1" applyProtection="1">
      <alignment horizontal="left" vertical="center" wrapText="1"/>
      <protection locked="0"/>
    </xf>
    <xf numFmtId="0" fontId="121" fillId="0" borderId="12" xfId="38" applyFont="1" applyBorder="1" applyAlignment="1" applyProtection="1">
      <alignment horizontal="left" vertical="center" wrapText="1"/>
      <protection locked="0"/>
    </xf>
    <xf numFmtId="38" fontId="62" fillId="0" borderId="0" xfId="28" applyFont="1" applyAlignment="1" applyProtection="1">
      <alignment horizontal="left" vertical="center" wrapText="1"/>
    </xf>
    <xf numFmtId="0" fontId="74" fillId="0" borderId="0" xfId="36" applyFont="1">
      <alignment vertical="center"/>
    </xf>
    <xf numFmtId="0" fontId="90" fillId="0" borderId="0" xfId="36" applyFont="1" applyAlignment="1">
      <alignment horizontal="left" vertical="center" wrapText="1"/>
    </xf>
    <xf numFmtId="0" fontId="96" fillId="16" borderId="25" xfId="27" applyFont="1" applyFill="1" applyBorder="1" applyAlignment="1">
      <alignment horizontal="left" vertical="center" shrinkToFit="1"/>
    </xf>
    <xf numFmtId="38" fontId="87" fillId="0" borderId="7" xfId="33" applyFont="1" applyFill="1" applyBorder="1" applyAlignment="1" applyProtection="1">
      <alignment horizontal="right" vertical="center"/>
    </xf>
    <xf numFmtId="38" fontId="87" fillId="0" borderId="4" xfId="33" applyFont="1" applyFill="1" applyBorder="1" applyAlignment="1" applyProtection="1">
      <alignment horizontal="right" vertical="center"/>
    </xf>
    <xf numFmtId="38" fontId="87" fillId="0" borderId="7" xfId="33" applyFont="1" applyFill="1" applyBorder="1" applyAlignment="1" applyProtection="1">
      <alignment horizontal="right" vertical="center"/>
      <protection locked="0"/>
    </xf>
    <xf numFmtId="38" fontId="87" fillId="0" borderId="4" xfId="33" applyFont="1" applyFill="1" applyBorder="1" applyAlignment="1" applyProtection="1">
      <alignment horizontal="right" vertical="center"/>
      <protection locked="0"/>
    </xf>
    <xf numFmtId="187" fontId="87" fillId="0" borderId="7" xfId="33" applyNumberFormat="1" applyFont="1" applyFill="1" applyBorder="1" applyAlignment="1" applyProtection="1">
      <alignment horizontal="right" vertical="center"/>
    </xf>
    <xf numFmtId="187" fontId="87" fillId="0" borderId="4" xfId="33" applyNumberFormat="1" applyFont="1" applyFill="1" applyBorder="1" applyAlignment="1" applyProtection="1">
      <alignment horizontal="right" vertical="center"/>
    </xf>
    <xf numFmtId="187" fontId="87" fillId="0" borderId="7" xfId="33" applyNumberFormat="1" applyFont="1" applyFill="1" applyBorder="1" applyAlignment="1" applyProtection="1">
      <alignment horizontal="right" vertical="center"/>
      <protection locked="0"/>
    </xf>
    <xf numFmtId="187" fontId="87" fillId="0" borderId="4" xfId="33" applyNumberFormat="1" applyFont="1" applyFill="1" applyBorder="1" applyAlignment="1" applyProtection="1">
      <alignment horizontal="right" vertical="center"/>
      <protection locked="0"/>
    </xf>
    <xf numFmtId="38" fontId="126" fillId="0" borderId="7" xfId="39" applyFont="1" applyBorder="1" applyAlignment="1">
      <alignment horizontal="right" vertical="center"/>
    </xf>
    <xf numFmtId="38" fontId="126" fillId="0" borderId="4" xfId="39" applyFont="1" applyBorder="1" applyAlignment="1">
      <alignment horizontal="right" vertical="center"/>
    </xf>
    <xf numFmtId="0" fontId="82" fillId="16" borderId="0" xfId="27" applyFont="1" applyFill="1" applyAlignment="1">
      <alignment horizontal="center" vertical="center"/>
    </xf>
    <xf numFmtId="0" fontId="96" fillId="0" borderId="2" xfId="27" applyFont="1" applyBorder="1" applyAlignment="1">
      <alignment horizontal="left" vertical="center" wrapText="1"/>
    </xf>
    <xf numFmtId="0" fontId="82" fillId="16" borderId="25" xfId="27" applyFont="1" applyFill="1" applyBorder="1" applyAlignment="1" applyProtection="1">
      <alignment horizontal="center" vertical="center"/>
      <protection locked="0"/>
    </xf>
    <xf numFmtId="0" fontId="110" fillId="0" borderId="0" xfId="27" applyFont="1" applyAlignment="1">
      <alignment horizontal="left" vertical="center" wrapText="1"/>
    </xf>
    <xf numFmtId="0" fontId="110" fillId="0" borderId="0" xfId="27" applyFont="1" applyAlignment="1">
      <alignment horizontal="left" vertical="center"/>
    </xf>
    <xf numFmtId="0" fontId="96" fillId="0" borderId="2" xfId="27" applyFont="1" applyBorder="1" applyAlignment="1">
      <alignment vertical="center" wrapText="1"/>
    </xf>
    <xf numFmtId="0" fontId="124" fillId="16" borderId="0" xfId="27" applyFont="1" applyFill="1" applyAlignment="1">
      <alignment horizontal="left" vertical="center" wrapText="1"/>
    </xf>
    <xf numFmtId="0" fontId="86" fillId="16" borderId="0" xfId="27" applyFont="1" applyFill="1" applyAlignment="1">
      <alignment horizontal="right" vertical="center"/>
    </xf>
    <xf numFmtId="0" fontId="86" fillId="16" borderId="25" xfId="27" applyFont="1" applyFill="1" applyBorder="1" applyAlignment="1">
      <alignment horizontal="left" vertical="center"/>
    </xf>
    <xf numFmtId="0" fontId="86" fillId="16" borderId="0" xfId="27" applyFont="1" applyFill="1" applyAlignment="1">
      <alignment horizontal="right" vertical="center" indent="3"/>
    </xf>
    <xf numFmtId="0" fontId="92" fillId="16" borderId="25" xfId="27" applyFont="1" applyFill="1" applyBorder="1" applyAlignment="1">
      <alignment horizontal="center" vertical="center"/>
    </xf>
    <xf numFmtId="0" fontId="154" fillId="0" borderId="14" xfId="0" applyFont="1" applyBorder="1" applyAlignment="1">
      <alignment horizontal="left" vertical="center" wrapText="1"/>
    </xf>
    <xf numFmtId="0" fontId="154" fillId="0" borderId="90" xfId="0" applyFont="1" applyBorder="1" applyAlignment="1">
      <alignment horizontal="left" vertical="center" wrapText="1"/>
    </xf>
    <xf numFmtId="0" fontId="154" fillId="0" borderId="3" xfId="0" applyFont="1" applyBorder="1" applyAlignment="1">
      <alignment horizontal="left" vertical="center" wrapText="1"/>
    </xf>
    <xf numFmtId="0" fontId="12" fillId="0" borderId="2" xfId="0" applyFont="1" applyBorder="1" applyAlignment="1">
      <alignment horizontal="center" vertical="center"/>
    </xf>
    <xf numFmtId="0" fontId="12" fillId="0" borderId="7" xfId="0" applyFont="1" applyBorder="1" applyAlignment="1">
      <alignment horizontal="center" vertical="center"/>
    </xf>
    <xf numFmtId="0" fontId="12" fillId="0" borderId="4" xfId="0" applyFont="1" applyBorder="1" applyAlignment="1">
      <alignment horizontal="center" vertical="center"/>
    </xf>
    <xf numFmtId="0" fontId="154" fillId="0" borderId="14" xfId="0" applyFont="1" applyBorder="1" applyAlignment="1">
      <alignment horizontal="left" vertical="center"/>
    </xf>
    <xf numFmtId="0" fontId="154" fillId="0" borderId="90" xfId="0" applyFont="1" applyBorder="1" applyAlignment="1">
      <alignment horizontal="left" vertical="center"/>
    </xf>
    <xf numFmtId="0" fontId="154" fillId="0" borderId="3" xfId="0" applyFont="1" applyBorder="1" applyAlignment="1">
      <alignment horizontal="left" vertical="center"/>
    </xf>
    <xf numFmtId="0" fontId="154" fillId="0" borderId="7" xfId="0" applyFont="1" applyBorder="1" applyAlignment="1">
      <alignment horizontal="center" vertical="center"/>
    </xf>
    <xf numFmtId="0" fontId="154" fillId="0" borderId="4" xfId="0" applyFont="1" applyBorder="1" applyAlignment="1">
      <alignment horizontal="center" vertical="center"/>
    </xf>
    <xf numFmtId="0" fontId="154" fillId="0" borderId="2" xfId="0" applyFont="1" applyBorder="1" applyAlignment="1">
      <alignment horizontal="center" vertical="center"/>
    </xf>
    <xf numFmtId="0" fontId="12" fillId="2" borderId="7" xfId="0" applyFont="1" applyFill="1" applyBorder="1" applyAlignment="1">
      <alignment horizontal="left" vertical="center"/>
    </xf>
    <xf numFmtId="0" fontId="12" fillId="2" borderId="4" xfId="0" applyFont="1" applyFill="1" applyBorder="1" applyAlignment="1">
      <alignment horizontal="left" vertical="center"/>
    </xf>
    <xf numFmtId="0" fontId="12" fillId="6" borderId="2" xfId="0" applyFont="1" applyFill="1" applyBorder="1" applyAlignment="1">
      <alignment horizontal="center" vertical="center" textRotation="255"/>
    </xf>
    <xf numFmtId="0" fontId="12" fillId="3" borderId="7" xfId="0" applyFont="1" applyFill="1" applyBorder="1" applyAlignment="1">
      <alignment horizontal="center" vertical="center"/>
    </xf>
    <xf numFmtId="0" fontId="12" fillId="3" borderId="4" xfId="0" applyFont="1" applyFill="1" applyBorder="1" applyAlignment="1">
      <alignment horizontal="center" vertical="center"/>
    </xf>
  </cellXfs>
  <cellStyles count="48">
    <cellStyle name="パーセント 2" xfId="1" xr:uid="{00000000-0005-0000-0000-000000000000}"/>
    <cellStyle name="パーセント 3" xfId="2" xr:uid="{00000000-0005-0000-0000-000001000000}"/>
    <cellStyle name="ハイパーリンク" xfId="40" builtinId="8"/>
    <cellStyle name="桁区切り" xfId="39" builtinId="6"/>
    <cellStyle name="桁区切り 12" xfId="3" xr:uid="{00000000-0005-0000-0000-000004000000}"/>
    <cellStyle name="桁区切り 2" xfId="4" xr:uid="{00000000-0005-0000-0000-000005000000}"/>
    <cellStyle name="桁区切り 2 2" xfId="21" xr:uid="{00000000-0005-0000-0000-000006000000}"/>
    <cellStyle name="桁区切り 2 2 2" xfId="33" xr:uid="{513E8FAC-72E7-42E4-9675-3CD047948D41}"/>
    <cellStyle name="桁区切り 3" xfId="5" xr:uid="{00000000-0005-0000-0000-000007000000}"/>
    <cellStyle name="桁区切り 3 2" xfId="14" xr:uid="{00000000-0005-0000-0000-000008000000}"/>
    <cellStyle name="桁区切り 3 2 2" xfId="28" xr:uid="{095D1501-4DD7-4DCF-9209-C8DA28CC2920}"/>
    <cellStyle name="桁区切り 4" xfId="19" xr:uid="{00000000-0005-0000-0000-000009000000}"/>
    <cellStyle name="桁区切り 5" xfId="25" xr:uid="{B8F0FC56-EF2A-4DA5-9079-D8174A6424B3}"/>
    <cellStyle name="桁区切り 5 2" xfId="47" xr:uid="{401C0543-A300-4870-9350-04AAD75FB044}"/>
    <cellStyle name="標準" xfId="0" builtinId="0"/>
    <cellStyle name="標準 2" xfId="6" xr:uid="{00000000-0005-0000-0000-00000B000000}"/>
    <cellStyle name="標準 2 2" xfId="7" xr:uid="{00000000-0005-0000-0000-00000C000000}"/>
    <cellStyle name="標準 2 2 2" xfId="22" xr:uid="{00000000-0005-0000-0000-00000D000000}"/>
    <cellStyle name="標準 2 2 2 2" xfId="27" xr:uid="{AFF70956-8492-43A1-9EA9-0EC7A78DCF82}"/>
    <cellStyle name="標準 2 2 3" xfId="31" xr:uid="{CD82B2F6-08D2-4A63-AFBE-83552E03470C}"/>
    <cellStyle name="標準 2 3" xfId="16" xr:uid="{00000000-0005-0000-0000-00000E000000}"/>
    <cellStyle name="標準 2 3 2" xfId="34" xr:uid="{4C9B2A2B-54F3-46C9-84BB-5527913C0745}"/>
    <cellStyle name="標準 3" xfId="8" xr:uid="{00000000-0005-0000-0000-00000F000000}"/>
    <cellStyle name="標準 3 2" xfId="13" xr:uid="{00000000-0005-0000-0000-000010000000}"/>
    <cellStyle name="標準 3 2 2" xfId="26" xr:uid="{1C1B2A2A-4C1F-4DB1-B1FC-045AE084E3A6}"/>
    <cellStyle name="標準 3 2 2 2" xfId="36" xr:uid="{823DCE25-E891-4636-9C82-B39C0DD96F5B}"/>
    <cellStyle name="標準 3 2 3" xfId="12" xr:uid="{00000000-0005-0000-0000-000011000000}"/>
    <cellStyle name="標準 3 2 3 2" xfId="23" xr:uid="{00000000-0005-0000-0000-000012000000}"/>
    <cellStyle name="標準 3 2 3 2 2" xfId="24" xr:uid="{D8AB230A-0E04-4B93-B44B-54F883F6B0C1}"/>
    <cellStyle name="標準 3 2 3 3" xfId="38" xr:uid="{57D1F05C-9D13-4807-9133-ACF7A4A99C0F}"/>
    <cellStyle name="標準 3 2 4" xfId="30" xr:uid="{44B54ED4-F627-4490-B9A7-B22ED4DBE085}"/>
    <cellStyle name="標準 3 2 4 2" xfId="46" xr:uid="{ADA48D12-A4D3-4406-8282-6458DAA1C252}"/>
    <cellStyle name="標準 3 2 5" xfId="37" xr:uid="{4AE18B44-4507-49F1-94BE-C663591868BD}"/>
    <cellStyle name="標準 3 3" xfId="17" xr:uid="{00000000-0005-0000-0000-000013000000}"/>
    <cellStyle name="標準 3 3 2" xfId="35" xr:uid="{C714A9B7-8303-4FAC-A587-CBECF39F5E03}"/>
    <cellStyle name="標準 3 4" xfId="20" xr:uid="{00000000-0005-0000-0000-000014000000}"/>
    <cellStyle name="標準 3 4 2" xfId="29" xr:uid="{1815CCED-A51E-4495-A485-12F68978FA7A}"/>
    <cellStyle name="標準 3 4 3" xfId="32" xr:uid="{60A8E3EA-C8DD-4A6F-97D8-18843C0BA204}"/>
    <cellStyle name="標準 4" xfId="11" xr:uid="{00000000-0005-0000-0000-000015000000}"/>
    <cellStyle name="標準 4 3" xfId="44" xr:uid="{8B902CB5-6560-4FFD-A34B-4F349CC470D9}"/>
    <cellStyle name="標準 5" xfId="18" xr:uid="{00000000-0005-0000-0000-000016000000}"/>
    <cellStyle name="標準 5 2 2" xfId="15" xr:uid="{00000000-0005-0000-0000-000017000000}"/>
    <cellStyle name="標準 5 2 2 3" xfId="43" xr:uid="{F116CC54-EDB7-4B2B-9CBE-7B997D225EFD}"/>
    <cellStyle name="標準 5 3" xfId="10" xr:uid="{00000000-0005-0000-0000-000018000000}"/>
    <cellStyle name="標準 5 3 2" xfId="42" xr:uid="{14AB4633-9B4B-4399-BE0B-BDD9CAD16426}"/>
    <cellStyle name="標準 5 3 3" xfId="41" xr:uid="{985AAF5B-8A13-4378-8D6A-5AF9AA3BB655}"/>
    <cellStyle name="標準 77" xfId="9" xr:uid="{00000000-0005-0000-0000-000019000000}"/>
    <cellStyle name="標準 8" xfId="45" xr:uid="{DEB1CB13-8EB8-4981-A6A7-0E984BA8426D}"/>
  </cellStyles>
  <dxfs count="272">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patternFill>
      </fill>
    </dxf>
    <dxf>
      <fill>
        <patternFill>
          <bgColor theme="5"/>
        </patternFill>
      </fill>
    </dxf>
    <dxf>
      <fill>
        <patternFill>
          <bgColor theme="4" tint="0.79998168889431442"/>
        </patternFill>
      </fill>
    </dxf>
    <dxf>
      <fill>
        <patternFill>
          <bgColor theme="6" tint="0.59996337778862885"/>
        </patternFill>
      </fill>
    </dxf>
    <dxf>
      <fill>
        <patternFill>
          <bgColor theme="5"/>
        </patternFill>
      </fill>
    </dxf>
    <dxf>
      <fill>
        <patternFill>
          <bgColor theme="4" tint="0.79998168889431442"/>
        </patternFill>
      </fill>
    </dxf>
    <dxf>
      <font>
        <color theme="0" tint="-0.499984740745262"/>
      </font>
      <fill>
        <patternFill patternType="lightUp">
          <fgColor theme="1"/>
        </patternFill>
      </fill>
    </dxf>
    <dxf>
      <fill>
        <patternFill>
          <bgColor theme="4" tint="0.79998168889431442"/>
        </patternFill>
      </fill>
    </dxf>
    <dxf>
      <fill>
        <patternFill>
          <bgColor rgb="FFFFFFCC"/>
        </patternFill>
      </fill>
    </dxf>
    <dxf>
      <fill>
        <patternFill>
          <bgColor rgb="FFFFFFCC"/>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4" tint="0.79998168889431442"/>
        </patternFill>
      </fill>
    </dxf>
    <dxf>
      <fill>
        <patternFill>
          <bgColor rgb="FFFFFF00"/>
        </patternFill>
      </fill>
    </dxf>
    <dxf>
      <fill>
        <patternFill>
          <bgColor theme="4" tint="0.79998168889431442"/>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rgb="FFFFFFCC"/>
        </patternFill>
      </fill>
    </dxf>
    <dxf>
      <fill>
        <patternFill>
          <bgColor theme="4" tint="0.59996337778862885"/>
        </patternFill>
      </fill>
    </dxf>
    <dxf>
      <fill>
        <patternFill>
          <bgColor theme="4" tint="0.59996337778862885"/>
        </patternFill>
      </fill>
    </dxf>
    <dxf>
      <fill>
        <patternFill>
          <bgColor rgb="FFFFFFCC"/>
        </patternFill>
      </fill>
    </dxf>
    <dxf>
      <fill>
        <patternFill>
          <bgColor theme="4" tint="0.79998168889431442"/>
        </patternFill>
      </fill>
    </dxf>
    <dxf>
      <fill>
        <patternFill>
          <bgColor theme="4" tint="0.59996337778862885"/>
        </patternFill>
      </fill>
    </dxf>
    <dxf>
      <fill>
        <patternFill>
          <bgColor theme="4" tint="0.59996337778862885"/>
        </patternFill>
      </fill>
    </dxf>
    <dxf>
      <fill>
        <patternFill>
          <bgColor theme="6" tint="0.59996337778862885"/>
        </patternFill>
      </fill>
    </dxf>
    <dxf>
      <fill>
        <patternFill>
          <bgColor rgb="FFFFFFCC"/>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bgColor theme="4" tint="0.79998168889431442"/>
        </patternFill>
      </fill>
    </dxf>
    <dxf>
      <fill>
        <patternFill>
          <bgColor rgb="FFFFFFCC"/>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rgb="FFFFFFCC"/>
        </patternFill>
      </fill>
    </dxf>
    <dxf>
      <fill>
        <patternFill>
          <bgColor theme="4" tint="0.79998168889431442"/>
        </patternFill>
      </fill>
    </dxf>
    <dxf>
      <fill>
        <patternFill>
          <bgColor theme="6" tint="0.59996337778862885"/>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6" tint="0.59996337778862885"/>
        </patternFill>
      </fill>
    </dxf>
    <dxf>
      <fill>
        <patternFill>
          <bgColor theme="4" tint="0.79998168889431442"/>
        </patternFill>
      </fill>
    </dxf>
    <dxf>
      <fill>
        <patternFill>
          <bgColor theme="4" tint="0.79998168889431442"/>
        </patternFill>
      </fill>
    </dxf>
    <dxf>
      <fill>
        <patternFill>
          <bgColor rgb="FFFFFFCC"/>
        </patternFill>
      </fill>
    </dxf>
    <dxf>
      <fill>
        <patternFill>
          <bgColor rgb="FFFFFFCC"/>
        </patternFill>
      </fill>
    </dxf>
    <dxf>
      <fill>
        <patternFill>
          <bgColor theme="4" tint="0.79998168889431442"/>
        </patternFill>
      </fill>
    </dxf>
    <dxf>
      <fill>
        <patternFill>
          <bgColor theme="4" tint="0.79998168889431442"/>
        </patternFill>
      </fill>
    </dxf>
    <dxf>
      <fill>
        <patternFill>
          <bgColor rgb="FFFFFFCC"/>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theme="4" tint="0.79998168889431442"/>
        </patternFill>
      </fill>
    </dxf>
    <dxf>
      <fill>
        <patternFill>
          <bgColor theme="6" tint="0.59996337778862885"/>
        </patternFill>
      </fill>
    </dxf>
    <dxf>
      <fill>
        <patternFill>
          <bgColor theme="3" tint="0.59996337778862885"/>
        </patternFill>
      </fill>
    </dxf>
    <dxf>
      <fill>
        <patternFill>
          <bgColor rgb="FFFFFFCC"/>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59996337778862885"/>
        </patternFill>
      </fill>
    </dxf>
    <dxf>
      <fill>
        <patternFill>
          <bgColor theme="4" tint="0.79998168889431442"/>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59996337778862885"/>
        </patternFill>
      </fill>
    </dxf>
    <dxf>
      <fill>
        <patternFill>
          <bgColor theme="4" tint="0.79998168889431442"/>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rgb="FFFFFFCC"/>
        </patternFill>
      </fill>
    </dxf>
    <dxf>
      <fill>
        <patternFill>
          <bgColor theme="4" tint="0.79998168889431442"/>
        </patternFill>
      </fill>
    </dxf>
    <dxf>
      <fill>
        <patternFill>
          <bgColor theme="3" tint="0.59996337778862885"/>
        </patternFill>
      </fill>
    </dxf>
    <dxf>
      <fill>
        <patternFill>
          <bgColor theme="4" tint="0.79998168889431442"/>
        </patternFill>
      </fill>
    </dxf>
    <dxf>
      <fill>
        <patternFill>
          <bgColor theme="3" tint="0.59996337778862885"/>
        </patternFill>
      </fill>
    </dxf>
    <dxf>
      <fill>
        <patternFill>
          <bgColor theme="3"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6" tint="0.59996337778862885"/>
        </patternFill>
      </fill>
    </dxf>
    <dxf>
      <fill>
        <patternFill>
          <bgColor theme="6" tint="0.59996337778862885"/>
        </patternFill>
      </fill>
    </dxf>
    <dxf>
      <fill>
        <patternFill>
          <bgColor rgb="FFFFFFCC"/>
        </patternFill>
      </fill>
    </dxf>
    <dxf>
      <fill>
        <patternFill>
          <bgColor rgb="FFFFFFCC"/>
        </patternFill>
      </fill>
    </dxf>
    <dxf>
      <fill>
        <patternFill>
          <bgColor rgb="FFFFFFCC"/>
        </patternFill>
      </fill>
    </dxf>
    <dxf>
      <fill>
        <patternFill patternType="none">
          <bgColor indexed="65"/>
        </patternFill>
      </fill>
    </dxf>
    <dxf>
      <fill>
        <patternFill patternType="none">
          <bgColor indexed="65"/>
        </patternFill>
      </fill>
    </dxf>
    <dxf>
      <fill>
        <patternFill>
          <bgColor rgb="FFD2E6B4"/>
        </patternFill>
      </fill>
    </dxf>
    <dxf>
      <fill>
        <patternFill patternType="none">
          <bgColor auto="1"/>
        </patternFill>
      </fill>
    </dxf>
    <dxf>
      <fill>
        <patternFill patternType="none">
          <bgColor auto="1"/>
        </patternFill>
      </fill>
    </dxf>
    <dxf>
      <fill>
        <patternFill patternType="solid">
          <bgColor rgb="FFD2E6B4"/>
        </patternFill>
      </fill>
    </dxf>
    <dxf>
      <fill>
        <patternFill patternType="none">
          <bgColor auto="1"/>
        </patternFill>
      </fill>
    </dxf>
    <dxf>
      <fill>
        <patternFill>
          <bgColor rgb="FFFFFFCC"/>
        </patternFill>
      </fill>
    </dxf>
    <dxf>
      <fill>
        <patternFill patternType="none">
          <bgColor indexed="65"/>
        </patternFill>
      </fill>
    </dxf>
    <dxf>
      <fill>
        <patternFill patternType="none">
          <bgColor indexed="65"/>
        </patternFill>
      </fill>
    </dxf>
    <dxf>
      <fill>
        <patternFill>
          <bgColor theme="4" tint="0.79998168889431442"/>
        </patternFill>
      </fill>
    </dxf>
    <dxf>
      <fill>
        <patternFill>
          <bgColor rgb="FFFFFFCC"/>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indexed="65"/>
        </patternFill>
      </fill>
    </dxf>
    <dxf>
      <fill>
        <patternFill>
          <bgColor theme="7" tint="0.79998168889431442"/>
        </patternFill>
      </fill>
    </dxf>
    <dxf>
      <fill>
        <patternFill>
          <bgColor theme="7" tint="0.79998168889431442"/>
        </patternFill>
      </fill>
    </dxf>
    <dxf>
      <fill>
        <patternFill>
          <bgColor theme="5"/>
        </patternFill>
      </fill>
    </dxf>
    <dxf>
      <fill>
        <patternFill>
          <bgColor theme="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5"/>
        </patternFill>
      </fill>
    </dxf>
    <dxf>
      <fill>
        <patternFill>
          <bgColor theme="5"/>
        </patternFill>
      </fill>
    </dxf>
    <dxf>
      <fill>
        <patternFill>
          <bgColor rgb="FFFFFFCC"/>
        </patternFill>
      </fill>
    </dxf>
    <dxf>
      <fill>
        <patternFill>
          <bgColor rgb="FFFFFFCC"/>
        </patternFill>
      </fill>
    </dxf>
    <dxf>
      <fill>
        <patternFill>
          <bgColor theme="5"/>
        </patternFill>
      </fill>
    </dxf>
    <dxf>
      <fill>
        <patternFill>
          <bgColor theme="5"/>
        </patternFill>
      </fill>
    </dxf>
    <dxf>
      <fill>
        <patternFill>
          <bgColor rgb="FFFFFFCC"/>
        </patternFill>
      </fill>
    </dxf>
  </dxfs>
  <tableStyles count="0" defaultTableStyle="TableStyleMedium9" defaultPivotStyle="PivotStyleLight16"/>
  <colors>
    <mruColors>
      <color rgb="FFD8D8D8"/>
      <color rgb="FF0000FF"/>
      <color rgb="FFFFFFFF"/>
      <color rgb="FFFF0000"/>
      <color rgb="FFFFFFCC"/>
      <color rgb="FFD2E6B4"/>
      <color rgb="FFD2E6FA"/>
      <color rgb="FFFFE18C"/>
      <color rgb="FF7F7F7F"/>
      <color rgb="FF8ACB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7.xml"/></Relationships>
</file>

<file path=xl/ctrlProps/ctrlProp1.xml><?xml version="1.0" encoding="utf-8"?>
<formControlPr xmlns="http://schemas.microsoft.com/office/spreadsheetml/2009/9/main" objectType="Radio" firstButton="1" fmlaLink="$L$14" lockText="1"/>
</file>

<file path=xl/ctrlProps/ctrlProp10.xml><?xml version="1.0" encoding="utf-8"?>
<formControlPr xmlns="http://schemas.microsoft.com/office/spreadsheetml/2009/9/main" objectType="Radio" lockText="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L$43" lockText="1"/>
</file>

<file path=xl/ctrlProps/ctrlProp13.xml><?xml version="1.0" encoding="utf-8"?>
<formControlPr xmlns="http://schemas.microsoft.com/office/spreadsheetml/2009/9/main" objectType="Radio" lockText="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45" lockText="1"/>
</file>

<file path=xl/ctrlProps/ctrlProp16.xml><?xml version="1.0" encoding="utf-8"?>
<formControlPr xmlns="http://schemas.microsoft.com/office/spreadsheetml/2009/9/main" objectType="Radio" lockText="1"/>
</file>

<file path=xl/ctrlProps/ctrlProp17.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L$48" lockText="1"/>
</file>

<file path=xl/ctrlProps/ctrlProp5.xml><?xml version="1.0" encoding="utf-8"?>
<formControlPr xmlns="http://schemas.microsoft.com/office/spreadsheetml/2009/9/main" objectType="Radio" lockText="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L$46"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1.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image" Target="../media/image12.emf"/><Relationship Id="rId1" Type="http://schemas.openxmlformats.org/officeDocument/2006/relationships/image" Target="../media/image11.emf"/><Relationship Id="rId4"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12</xdr:row>
          <xdr:rowOff>160020</xdr:rowOff>
        </xdr:from>
        <xdr:to>
          <xdr:col>7</xdr:col>
          <xdr:colOff>845820</xdr:colOff>
          <xdr:row>14</xdr:row>
          <xdr:rowOff>99060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3181350" y="3279458"/>
              <a:ext cx="4248626" cy="391477"/>
              <a:chOff x="2876540" y="3008181"/>
              <a:chExt cx="3779521" cy="396239"/>
            </a:xfrm>
          </xdr:grpSpPr>
          <xdr:sp macro="" textlink="">
            <xdr:nvSpPr>
              <xdr:cNvPr id="315393" name="Option Button 1" hidden="1">
                <a:extLst>
                  <a:ext uri="{63B3BB69-23CF-44E3-9099-C40C66FF867C}">
                    <a14:compatExt spid="_x0000_s315393"/>
                  </a:ext>
                  <a:ext uri="{FF2B5EF4-FFF2-40B4-BE49-F238E27FC236}">
                    <a16:creationId xmlns:a16="http://schemas.microsoft.com/office/drawing/2014/main" id="{00000000-0008-0000-0200-000001D00400}"/>
                  </a:ext>
                </a:extLst>
              </xdr:cNvPr>
              <xdr:cNvSpPr/>
            </xdr:nvSpPr>
            <xdr:spPr bwMode="auto">
              <a:xfrm>
                <a:off x="2983230" y="3061337"/>
                <a:ext cx="1560195" cy="2743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代表事業者</a:t>
                </a:r>
              </a:p>
            </xdr:txBody>
          </xdr:sp>
          <xdr:sp macro="" textlink="">
            <xdr:nvSpPr>
              <xdr:cNvPr id="315394" name="Option Button 2" hidden="1">
                <a:extLst>
                  <a:ext uri="{63B3BB69-23CF-44E3-9099-C40C66FF867C}">
                    <a14:compatExt spid="_x0000_s315394"/>
                  </a:ext>
                  <a:ext uri="{FF2B5EF4-FFF2-40B4-BE49-F238E27FC236}">
                    <a16:creationId xmlns:a16="http://schemas.microsoft.com/office/drawing/2014/main" id="{00000000-0008-0000-0200-000002D00400}"/>
                  </a:ext>
                </a:extLst>
              </xdr:cNvPr>
              <xdr:cNvSpPr/>
            </xdr:nvSpPr>
            <xdr:spPr bwMode="auto">
              <a:xfrm>
                <a:off x="4573905" y="3061337"/>
                <a:ext cx="1495425" cy="2743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事務代行者</a:t>
                </a:r>
              </a:p>
            </xdr:txBody>
          </xdr:sp>
          <xdr:sp macro="" textlink="">
            <xdr:nvSpPr>
              <xdr:cNvPr id="315395" name="Group Box 3" hidden="1">
                <a:extLst>
                  <a:ext uri="{63B3BB69-23CF-44E3-9099-C40C66FF867C}">
                    <a14:compatExt spid="_x0000_s315395"/>
                  </a:ext>
                  <a:ext uri="{FF2B5EF4-FFF2-40B4-BE49-F238E27FC236}">
                    <a16:creationId xmlns:a16="http://schemas.microsoft.com/office/drawing/2014/main" id="{00000000-0008-0000-0200-000003D00400}"/>
                  </a:ext>
                </a:extLst>
              </xdr:cNvPr>
              <xdr:cNvSpPr/>
            </xdr:nvSpPr>
            <xdr:spPr bwMode="auto">
              <a:xfrm>
                <a:off x="2876540" y="3008181"/>
                <a:ext cx="3779521" cy="39623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1457</a:t>
                </a:r>
              </a:p>
            </xdr:txBody>
          </xdr:sp>
        </xdr:grp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159541</xdr:colOff>
          <xdr:row>47</xdr:row>
          <xdr:rowOff>6662</xdr:rowOff>
        </xdr:from>
        <xdr:to>
          <xdr:col>5</xdr:col>
          <xdr:colOff>1289682</xdr:colOff>
          <xdr:row>48</xdr:row>
          <xdr:rowOff>364802</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3302791" y="11853381"/>
              <a:ext cx="2094547" cy="739140"/>
              <a:chOff x="2809864" y="11489055"/>
              <a:chExt cx="1899285" cy="739140"/>
            </a:xfrm>
          </xdr:grpSpPr>
          <xdr:sp macro="" textlink="">
            <xdr:nvSpPr>
              <xdr:cNvPr id="315396" name="Option Button 4" hidden="1">
                <a:extLst>
                  <a:ext uri="{63B3BB69-23CF-44E3-9099-C40C66FF867C}">
                    <a14:compatExt spid="_x0000_s315396"/>
                  </a:ext>
                  <a:ext uri="{FF2B5EF4-FFF2-40B4-BE49-F238E27FC236}">
                    <a16:creationId xmlns:a16="http://schemas.microsoft.com/office/drawing/2014/main" id="{00000000-0008-0000-0200-000004D00400}"/>
                  </a:ext>
                </a:extLst>
              </xdr:cNvPr>
              <xdr:cNvSpPr/>
            </xdr:nvSpPr>
            <xdr:spPr bwMode="auto">
              <a:xfrm>
                <a:off x="2846070" y="11610975"/>
                <a:ext cx="1725930" cy="2133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受給を受けている／受給予定</a:t>
                </a:r>
              </a:p>
            </xdr:txBody>
          </xdr:sp>
          <xdr:sp macro="" textlink="">
            <xdr:nvSpPr>
              <xdr:cNvPr id="315397" name="Option Button 5" hidden="1">
                <a:extLst>
                  <a:ext uri="{63B3BB69-23CF-44E3-9099-C40C66FF867C}">
                    <a14:compatExt spid="_x0000_s315397"/>
                  </a:ext>
                  <a:ext uri="{FF2B5EF4-FFF2-40B4-BE49-F238E27FC236}">
                    <a16:creationId xmlns:a16="http://schemas.microsoft.com/office/drawing/2014/main" id="{00000000-0008-0000-0200-000005D00400}"/>
                  </a:ext>
                </a:extLst>
              </xdr:cNvPr>
              <xdr:cNvSpPr/>
            </xdr:nvSpPr>
            <xdr:spPr bwMode="auto">
              <a:xfrm>
                <a:off x="2838450" y="11923395"/>
                <a:ext cx="1733550" cy="1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受給なし、申請／受給予定なし</a:t>
                </a:r>
              </a:p>
            </xdr:txBody>
          </xdr:sp>
          <xdr:sp macro="" textlink="">
            <xdr:nvSpPr>
              <xdr:cNvPr id="315398" name="Group Box 1485" hidden="1">
                <a:extLst>
                  <a:ext uri="{63B3BB69-23CF-44E3-9099-C40C66FF867C}">
                    <a14:compatExt spid="_x0000_s315398"/>
                  </a:ext>
                  <a:ext uri="{FF2B5EF4-FFF2-40B4-BE49-F238E27FC236}">
                    <a16:creationId xmlns:a16="http://schemas.microsoft.com/office/drawing/2014/main" id="{00000000-0008-0000-0200-000006D00400}"/>
                  </a:ext>
                </a:extLst>
              </xdr:cNvPr>
              <xdr:cNvSpPr/>
            </xdr:nvSpPr>
            <xdr:spPr bwMode="auto">
              <a:xfrm>
                <a:off x="2809864" y="11489055"/>
                <a:ext cx="1899285" cy="73914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1485</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63813</xdr:colOff>
          <xdr:row>45</xdr:row>
          <xdr:rowOff>0</xdr:rowOff>
        </xdr:from>
        <xdr:to>
          <xdr:col>6</xdr:col>
          <xdr:colOff>209546</xdr:colOff>
          <xdr:row>46</xdr:row>
          <xdr:rowOff>419100</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2242657" y="10834688"/>
              <a:ext cx="3527108" cy="990600"/>
              <a:chOff x="1945003" y="10448925"/>
              <a:chExt cx="3084195" cy="990600"/>
            </a:xfrm>
          </xdr:grpSpPr>
          <xdr:sp macro="" textlink="">
            <xdr:nvSpPr>
              <xdr:cNvPr id="315399" name="Option Button 7" descr="令和元年度(2019年度)以降の&#10;CO2削減ポテンシャル診断" hidden="1">
                <a:extLst>
                  <a:ext uri="{63B3BB69-23CF-44E3-9099-C40C66FF867C}">
                    <a14:compatExt spid="_x0000_s315399"/>
                  </a:ext>
                  <a:ext uri="{FF2B5EF4-FFF2-40B4-BE49-F238E27FC236}">
                    <a16:creationId xmlns:a16="http://schemas.microsoft.com/office/drawing/2014/main" id="{00000000-0008-0000-0200-000007D00400}"/>
                  </a:ext>
                </a:extLst>
              </xdr:cNvPr>
              <xdr:cNvSpPr/>
            </xdr:nvSpPr>
            <xdr:spPr bwMode="auto">
              <a:xfrm>
                <a:off x="1975486" y="10506075"/>
                <a:ext cx="29584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グリーンリカバリー事業での診断</a:t>
                </a:r>
              </a:p>
            </xdr:txBody>
          </xdr:sp>
          <xdr:sp macro="" textlink="">
            <xdr:nvSpPr>
              <xdr:cNvPr id="315400" name="Option Button 8" hidden="1">
                <a:extLst>
                  <a:ext uri="{63B3BB69-23CF-44E3-9099-C40C66FF867C}">
                    <a14:compatExt spid="_x0000_s315400"/>
                  </a:ext>
                  <a:ext uri="{FF2B5EF4-FFF2-40B4-BE49-F238E27FC236}">
                    <a16:creationId xmlns:a16="http://schemas.microsoft.com/office/drawing/2014/main" id="{00000000-0008-0000-0200-000008D00400}"/>
                  </a:ext>
                </a:extLst>
              </xdr:cNvPr>
              <xdr:cNvSpPr/>
            </xdr:nvSpPr>
            <xdr:spPr bwMode="auto">
              <a:xfrm>
                <a:off x="1975486" y="10708005"/>
                <a:ext cx="2415540" cy="2552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SHIFT事業での計画策定支援</a:t>
                </a:r>
              </a:p>
            </xdr:txBody>
          </xdr:sp>
          <xdr:sp macro="" textlink="">
            <xdr:nvSpPr>
              <xdr:cNvPr id="315401" name="Option Button 9" hidden="1">
                <a:extLst>
                  <a:ext uri="{63B3BB69-23CF-44E3-9099-C40C66FF867C}">
                    <a14:compatExt spid="_x0000_s315401"/>
                  </a:ext>
                  <a:ext uri="{FF2B5EF4-FFF2-40B4-BE49-F238E27FC236}">
                    <a16:creationId xmlns:a16="http://schemas.microsoft.com/office/drawing/2014/main" id="{00000000-0008-0000-0200-000009D00400}"/>
                  </a:ext>
                </a:extLst>
              </xdr:cNvPr>
              <xdr:cNvSpPr/>
            </xdr:nvSpPr>
            <xdr:spPr bwMode="auto">
              <a:xfrm>
                <a:off x="1975486" y="10948035"/>
                <a:ext cx="2948940" cy="2152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CO2削減ポテンシャル診断</a:t>
                </a:r>
              </a:p>
            </xdr:txBody>
          </xdr:sp>
          <xdr:sp macro="" textlink="">
            <xdr:nvSpPr>
              <xdr:cNvPr id="315402" name="Option Button 10" hidden="1">
                <a:extLst>
                  <a:ext uri="{63B3BB69-23CF-44E3-9099-C40C66FF867C}">
                    <a14:compatExt spid="_x0000_s315402"/>
                  </a:ext>
                  <a:ext uri="{FF2B5EF4-FFF2-40B4-BE49-F238E27FC236}">
                    <a16:creationId xmlns:a16="http://schemas.microsoft.com/office/drawing/2014/main" id="{00000000-0008-0000-0200-00000AD00400}"/>
                  </a:ext>
                </a:extLst>
              </xdr:cNvPr>
              <xdr:cNvSpPr/>
            </xdr:nvSpPr>
            <xdr:spPr bwMode="auto">
              <a:xfrm>
                <a:off x="1975486" y="11182350"/>
                <a:ext cx="171069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自費での診断</a:t>
                </a:r>
              </a:p>
            </xdr:txBody>
          </xdr:sp>
          <xdr:sp macro="" textlink="">
            <xdr:nvSpPr>
              <xdr:cNvPr id="315403" name="Group Box 11" hidden="1">
                <a:extLst>
                  <a:ext uri="{63B3BB69-23CF-44E3-9099-C40C66FF867C}">
                    <a14:compatExt spid="_x0000_s315403"/>
                  </a:ext>
                  <a:ext uri="{FF2B5EF4-FFF2-40B4-BE49-F238E27FC236}">
                    <a16:creationId xmlns:a16="http://schemas.microsoft.com/office/drawing/2014/main" id="{00000000-0008-0000-0200-00000BD00400}"/>
                  </a:ext>
                </a:extLst>
              </xdr:cNvPr>
              <xdr:cNvSpPr/>
            </xdr:nvSpPr>
            <xdr:spPr bwMode="auto">
              <a:xfrm>
                <a:off x="1945003" y="10448925"/>
                <a:ext cx="3084195" cy="9906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1526</a:t>
                </a:r>
              </a:p>
            </xdr:txBody>
          </xdr:sp>
        </xdr:grpSp>
        <xdr:clientData/>
      </xdr:twoCellAnchor>
    </mc:Choice>
    <mc:Fallback/>
  </mc:AlternateContent>
  <xdr:twoCellAnchor editAs="absolute">
    <xdr:from>
      <xdr:col>17</xdr:col>
      <xdr:colOff>142875</xdr:colOff>
      <xdr:row>2</xdr:row>
      <xdr:rowOff>200025</xdr:rowOff>
    </xdr:from>
    <xdr:to>
      <xdr:col>20</xdr:col>
      <xdr:colOff>1112520</xdr:colOff>
      <xdr:row>5</xdr:row>
      <xdr:rowOff>140493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14025563" y="735806"/>
          <a:ext cx="3041332" cy="809625"/>
          <a:chOff x="8793480" y="2491740"/>
          <a:chExt cx="2827020" cy="800100"/>
        </a:xfrm>
      </xdr:grpSpPr>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xdr:from>
      <xdr:col>3</xdr:col>
      <xdr:colOff>342900</xdr:colOff>
      <xdr:row>44</xdr:row>
      <xdr:rowOff>7620</xdr:rowOff>
    </xdr:from>
    <xdr:to>
      <xdr:col>7</xdr:col>
      <xdr:colOff>670560</xdr:colOff>
      <xdr:row>45</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2521744" y="10532745"/>
          <a:ext cx="4732972" cy="301943"/>
          <a:chOff x="2314575" y="10133271"/>
          <a:chExt cx="4166235" cy="316230"/>
        </a:xfrm>
      </xdr:grpSpPr>
      <xdr:sp macro="" textlink="">
        <xdr:nvSpPr>
          <xdr:cNvPr id="11" name="Option Button 12" hidden="1">
            <a:extLst>
              <a:ext uri="{63B3BB69-23CF-44E3-9099-C40C66FF867C}">
                <a14:compatExt xmlns:a14="http://schemas.microsoft.com/office/drawing/2010/main" spid="_x0000_s161804"/>
              </a:ext>
              <a:ext uri="{FF2B5EF4-FFF2-40B4-BE49-F238E27FC236}">
                <a16:creationId xmlns:a16="http://schemas.microsoft.com/office/drawing/2014/main" id="{00000000-0008-0000-0200-00000B000000}"/>
              </a:ext>
            </a:extLst>
          </xdr:cNvPr>
          <xdr:cNvSpPr/>
        </xdr:nvSpPr>
        <xdr:spPr bwMode="auto">
          <a:xfrm>
            <a:off x="2466975" y="10170795"/>
            <a:ext cx="1756410" cy="2438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12" name="Option Button 13" hidden="1">
            <a:extLst>
              <a:ext uri="{63B3BB69-23CF-44E3-9099-C40C66FF867C}">
                <a14:compatExt xmlns:a14="http://schemas.microsoft.com/office/drawing/2010/main" spid="_x0000_s161805"/>
              </a:ext>
              <a:ext uri="{FF2B5EF4-FFF2-40B4-BE49-F238E27FC236}">
                <a16:creationId xmlns:a16="http://schemas.microsoft.com/office/drawing/2014/main" id="{00000000-0008-0000-0200-00000C000000}"/>
              </a:ext>
            </a:extLst>
          </xdr:cNvPr>
          <xdr:cNvSpPr/>
        </xdr:nvSpPr>
        <xdr:spPr bwMode="auto">
          <a:xfrm>
            <a:off x="4451985" y="10186035"/>
            <a:ext cx="1838325" cy="2362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13" name="Group Box 14" hidden="1">
            <a:extLst>
              <a:ext uri="{63B3BB69-23CF-44E3-9099-C40C66FF867C}">
                <a14:compatExt xmlns:a14="http://schemas.microsoft.com/office/drawing/2010/main" spid="_x0000_s161806"/>
              </a:ext>
              <a:ext uri="{FF2B5EF4-FFF2-40B4-BE49-F238E27FC236}">
                <a16:creationId xmlns:a16="http://schemas.microsoft.com/office/drawing/2014/main" id="{00000000-0008-0000-0200-00000D000000}"/>
              </a:ext>
            </a:extLst>
          </xdr:cNvPr>
          <xdr:cNvSpPr/>
        </xdr:nvSpPr>
        <xdr:spPr bwMode="auto">
          <a:xfrm>
            <a:off x="2314575" y="10133271"/>
            <a:ext cx="4166235" cy="316230"/>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xdr:twoCellAnchor>
    <xdr:from>
      <xdr:col>5</xdr:col>
      <xdr:colOff>83820</xdr:colOff>
      <xdr:row>41</xdr:row>
      <xdr:rowOff>220980</xdr:rowOff>
    </xdr:from>
    <xdr:to>
      <xdr:col>9</xdr:col>
      <xdr:colOff>800100</xdr:colOff>
      <xdr:row>44</xdr:row>
      <xdr:rowOff>0</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4191476" y="9900761"/>
          <a:ext cx="5121593" cy="624364"/>
          <a:chOff x="3789045" y="9698207"/>
          <a:chExt cx="4669155" cy="636271"/>
        </a:xfrm>
      </xdr:grpSpPr>
      <xdr:sp macro="" textlink="">
        <xdr:nvSpPr>
          <xdr:cNvPr id="15" name="Option Button 62" hidden="1">
            <a:extLst>
              <a:ext uri="{63B3BB69-23CF-44E3-9099-C40C66FF867C}">
                <a14:compatExt xmlns:a14="http://schemas.microsoft.com/office/drawing/2010/main" spid="_x0000_s139326"/>
              </a:ext>
              <a:ext uri="{FF2B5EF4-FFF2-40B4-BE49-F238E27FC236}">
                <a16:creationId xmlns:a16="http://schemas.microsoft.com/office/drawing/2014/main" id="{00000000-0008-0000-0200-00000F000000}"/>
              </a:ext>
            </a:extLst>
          </xdr:cNvPr>
          <xdr:cNvSpPr/>
        </xdr:nvSpPr>
        <xdr:spPr bwMode="auto">
          <a:xfrm>
            <a:off x="3906444" y="9745978"/>
            <a:ext cx="1441672" cy="2438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中小企業に該当する</a:t>
            </a:r>
          </a:p>
        </xdr:txBody>
      </xdr:sp>
      <xdr:sp macro="" textlink="">
        <xdr:nvSpPr>
          <xdr:cNvPr id="16" name="Option Button 63" hidden="1">
            <a:extLst>
              <a:ext uri="{63B3BB69-23CF-44E3-9099-C40C66FF867C}">
                <a14:compatExt xmlns:a14="http://schemas.microsoft.com/office/drawing/2010/main" spid="_x0000_s139327"/>
              </a:ext>
              <a:ext uri="{FF2B5EF4-FFF2-40B4-BE49-F238E27FC236}">
                <a16:creationId xmlns:a16="http://schemas.microsoft.com/office/drawing/2014/main" id="{00000000-0008-0000-0200-000010000000}"/>
              </a:ext>
            </a:extLst>
          </xdr:cNvPr>
          <xdr:cNvSpPr/>
        </xdr:nvSpPr>
        <xdr:spPr bwMode="auto">
          <a:xfrm>
            <a:off x="5711564" y="9736453"/>
            <a:ext cx="1246103" cy="2647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中小企業に該当しない</a:t>
            </a:r>
          </a:p>
        </xdr:txBody>
      </xdr:sp>
      <xdr:sp macro="" textlink="">
        <xdr:nvSpPr>
          <xdr:cNvPr id="17" name="Option Button 65" hidden="1">
            <a:extLst>
              <a:ext uri="{63B3BB69-23CF-44E3-9099-C40C66FF867C}">
                <a14:compatExt xmlns:a14="http://schemas.microsoft.com/office/drawing/2010/main" spid="_x0000_s139329"/>
              </a:ext>
              <a:ext uri="{FF2B5EF4-FFF2-40B4-BE49-F238E27FC236}">
                <a16:creationId xmlns:a16="http://schemas.microsoft.com/office/drawing/2014/main" id="{00000000-0008-0000-0200-000011000000}"/>
              </a:ext>
            </a:extLst>
          </xdr:cNvPr>
          <xdr:cNvSpPr/>
        </xdr:nvSpPr>
        <xdr:spPr bwMode="auto">
          <a:xfrm>
            <a:off x="6067424" y="10070655"/>
            <a:ext cx="1362076" cy="230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50t以上3,000t未満</a:t>
            </a:r>
          </a:p>
        </xdr:txBody>
      </xdr:sp>
      <xdr:sp macro="" textlink="">
        <xdr:nvSpPr>
          <xdr:cNvPr id="18" name="Option Button 66" hidden="1">
            <a:extLst>
              <a:ext uri="{63B3BB69-23CF-44E3-9099-C40C66FF867C}">
                <a14:compatExt xmlns:a14="http://schemas.microsoft.com/office/drawing/2010/main" spid="_x0000_s139330"/>
              </a:ext>
              <a:ext uri="{FF2B5EF4-FFF2-40B4-BE49-F238E27FC236}">
                <a16:creationId xmlns:a16="http://schemas.microsoft.com/office/drawing/2014/main" id="{00000000-0008-0000-0200-000012000000}"/>
              </a:ext>
            </a:extLst>
          </xdr:cNvPr>
          <xdr:cNvSpPr/>
        </xdr:nvSpPr>
        <xdr:spPr bwMode="auto">
          <a:xfrm>
            <a:off x="7572374" y="10075691"/>
            <a:ext cx="742951" cy="2206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それ以外</a:t>
            </a:r>
          </a:p>
        </xdr:txBody>
      </xdr:sp>
      <xdr:sp macro="" textlink="">
        <xdr:nvSpPr>
          <xdr:cNvPr id="19" name="Group Box 68" hidden="1">
            <a:extLst>
              <a:ext uri="{63B3BB69-23CF-44E3-9099-C40C66FF867C}">
                <a14:compatExt xmlns:a14="http://schemas.microsoft.com/office/drawing/2010/main" spid="_x0000_s139332"/>
              </a:ext>
              <a:ext uri="{FF2B5EF4-FFF2-40B4-BE49-F238E27FC236}">
                <a16:creationId xmlns:a16="http://schemas.microsoft.com/office/drawing/2014/main" id="{00000000-0008-0000-0200-000013000000}"/>
              </a:ext>
            </a:extLst>
          </xdr:cNvPr>
          <xdr:cNvSpPr/>
        </xdr:nvSpPr>
        <xdr:spPr bwMode="auto">
          <a:xfrm>
            <a:off x="3789045" y="9698207"/>
            <a:ext cx="4669155" cy="636271"/>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grpSp>
    <xdr:clientData/>
  </xdr:twoCellAnchor>
  <mc:AlternateContent xmlns:mc="http://schemas.openxmlformats.org/markup-compatibility/2006">
    <mc:Choice xmlns:a14="http://schemas.microsoft.com/office/drawing/2010/main" Requires="a14">
      <xdr:twoCellAnchor>
        <xdr:from>
          <xdr:col>5</xdr:col>
          <xdr:colOff>219075</xdr:colOff>
          <xdr:row>42</xdr:row>
          <xdr:rowOff>38100</xdr:rowOff>
        </xdr:from>
        <xdr:to>
          <xdr:col>6</xdr:col>
          <xdr:colOff>342900</xdr:colOff>
          <xdr:row>42</xdr:row>
          <xdr:rowOff>276225</xdr:rowOff>
        </xdr:to>
        <xdr:sp macro="" textlink="">
          <xdr:nvSpPr>
            <xdr:cNvPr id="315404" name="Option Button 12" hidden="1">
              <a:extLst>
                <a:ext uri="{63B3BB69-23CF-44E3-9099-C40C66FF867C}">
                  <a14:compatExt spid="_x0000_s315404"/>
                </a:ext>
                <a:ext uri="{FF2B5EF4-FFF2-40B4-BE49-F238E27FC236}">
                  <a16:creationId xmlns:a16="http://schemas.microsoft.com/office/drawing/2014/main" id="{00000000-0008-0000-0200-00000C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中小企業に該当する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104775</xdr:colOff>
          <xdr:row>43</xdr:row>
          <xdr:rowOff>47625</xdr:rowOff>
        </xdr:from>
        <xdr:to>
          <xdr:col>8</xdr:col>
          <xdr:colOff>638175</xdr:colOff>
          <xdr:row>43</xdr:row>
          <xdr:rowOff>276225</xdr:rowOff>
        </xdr:to>
        <xdr:sp macro="" textlink="">
          <xdr:nvSpPr>
            <xdr:cNvPr id="315405" name="Option Button 13" hidden="1">
              <a:extLst>
                <a:ext uri="{63B3BB69-23CF-44E3-9099-C40C66FF867C}">
                  <a14:compatExt spid="_x0000_s315405"/>
                </a:ext>
                <a:ext uri="{FF2B5EF4-FFF2-40B4-BE49-F238E27FC236}">
                  <a16:creationId xmlns:a16="http://schemas.microsoft.com/office/drawing/2014/main" id="{00000000-0008-0000-0200-00000DD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50t以上3,000t未満</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85725</xdr:colOff>
          <xdr:row>41</xdr:row>
          <xdr:rowOff>219075</xdr:rowOff>
        </xdr:from>
        <xdr:to>
          <xdr:col>9</xdr:col>
          <xdr:colOff>800100</xdr:colOff>
          <xdr:row>44</xdr:row>
          <xdr:rowOff>0</xdr:rowOff>
        </xdr:to>
        <xdr:sp macro="" textlink="">
          <xdr:nvSpPr>
            <xdr:cNvPr id="315406" name="Group Box 14" hidden="1">
              <a:extLst>
                <a:ext uri="{63B3BB69-23CF-44E3-9099-C40C66FF867C}">
                  <a14:compatExt spid="_x0000_s315406"/>
                </a:ext>
                <a:ext uri="{FF2B5EF4-FFF2-40B4-BE49-F238E27FC236}">
                  <a16:creationId xmlns:a16="http://schemas.microsoft.com/office/drawing/2014/main" id="{00000000-0008-0000-0200-00000ED004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xdr:twoCellAnchor>
    <xdr:from>
      <xdr:col>5</xdr:col>
      <xdr:colOff>85725</xdr:colOff>
      <xdr:row>41</xdr:row>
      <xdr:rowOff>219075</xdr:rowOff>
    </xdr:from>
    <xdr:to>
      <xdr:col>9</xdr:col>
      <xdr:colOff>800100</xdr:colOff>
      <xdr:row>44</xdr:row>
      <xdr:rowOff>0</xdr:rowOff>
    </xdr:to>
    <xdr:grpSp>
      <xdr:nvGrpSpPr>
        <xdr:cNvPr id="20" name="グループ化 10">
          <a:extLst>
            <a:ext uri="{FF2B5EF4-FFF2-40B4-BE49-F238E27FC236}">
              <a16:creationId xmlns:a16="http://schemas.microsoft.com/office/drawing/2014/main" id="{00000000-0008-0000-0200-000014000000}"/>
            </a:ext>
          </a:extLst>
        </xdr:cNvPr>
        <xdr:cNvGrpSpPr>
          <a:grpSpLocks/>
        </xdr:cNvGrpSpPr>
      </xdr:nvGrpSpPr>
      <xdr:grpSpPr bwMode="auto">
        <a:xfrm>
          <a:off x="4193381" y="9898856"/>
          <a:ext cx="5119688" cy="626269"/>
          <a:chOff x="37890" y="96982"/>
          <a:chExt cx="46691" cy="6362"/>
        </a:xfrm>
      </xdr:grpSpPr>
      <xdr:pic>
        <xdr:nvPicPr>
          <xdr:cNvPr id="21" name="Option Button 62" hidden="1">
            <a:extLst>
              <a:ext uri="{FF2B5EF4-FFF2-40B4-BE49-F238E27FC236}">
                <a16:creationId xmlns:a16="http://schemas.microsoft.com/office/drawing/2014/main" id="{00000000-0008-0000-0200-00001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2" name="Option Button 63" hidden="1">
            <a:extLst>
              <a:ext uri="{FF2B5EF4-FFF2-40B4-BE49-F238E27FC236}">
                <a16:creationId xmlns:a16="http://schemas.microsoft.com/office/drawing/2014/main" id="{00000000-0008-0000-0200-000016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3" name="Option Button 65" hidden="1">
            <a:extLst>
              <a:ext uri="{FF2B5EF4-FFF2-40B4-BE49-F238E27FC236}">
                <a16:creationId xmlns:a16="http://schemas.microsoft.com/office/drawing/2014/main" id="{00000000-0008-0000-0200-000017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4" name="Option Button 66" hidden="1">
            <a:extLst>
              <a:ext uri="{FF2B5EF4-FFF2-40B4-BE49-F238E27FC236}">
                <a16:creationId xmlns:a16="http://schemas.microsoft.com/office/drawing/2014/main" id="{00000000-0008-0000-0200-000018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5" name="Group Box 68" hidden="1">
            <a:extLst>
              <a:ext uri="{FF2B5EF4-FFF2-40B4-BE49-F238E27FC236}">
                <a16:creationId xmlns:a16="http://schemas.microsoft.com/office/drawing/2014/main" id="{00000000-0008-0000-0200-000019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26" name="Group 39">
          <a:extLst>
            <a:ext uri="{FF2B5EF4-FFF2-40B4-BE49-F238E27FC236}">
              <a16:creationId xmlns:a16="http://schemas.microsoft.com/office/drawing/2014/main" id="{00000000-0008-0000-0200-00001A000000}"/>
            </a:ext>
          </a:extLst>
        </xdr:cNvPr>
        <xdr:cNvGrpSpPr>
          <a:grpSpLocks/>
        </xdr:cNvGrpSpPr>
      </xdr:nvGrpSpPr>
      <xdr:grpSpPr bwMode="auto">
        <a:xfrm>
          <a:off x="4193381" y="9898856"/>
          <a:ext cx="5119688" cy="626269"/>
          <a:chOff x="37890" y="96982"/>
          <a:chExt cx="46691" cy="6362"/>
        </a:xfrm>
      </xdr:grpSpPr>
      <xdr:pic>
        <xdr:nvPicPr>
          <xdr:cNvPr id="27" name="Option Button 62" hidden="1">
            <a:extLst>
              <a:ext uri="{FF2B5EF4-FFF2-40B4-BE49-F238E27FC236}">
                <a16:creationId xmlns:a16="http://schemas.microsoft.com/office/drawing/2014/main" id="{00000000-0008-0000-0200-00001B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8" name="Option Button 63" hidden="1">
            <a:extLst>
              <a:ext uri="{FF2B5EF4-FFF2-40B4-BE49-F238E27FC236}">
                <a16:creationId xmlns:a16="http://schemas.microsoft.com/office/drawing/2014/main" id="{00000000-0008-0000-0200-00001C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9" name="Option Button 65" hidden="1">
            <a:extLst>
              <a:ext uri="{FF2B5EF4-FFF2-40B4-BE49-F238E27FC236}">
                <a16:creationId xmlns:a16="http://schemas.microsoft.com/office/drawing/2014/main" id="{00000000-0008-0000-0200-00001D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0" name="Option Button 66" hidden="1">
            <a:extLst>
              <a:ext uri="{FF2B5EF4-FFF2-40B4-BE49-F238E27FC236}">
                <a16:creationId xmlns:a16="http://schemas.microsoft.com/office/drawing/2014/main" id="{00000000-0008-0000-0200-00001E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 name="Group Box 68" hidden="1">
            <a:extLst>
              <a:ext uri="{FF2B5EF4-FFF2-40B4-BE49-F238E27FC236}">
                <a16:creationId xmlns:a16="http://schemas.microsoft.com/office/drawing/2014/main" id="{00000000-0008-0000-0200-00001F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2" name="Group 49">
          <a:extLst>
            <a:ext uri="{FF2B5EF4-FFF2-40B4-BE49-F238E27FC236}">
              <a16:creationId xmlns:a16="http://schemas.microsoft.com/office/drawing/2014/main" id="{00000000-0008-0000-0200-000020000000}"/>
            </a:ext>
          </a:extLst>
        </xdr:cNvPr>
        <xdr:cNvGrpSpPr>
          <a:grpSpLocks/>
        </xdr:cNvGrpSpPr>
      </xdr:nvGrpSpPr>
      <xdr:grpSpPr bwMode="auto">
        <a:xfrm>
          <a:off x="4193381" y="9898856"/>
          <a:ext cx="5119688" cy="626269"/>
          <a:chOff x="37890" y="96982"/>
          <a:chExt cx="46691" cy="6362"/>
        </a:xfrm>
      </xdr:grpSpPr>
      <xdr:pic>
        <xdr:nvPicPr>
          <xdr:cNvPr id="33" name="Option Button 62" hidden="1">
            <a:extLst>
              <a:ext uri="{FF2B5EF4-FFF2-40B4-BE49-F238E27FC236}">
                <a16:creationId xmlns:a16="http://schemas.microsoft.com/office/drawing/2014/main" id="{00000000-0008-0000-0200-000021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4" name="Option Button 63" hidden="1">
            <a:extLst>
              <a:ext uri="{FF2B5EF4-FFF2-40B4-BE49-F238E27FC236}">
                <a16:creationId xmlns:a16="http://schemas.microsoft.com/office/drawing/2014/main" id="{00000000-0008-0000-0200-000022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5" name="Option Button 65" hidden="1">
            <a:extLst>
              <a:ext uri="{FF2B5EF4-FFF2-40B4-BE49-F238E27FC236}">
                <a16:creationId xmlns:a16="http://schemas.microsoft.com/office/drawing/2014/main" id="{00000000-0008-0000-0200-000023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6" name="Option Button 66" hidden="1">
            <a:extLst>
              <a:ext uri="{FF2B5EF4-FFF2-40B4-BE49-F238E27FC236}">
                <a16:creationId xmlns:a16="http://schemas.microsoft.com/office/drawing/2014/main" id="{00000000-0008-0000-0200-000024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7" name="Group Box 68" hidden="1">
            <a:extLst>
              <a:ext uri="{FF2B5EF4-FFF2-40B4-BE49-F238E27FC236}">
                <a16:creationId xmlns:a16="http://schemas.microsoft.com/office/drawing/2014/main" id="{00000000-0008-0000-0200-000025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8" name="Group 59">
          <a:extLst>
            <a:ext uri="{FF2B5EF4-FFF2-40B4-BE49-F238E27FC236}">
              <a16:creationId xmlns:a16="http://schemas.microsoft.com/office/drawing/2014/main" id="{00000000-0008-0000-0200-000026000000}"/>
            </a:ext>
          </a:extLst>
        </xdr:cNvPr>
        <xdr:cNvGrpSpPr>
          <a:grpSpLocks/>
        </xdr:cNvGrpSpPr>
      </xdr:nvGrpSpPr>
      <xdr:grpSpPr bwMode="auto">
        <a:xfrm>
          <a:off x="4193381" y="9898856"/>
          <a:ext cx="5119688" cy="626269"/>
          <a:chOff x="37890" y="96982"/>
          <a:chExt cx="46691" cy="6362"/>
        </a:xfrm>
      </xdr:grpSpPr>
      <xdr:pic>
        <xdr:nvPicPr>
          <xdr:cNvPr id="39" name="Option Button 62" hidden="1">
            <a:extLst>
              <a:ext uri="{FF2B5EF4-FFF2-40B4-BE49-F238E27FC236}">
                <a16:creationId xmlns:a16="http://schemas.microsoft.com/office/drawing/2014/main" id="{00000000-0008-0000-0200-000027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0" name="Option Button 63" hidden="1">
            <a:extLst>
              <a:ext uri="{FF2B5EF4-FFF2-40B4-BE49-F238E27FC236}">
                <a16:creationId xmlns:a16="http://schemas.microsoft.com/office/drawing/2014/main" id="{00000000-0008-0000-0200-000028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1" name="Option Button 65" hidden="1">
            <a:extLst>
              <a:ext uri="{FF2B5EF4-FFF2-40B4-BE49-F238E27FC236}">
                <a16:creationId xmlns:a16="http://schemas.microsoft.com/office/drawing/2014/main" id="{00000000-0008-0000-0200-000029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2" name="Option Button 66" hidden="1">
            <a:extLst>
              <a:ext uri="{FF2B5EF4-FFF2-40B4-BE49-F238E27FC236}">
                <a16:creationId xmlns:a16="http://schemas.microsoft.com/office/drawing/2014/main" id="{00000000-0008-0000-0200-00002A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3" name="Group Box 68" hidden="1">
            <a:extLst>
              <a:ext uri="{FF2B5EF4-FFF2-40B4-BE49-F238E27FC236}">
                <a16:creationId xmlns:a16="http://schemas.microsoft.com/office/drawing/2014/main" id="{00000000-0008-0000-0200-00002B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44" name="Group 69">
          <a:extLst>
            <a:ext uri="{FF2B5EF4-FFF2-40B4-BE49-F238E27FC236}">
              <a16:creationId xmlns:a16="http://schemas.microsoft.com/office/drawing/2014/main" id="{00000000-0008-0000-0200-00002C000000}"/>
            </a:ext>
          </a:extLst>
        </xdr:cNvPr>
        <xdr:cNvGrpSpPr>
          <a:grpSpLocks/>
        </xdr:cNvGrpSpPr>
      </xdr:nvGrpSpPr>
      <xdr:grpSpPr bwMode="auto">
        <a:xfrm>
          <a:off x="4193381" y="9898856"/>
          <a:ext cx="5119688" cy="626269"/>
          <a:chOff x="37890" y="96982"/>
          <a:chExt cx="46691" cy="6362"/>
        </a:xfrm>
      </xdr:grpSpPr>
      <xdr:pic>
        <xdr:nvPicPr>
          <xdr:cNvPr id="45" name="Option Button 62" hidden="1">
            <a:extLst>
              <a:ext uri="{FF2B5EF4-FFF2-40B4-BE49-F238E27FC236}">
                <a16:creationId xmlns:a16="http://schemas.microsoft.com/office/drawing/2014/main" id="{00000000-0008-0000-0200-00002D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6" name="Option Button 63" hidden="1">
            <a:extLst>
              <a:ext uri="{FF2B5EF4-FFF2-40B4-BE49-F238E27FC236}">
                <a16:creationId xmlns:a16="http://schemas.microsoft.com/office/drawing/2014/main" id="{00000000-0008-0000-0200-00002E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7" name="Option Button 65" hidden="1">
            <a:extLst>
              <a:ext uri="{FF2B5EF4-FFF2-40B4-BE49-F238E27FC236}">
                <a16:creationId xmlns:a16="http://schemas.microsoft.com/office/drawing/2014/main" id="{00000000-0008-0000-0200-00002F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8" name="Option Button 66" hidden="1">
            <a:extLst>
              <a:ext uri="{FF2B5EF4-FFF2-40B4-BE49-F238E27FC236}">
                <a16:creationId xmlns:a16="http://schemas.microsoft.com/office/drawing/2014/main" id="{00000000-0008-0000-0200-000030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9" name="Group Box 68" hidden="1">
            <a:extLst>
              <a:ext uri="{FF2B5EF4-FFF2-40B4-BE49-F238E27FC236}">
                <a16:creationId xmlns:a16="http://schemas.microsoft.com/office/drawing/2014/main" id="{00000000-0008-0000-0200-000031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50" name="Group 79">
          <a:extLst>
            <a:ext uri="{FF2B5EF4-FFF2-40B4-BE49-F238E27FC236}">
              <a16:creationId xmlns:a16="http://schemas.microsoft.com/office/drawing/2014/main" id="{00000000-0008-0000-0200-000032000000}"/>
            </a:ext>
          </a:extLst>
        </xdr:cNvPr>
        <xdr:cNvGrpSpPr>
          <a:grpSpLocks/>
        </xdr:cNvGrpSpPr>
      </xdr:nvGrpSpPr>
      <xdr:grpSpPr bwMode="auto">
        <a:xfrm>
          <a:off x="4193381" y="9898856"/>
          <a:ext cx="5119688" cy="626269"/>
          <a:chOff x="37890" y="96982"/>
          <a:chExt cx="46691" cy="6362"/>
        </a:xfrm>
      </xdr:grpSpPr>
      <xdr:pic>
        <xdr:nvPicPr>
          <xdr:cNvPr id="51" name="Option Button 62" hidden="1">
            <a:extLst>
              <a:ext uri="{FF2B5EF4-FFF2-40B4-BE49-F238E27FC236}">
                <a16:creationId xmlns:a16="http://schemas.microsoft.com/office/drawing/2014/main" id="{00000000-0008-0000-0200-00003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2" name="Option Button 63" hidden="1">
            <a:extLst>
              <a:ext uri="{FF2B5EF4-FFF2-40B4-BE49-F238E27FC236}">
                <a16:creationId xmlns:a16="http://schemas.microsoft.com/office/drawing/2014/main" id="{00000000-0008-0000-0200-000034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3" name="Option Button 65" hidden="1">
            <a:extLst>
              <a:ext uri="{FF2B5EF4-FFF2-40B4-BE49-F238E27FC236}">
                <a16:creationId xmlns:a16="http://schemas.microsoft.com/office/drawing/2014/main" id="{00000000-0008-0000-0200-000035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4" name="Option Button 66" hidden="1">
            <a:extLst>
              <a:ext uri="{FF2B5EF4-FFF2-40B4-BE49-F238E27FC236}">
                <a16:creationId xmlns:a16="http://schemas.microsoft.com/office/drawing/2014/main" id="{00000000-0008-0000-0200-000036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5" name="Group Box 68" hidden="1">
            <a:extLst>
              <a:ext uri="{FF2B5EF4-FFF2-40B4-BE49-F238E27FC236}">
                <a16:creationId xmlns:a16="http://schemas.microsoft.com/office/drawing/2014/main" id="{00000000-0008-0000-0200-000037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56" name="Group 89">
          <a:extLst>
            <a:ext uri="{FF2B5EF4-FFF2-40B4-BE49-F238E27FC236}">
              <a16:creationId xmlns:a16="http://schemas.microsoft.com/office/drawing/2014/main" id="{00000000-0008-0000-0200-000038000000}"/>
            </a:ext>
          </a:extLst>
        </xdr:cNvPr>
        <xdr:cNvGrpSpPr>
          <a:grpSpLocks/>
        </xdr:cNvGrpSpPr>
      </xdr:nvGrpSpPr>
      <xdr:grpSpPr bwMode="auto">
        <a:xfrm>
          <a:off x="4193381" y="9898856"/>
          <a:ext cx="5119688" cy="626269"/>
          <a:chOff x="37890" y="96982"/>
          <a:chExt cx="46691" cy="6362"/>
        </a:xfrm>
      </xdr:grpSpPr>
      <xdr:pic>
        <xdr:nvPicPr>
          <xdr:cNvPr id="57" name="Option Button 62" hidden="1">
            <a:extLst>
              <a:ext uri="{FF2B5EF4-FFF2-40B4-BE49-F238E27FC236}">
                <a16:creationId xmlns:a16="http://schemas.microsoft.com/office/drawing/2014/main" id="{00000000-0008-0000-0200-000039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8" name="Option Button 63" hidden="1">
            <a:extLst>
              <a:ext uri="{FF2B5EF4-FFF2-40B4-BE49-F238E27FC236}">
                <a16:creationId xmlns:a16="http://schemas.microsoft.com/office/drawing/2014/main" id="{00000000-0008-0000-0200-00003A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9" name="Option Button 65" hidden="1">
            <a:extLst>
              <a:ext uri="{FF2B5EF4-FFF2-40B4-BE49-F238E27FC236}">
                <a16:creationId xmlns:a16="http://schemas.microsoft.com/office/drawing/2014/main" id="{00000000-0008-0000-0200-00003B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0" name="Option Button 66" hidden="1">
            <a:extLst>
              <a:ext uri="{FF2B5EF4-FFF2-40B4-BE49-F238E27FC236}">
                <a16:creationId xmlns:a16="http://schemas.microsoft.com/office/drawing/2014/main" id="{00000000-0008-0000-0200-00003C0000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1" name="Group Box 68" hidden="1">
            <a:extLst>
              <a:ext uri="{FF2B5EF4-FFF2-40B4-BE49-F238E27FC236}">
                <a16:creationId xmlns:a16="http://schemas.microsoft.com/office/drawing/2014/main" id="{00000000-0008-0000-0200-00003D0000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62" name="Group 99">
          <a:extLst>
            <a:ext uri="{FF2B5EF4-FFF2-40B4-BE49-F238E27FC236}">
              <a16:creationId xmlns:a16="http://schemas.microsoft.com/office/drawing/2014/main" id="{00000000-0008-0000-0200-00003E000000}"/>
            </a:ext>
          </a:extLst>
        </xdr:cNvPr>
        <xdr:cNvGrpSpPr>
          <a:grpSpLocks/>
        </xdr:cNvGrpSpPr>
      </xdr:nvGrpSpPr>
      <xdr:grpSpPr bwMode="auto">
        <a:xfrm>
          <a:off x="4193381" y="9898856"/>
          <a:ext cx="5119688" cy="626269"/>
          <a:chOff x="37890" y="96982"/>
          <a:chExt cx="46691" cy="6362"/>
        </a:xfrm>
      </xdr:grpSpPr>
      <xdr:pic>
        <xdr:nvPicPr>
          <xdr:cNvPr id="63" name="Option Button 62" hidden="1">
            <a:extLst>
              <a:ext uri="{FF2B5EF4-FFF2-40B4-BE49-F238E27FC236}">
                <a16:creationId xmlns:a16="http://schemas.microsoft.com/office/drawing/2014/main" id="{00000000-0008-0000-0200-00003F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392" name="Option Button 63" hidden="1">
            <a:extLst>
              <a:ext uri="{FF2B5EF4-FFF2-40B4-BE49-F238E27FC236}">
                <a16:creationId xmlns:a16="http://schemas.microsoft.com/office/drawing/2014/main" id="{00000000-0008-0000-0200-00000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07" name="Option Button 65" hidden="1">
            <a:extLst>
              <a:ext uri="{FF2B5EF4-FFF2-40B4-BE49-F238E27FC236}">
                <a16:creationId xmlns:a16="http://schemas.microsoft.com/office/drawing/2014/main" id="{00000000-0008-0000-0200-00000F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08" name="Option Button 66" hidden="1">
            <a:extLst>
              <a:ext uri="{FF2B5EF4-FFF2-40B4-BE49-F238E27FC236}">
                <a16:creationId xmlns:a16="http://schemas.microsoft.com/office/drawing/2014/main" id="{00000000-0008-0000-0200-000010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09" name="Group Box 68" hidden="1">
            <a:extLst>
              <a:ext uri="{FF2B5EF4-FFF2-40B4-BE49-F238E27FC236}">
                <a16:creationId xmlns:a16="http://schemas.microsoft.com/office/drawing/2014/main" id="{00000000-0008-0000-0200-000011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10" name="Group 109">
          <a:extLst>
            <a:ext uri="{FF2B5EF4-FFF2-40B4-BE49-F238E27FC236}">
              <a16:creationId xmlns:a16="http://schemas.microsoft.com/office/drawing/2014/main" id="{00000000-0008-0000-0200-000012D00400}"/>
            </a:ext>
          </a:extLst>
        </xdr:cNvPr>
        <xdr:cNvGrpSpPr>
          <a:grpSpLocks/>
        </xdr:cNvGrpSpPr>
      </xdr:nvGrpSpPr>
      <xdr:grpSpPr bwMode="auto">
        <a:xfrm>
          <a:off x="4193381" y="9898856"/>
          <a:ext cx="5119688" cy="626269"/>
          <a:chOff x="37890" y="96982"/>
          <a:chExt cx="46691" cy="6362"/>
        </a:xfrm>
      </xdr:grpSpPr>
      <xdr:pic>
        <xdr:nvPicPr>
          <xdr:cNvPr id="315411" name="Option Button 62" hidden="1">
            <a:extLst>
              <a:ext uri="{FF2B5EF4-FFF2-40B4-BE49-F238E27FC236}">
                <a16:creationId xmlns:a16="http://schemas.microsoft.com/office/drawing/2014/main" id="{00000000-0008-0000-0200-000013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2" name="Option Button 63" hidden="1">
            <a:extLst>
              <a:ext uri="{FF2B5EF4-FFF2-40B4-BE49-F238E27FC236}">
                <a16:creationId xmlns:a16="http://schemas.microsoft.com/office/drawing/2014/main" id="{00000000-0008-0000-0200-000014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3" name="Option Button 65" hidden="1">
            <a:extLst>
              <a:ext uri="{FF2B5EF4-FFF2-40B4-BE49-F238E27FC236}">
                <a16:creationId xmlns:a16="http://schemas.microsoft.com/office/drawing/2014/main" id="{00000000-0008-0000-0200-000015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4" name="Option Button 66" hidden="1">
            <a:extLst>
              <a:ext uri="{FF2B5EF4-FFF2-40B4-BE49-F238E27FC236}">
                <a16:creationId xmlns:a16="http://schemas.microsoft.com/office/drawing/2014/main" id="{00000000-0008-0000-0200-000016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5" name="Group Box 68" hidden="1">
            <a:extLst>
              <a:ext uri="{FF2B5EF4-FFF2-40B4-BE49-F238E27FC236}">
                <a16:creationId xmlns:a16="http://schemas.microsoft.com/office/drawing/2014/main" id="{00000000-0008-0000-0200-000017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16" name="Group 119">
          <a:extLst>
            <a:ext uri="{FF2B5EF4-FFF2-40B4-BE49-F238E27FC236}">
              <a16:creationId xmlns:a16="http://schemas.microsoft.com/office/drawing/2014/main" id="{00000000-0008-0000-0200-000018D00400}"/>
            </a:ext>
          </a:extLst>
        </xdr:cNvPr>
        <xdr:cNvGrpSpPr>
          <a:grpSpLocks/>
        </xdr:cNvGrpSpPr>
      </xdr:nvGrpSpPr>
      <xdr:grpSpPr bwMode="auto">
        <a:xfrm>
          <a:off x="4193381" y="9898856"/>
          <a:ext cx="5119688" cy="626269"/>
          <a:chOff x="37890" y="96982"/>
          <a:chExt cx="46691" cy="6362"/>
        </a:xfrm>
      </xdr:grpSpPr>
      <xdr:pic>
        <xdr:nvPicPr>
          <xdr:cNvPr id="315417" name="Option Button 62" hidden="1">
            <a:extLst>
              <a:ext uri="{FF2B5EF4-FFF2-40B4-BE49-F238E27FC236}">
                <a16:creationId xmlns:a16="http://schemas.microsoft.com/office/drawing/2014/main" id="{00000000-0008-0000-0200-000019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8" name="Option Button 63" hidden="1">
            <a:extLst>
              <a:ext uri="{FF2B5EF4-FFF2-40B4-BE49-F238E27FC236}">
                <a16:creationId xmlns:a16="http://schemas.microsoft.com/office/drawing/2014/main" id="{00000000-0008-0000-0200-00001A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19" name="Option Button 65" hidden="1">
            <a:extLst>
              <a:ext uri="{FF2B5EF4-FFF2-40B4-BE49-F238E27FC236}">
                <a16:creationId xmlns:a16="http://schemas.microsoft.com/office/drawing/2014/main" id="{00000000-0008-0000-0200-00001B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0" name="Option Button 66" hidden="1">
            <a:extLst>
              <a:ext uri="{FF2B5EF4-FFF2-40B4-BE49-F238E27FC236}">
                <a16:creationId xmlns:a16="http://schemas.microsoft.com/office/drawing/2014/main" id="{00000000-0008-0000-0200-00001C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1" name="Group Box 68" hidden="1">
            <a:extLst>
              <a:ext uri="{FF2B5EF4-FFF2-40B4-BE49-F238E27FC236}">
                <a16:creationId xmlns:a16="http://schemas.microsoft.com/office/drawing/2014/main" id="{00000000-0008-0000-0200-00001D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22" name="Group 129">
          <a:extLst>
            <a:ext uri="{FF2B5EF4-FFF2-40B4-BE49-F238E27FC236}">
              <a16:creationId xmlns:a16="http://schemas.microsoft.com/office/drawing/2014/main" id="{00000000-0008-0000-0200-00001ED00400}"/>
            </a:ext>
          </a:extLst>
        </xdr:cNvPr>
        <xdr:cNvGrpSpPr>
          <a:grpSpLocks/>
        </xdr:cNvGrpSpPr>
      </xdr:nvGrpSpPr>
      <xdr:grpSpPr bwMode="auto">
        <a:xfrm>
          <a:off x="4193381" y="9898856"/>
          <a:ext cx="5119688" cy="626269"/>
          <a:chOff x="37890" y="96982"/>
          <a:chExt cx="46691" cy="6362"/>
        </a:xfrm>
      </xdr:grpSpPr>
      <xdr:pic>
        <xdr:nvPicPr>
          <xdr:cNvPr id="315423" name="Option Button 62" hidden="1">
            <a:extLst>
              <a:ext uri="{FF2B5EF4-FFF2-40B4-BE49-F238E27FC236}">
                <a16:creationId xmlns:a16="http://schemas.microsoft.com/office/drawing/2014/main" id="{00000000-0008-0000-0200-00001F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4" name="Option Button 63" hidden="1">
            <a:extLst>
              <a:ext uri="{FF2B5EF4-FFF2-40B4-BE49-F238E27FC236}">
                <a16:creationId xmlns:a16="http://schemas.microsoft.com/office/drawing/2014/main" id="{00000000-0008-0000-0200-00002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5" name="Option Button 65" hidden="1">
            <a:extLst>
              <a:ext uri="{FF2B5EF4-FFF2-40B4-BE49-F238E27FC236}">
                <a16:creationId xmlns:a16="http://schemas.microsoft.com/office/drawing/2014/main" id="{00000000-0008-0000-0200-000021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6" name="Option Button 66" hidden="1">
            <a:extLst>
              <a:ext uri="{FF2B5EF4-FFF2-40B4-BE49-F238E27FC236}">
                <a16:creationId xmlns:a16="http://schemas.microsoft.com/office/drawing/2014/main" id="{00000000-0008-0000-0200-000022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27" name="Group Box 68" hidden="1">
            <a:extLst>
              <a:ext uri="{FF2B5EF4-FFF2-40B4-BE49-F238E27FC236}">
                <a16:creationId xmlns:a16="http://schemas.microsoft.com/office/drawing/2014/main" id="{00000000-0008-0000-0200-000023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28" name="Group 139">
          <a:extLst>
            <a:ext uri="{FF2B5EF4-FFF2-40B4-BE49-F238E27FC236}">
              <a16:creationId xmlns:a16="http://schemas.microsoft.com/office/drawing/2014/main" id="{00000000-0008-0000-0200-000024D00400}"/>
            </a:ext>
          </a:extLst>
        </xdr:cNvPr>
        <xdr:cNvGrpSpPr>
          <a:grpSpLocks/>
        </xdr:cNvGrpSpPr>
      </xdr:nvGrpSpPr>
      <xdr:grpSpPr bwMode="auto">
        <a:xfrm>
          <a:off x="4193381" y="9898856"/>
          <a:ext cx="5119688" cy="626269"/>
          <a:chOff x="37890" y="96982"/>
          <a:chExt cx="46691" cy="6362"/>
        </a:xfrm>
      </xdr:grpSpPr>
      <xdr:pic>
        <xdr:nvPicPr>
          <xdr:cNvPr id="315429" name="Option Button 62" hidden="1">
            <a:extLst>
              <a:ext uri="{FF2B5EF4-FFF2-40B4-BE49-F238E27FC236}">
                <a16:creationId xmlns:a16="http://schemas.microsoft.com/office/drawing/2014/main" id="{00000000-0008-0000-0200-00002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0" name="Option Button 63" hidden="1">
            <a:extLst>
              <a:ext uri="{FF2B5EF4-FFF2-40B4-BE49-F238E27FC236}">
                <a16:creationId xmlns:a16="http://schemas.microsoft.com/office/drawing/2014/main" id="{00000000-0008-0000-0200-00002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1" name="Option Button 65" hidden="1">
            <a:extLst>
              <a:ext uri="{FF2B5EF4-FFF2-40B4-BE49-F238E27FC236}">
                <a16:creationId xmlns:a16="http://schemas.microsoft.com/office/drawing/2014/main" id="{00000000-0008-0000-0200-00002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2" name="Option Button 66" hidden="1">
            <a:extLst>
              <a:ext uri="{FF2B5EF4-FFF2-40B4-BE49-F238E27FC236}">
                <a16:creationId xmlns:a16="http://schemas.microsoft.com/office/drawing/2014/main" id="{00000000-0008-0000-0200-00002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3" name="Group Box 68" hidden="1">
            <a:extLst>
              <a:ext uri="{FF2B5EF4-FFF2-40B4-BE49-F238E27FC236}">
                <a16:creationId xmlns:a16="http://schemas.microsoft.com/office/drawing/2014/main" id="{00000000-0008-0000-0200-00002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34" name="Group 149">
          <a:extLst>
            <a:ext uri="{FF2B5EF4-FFF2-40B4-BE49-F238E27FC236}">
              <a16:creationId xmlns:a16="http://schemas.microsoft.com/office/drawing/2014/main" id="{00000000-0008-0000-0200-00002AD00400}"/>
            </a:ext>
          </a:extLst>
        </xdr:cNvPr>
        <xdr:cNvGrpSpPr>
          <a:grpSpLocks/>
        </xdr:cNvGrpSpPr>
      </xdr:nvGrpSpPr>
      <xdr:grpSpPr bwMode="auto">
        <a:xfrm>
          <a:off x="4193381" y="9898856"/>
          <a:ext cx="5119688" cy="626269"/>
          <a:chOff x="37890" y="96982"/>
          <a:chExt cx="46691" cy="6362"/>
        </a:xfrm>
      </xdr:grpSpPr>
      <xdr:pic>
        <xdr:nvPicPr>
          <xdr:cNvPr id="315435" name="Option Button 62" hidden="1">
            <a:extLst>
              <a:ext uri="{FF2B5EF4-FFF2-40B4-BE49-F238E27FC236}">
                <a16:creationId xmlns:a16="http://schemas.microsoft.com/office/drawing/2014/main" id="{00000000-0008-0000-0200-00002B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6" name="Option Button 63" hidden="1">
            <a:extLst>
              <a:ext uri="{FF2B5EF4-FFF2-40B4-BE49-F238E27FC236}">
                <a16:creationId xmlns:a16="http://schemas.microsoft.com/office/drawing/2014/main" id="{00000000-0008-0000-0200-00002C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7" name="Option Button 65" hidden="1">
            <a:extLst>
              <a:ext uri="{FF2B5EF4-FFF2-40B4-BE49-F238E27FC236}">
                <a16:creationId xmlns:a16="http://schemas.microsoft.com/office/drawing/2014/main" id="{00000000-0008-0000-0200-00002D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8" name="Option Button 66" hidden="1">
            <a:extLst>
              <a:ext uri="{FF2B5EF4-FFF2-40B4-BE49-F238E27FC236}">
                <a16:creationId xmlns:a16="http://schemas.microsoft.com/office/drawing/2014/main" id="{00000000-0008-0000-0200-00002E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39" name="Group Box 68" hidden="1">
            <a:extLst>
              <a:ext uri="{FF2B5EF4-FFF2-40B4-BE49-F238E27FC236}">
                <a16:creationId xmlns:a16="http://schemas.microsoft.com/office/drawing/2014/main" id="{00000000-0008-0000-0200-00002F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40" name="Group 159">
          <a:extLst>
            <a:ext uri="{FF2B5EF4-FFF2-40B4-BE49-F238E27FC236}">
              <a16:creationId xmlns:a16="http://schemas.microsoft.com/office/drawing/2014/main" id="{00000000-0008-0000-0200-000030D00400}"/>
            </a:ext>
          </a:extLst>
        </xdr:cNvPr>
        <xdr:cNvGrpSpPr>
          <a:grpSpLocks/>
        </xdr:cNvGrpSpPr>
      </xdr:nvGrpSpPr>
      <xdr:grpSpPr bwMode="auto">
        <a:xfrm>
          <a:off x="4193381" y="9898856"/>
          <a:ext cx="5119688" cy="626269"/>
          <a:chOff x="37890" y="96982"/>
          <a:chExt cx="46691" cy="6362"/>
        </a:xfrm>
      </xdr:grpSpPr>
      <xdr:pic>
        <xdr:nvPicPr>
          <xdr:cNvPr id="315441" name="Option Button 62" hidden="1">
            <a:extLst>
              <a:ext uri="{FF2B5EF4-FFF2-40B4-BE49-F238E27FC236}">
                <a16:creationId xmlns:a16="http://schemas.microsoft.com/office/drawing/2014/main" id="{00000000-0008-0000-0200-000031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2" name="Option Button 63" hidden="1">
            <a:extLst>
              <a:ext uri="{FF2B5EF4-FFF2-40B4-BE49-F238E27FC236}">
                <a16:creationId xmlns:a16="http://schemas.microsoft.com/office/drawing/2014/main" id="{00000000-0008-0000-0200-000032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3" name="Option Button 65" hidden="1">
            <a:extLst>
              <a:ext uri="{FF2B5EF4-FFF2-40B4-BE49-F238E27FC236}">
                <a16:creationId xmlns:a16="http://schemas.microsoft.com/office/drawing/2014/main" id="{00000000-0008-0000-0200-000033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4" name="Option Button 66" hidden="1">
            <a:extLst>
              <a:ext uri="{FF2B5EF4-FFF2-40B4-BE49-F238E27FC236}">
                <a16:creationId xmlns:a16="http://schemas.microsoft.com/office/drawing/2014/main" id="{00000000-0008-0000-0200-000034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5" name="Group Box 68" hidden="1">
            <a:extLst>
              <a:ext uri="{FF2B5EF4-FFF2-40B4-BE49-F238E27FC236}">
                <a16:creationId xmlns:a16="http://schemas.microsoft.com/office/drawing/2014/main" id="{00000000-0008-0000-0200-000035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46" name="Group 169">
          <a:extLst>
            <a:ext uri="{FF2B5EF4-FFF2-40B4-BE49-F238E27FC236}">
              <a16:creationId xmlns:a16="http://schemas.microsoft.com/office/drawing/2014/main" id="{00000000-0008-0000-0200-000036D00400}"/>
            </a:ext>
          </a:extLst>
        </xdr:cNvPr>
        <xdr:cNvGrpSpPr>
          <a:grpSpLocks/>
        </xdr:cNvGrpSpPr>
      </xdr:nvGrpSpPr>
      <xdr:grpSpPr bwMode="auto">
        <a:xfrm>
          <a:off x="4193381" y="9898856"/>
          <a:ext cx="5119688" cy="626269"/>
          <a:chOff x="37890" y="96982"/>
          <a:chExt cx="46691" cy="6362"/>
        </a:xfrm>
      </xdr:grpSpPr>
      <xdr:pic>
        <xdr:nvPicPr>
          <xdr:cNvPr id="315447" name="Option Button 62" hidden="1">
            <a:extLst>
              <a:ext uri="{FF2B5EF4-FFF2-40B4-BE49-F238E27FC236}">
                <a16:creationId xmlns:a16="http://schemas.microsoft.com/office/drawing/2014/main" id="{00000000-0008-0000-0200-000037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8" name="Option Button 63" hidden="1">
            <a:extLst>
              <a:ext uri="{FF2B5EF4-FFF2-40B4-BE49-F238E27FC236}">
                <a16:creationId xmlns:a16="http://schemas.microsoft.com/office/drawing/2014/main" id="{00000000-0008-0000-0200-000038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49" name="Option Button 65" hidden="1">
            <a:extLst>
              <a:ext uri="{FF2B5EF4-FFF2-40B4-BE49-F238E27FC236}">
                <a16:creationId xmlns:a16="http://schemas.microsoft.com/office/drawing/2014/main" id="{00000000-0008-0000-0200-000039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0" name="Option Button 66" hidden="1">
            <a:extLst>
              <a:ext uri="{FF2B5EF4-FFF2-40B4-BE49-F238E27FC236}">
                <a16:creationId xmlns:a16="http://schemas.microsoft.com/office/drawing/2014/main" id="{00000000-0008-0000-0200-00003A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1" name="Group Box 68" hidden="1">
            <a:extLst>
              <a:ext uri="{FF2B5EF4-FFF2-40B4-BE49-F238E27FC236}">
                <a16:creationId xmlns:a16="http://schemas.microsoft.com/office/drawing/2014/main" id="{00000000-0008-0000-0200-00003B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52" name="Group 179">
          <a:extLst>
            <a:ext uri="{FF2B5EF4-FFF2-40B4-BE49-F238E27FC236}">
              <a16:creationId xmlns:a16="http://schemas.microsoft.com/office/drawing/2014/main" id="{00000000-0008-0000-0200-00003CD00400}"/>
            </a:ext>
          </a:extLst>
        </xdr:cNvPr>
        <xdr:cNvGrpSpPr>
          <a:grpSpLocks/>
        </xdr:cNvGrpSpPr>
      </xdr:nvGrpSpPr>
      <xdr:grpSpPr bwMode="auto">
        <a:xfrm>
          <a:off x="4193381" y="9898856"/>
          <a:ext cx="5119688" cy="626269"/>
          <a:chOff x="37890" y="96982"/>
          <a:chExt cx="46691" cy="6362"/>
        </a:xfrm>
      </xdr:grpSpPr>
      <xdr:pic>
        <xdr:nvPicPr>
          <xdr:cNvPr id="315453" name="Option Button 62" hidden="1">
            <a:extLst>
              <a:ext uri="{FF2B5EF4-FFF2-40B4-BE49-F238E27FC236}">
                <a16:creationId xmlns:a16="http://schemas.microsoft.com/office/drawing/2014/main" id="{00000000-0008-0000-0200-00003D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4" name="Option Button 63" hidden="1">
            <a:extLst>
              <a:ext uri="{FF2B5EF4-FFF2-40B4-BE49-F238E27FC236}">
                <a16:creationId xmlns:a16="http://schemas.microsoft.com/office/drawing/2014/main" id="{00000000-0008-0000-0200-00003E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5" name="Option Button 65" hidden="1">
            <a:extLst>
              <a:ext uri="{FF2B5EF4-FFF2-40B4-BE49-F238E27FC236}">
                <a16:creationId xmlns:a16="http://schemas.microsoft.com/office/drawing/2014/main" id="{00000000-0008-0000-0200-00003F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6" name="Option Button 66" hidden="1">
            <a:extLst>
              <a:ext uri="{FF2B5EF4-FFF2-40B4-BE49-F238E27FC236}">
                <a16:creationId xmlns:a16="http://schemas.microsoft.com/office/drawing/2014/main" id="{00000000-0008-0000-0200-000040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57" name="Group Box 68" hidden="1">
            <a:extLst>
              <a:ext uri="{FF2B5EF4-FFF2-40B4-BE49-F238E27FC236}">
                <a16:creationId xmlns:a16="http://schemas.microsoft.com/office/drawing/2014/main" id="{00000000-0008-0000-0200-000041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58" name="Group 189">
          <a:extLst>
            <a:ext uri="{FF2B5EF4-FFF2-40B4-BE49-F238E27FC236}">
              <a16:creationId xmlns:a16="http://schemas.microsoft.com/office/drawing/2014/main" id="{00000000-0008-0000-0200-000042D00400}"/>
            </a:ext>
          </a:extLst>
        </xdr:cNvPr>
        <xdr:cNvGrpSpPr>
          <a:grpSpLocks/>
        </xdr:cNvGrpSpPr>
      </xdr:nvGrpSpPr>
      <xdr:grpSpPr bwMode="auto">
        <a:xfrm>
          <a:off x="4193381" y="9898856"/>
          <a:ext cx="5119688" cy="626269"/>
          <a:chOff x="37890" y="96982"/>
          <a:chExt cx="46691" cy="6362"/>
        </a:xfrm>
      </xdr:grpSpPr>
      <xdr:pic>
        <xdr:nvPicPr>
          <xdr:cNvPr id="315459" name="Option Button 62" hidden="1">
            <a:extLst>
              <a:ext uri="{FF2B5EF4-FFF2-40B4-BE49-F238E27FC236}">
                <a16:creationId xmlns:a16="http://schemas.microsoft.com/office/drawing/2014/main" id="{00000000-0008-0000-0200-000043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0" name="Option Button 63" hidden="1">
            <a:extLst>
              <a:ext uri="{FF2B5EF4-FFF2-40B4-BE49-F238E27FC236}">
                <a16:creationId xmlns:a16="http://schemas.microsoft.com/office/drawing/2014/main" id="{00000000-0008-0000-0200-000044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1" name="Option Button 65" hidden="1">
            <a:extLst>
              <a:ext uri="{FF2B5EF4-FFF2-40B4-BE49-F238E27FC236}">
                <a16:creationId xmlns:a16="http://schemas.microsoft.com/office/drawing/2014/main" id="{00000000-0008-0000-0200-000045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2" name="Option Button 66" hidden="1">
            <a:extLst>
              <a:ext uri="{FF2B5EF4-FFF2-40B4-BE49-F238E27FC236}">
                <a16:creationId xmlns:a16="http://schemas.microsoft.com/office/drawing/2014/main" id="{00000000-0008-0000-0200-000046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3" name="Group Box 68" hidden="1">
            <a:extLst>
              <a:ext uri="{FF2B5EF4-FFF2-40B4-BE49-F238E27FC236}">
                <a16:creationId xmlns:a16="http://schemas.microsoft.com/office/drawing/2014/main" id="{00000000-0008-0000-0200-000047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64" name="Group 199">
          <a:extLst>
            <a:ext uri="{FF2B5EF4-FFF2-40B4-BE49-F238E27FC236}">
              <a16:creationId xmlns:a16="http://schemas.microsoft.com/office/drawing/2014/main" id="{00000000-0008-0000-0200-000048D00400}"/>
            </a:ext>
          </a:extLst>
        </xdr:cNvPr>
        <xdr:cNvGrpSpPr>
          <a:grpSpLocks/>
        </xdr:cNvGrpSpPr>
      </xdr:nvGrpSpPr>
      <xdr:grpSpPr bwMode="auto">
        <a:xfrm>
          <a:off x="4193381" y="9898856"/>
          <a:ext cx="5119688" cy="626269"/>
          <a:chOff x="37890" y="96982"/>
          <a:chExt cx="46691" cy="6362"/>
        </a:xfrm>
      </xdr:grpSpPr>
      <xdr:pic>
        <xdr:nvPicPr>
          <xdr:cNvPr id="315465" name="Option Button 62" hidden="1">
            <a:extLst>
              <a:ext uri="{FF2B5EF4-FFF2-40B4-BE49-F238E27FC236}">
                <a16:creationId xmlns:a16="http://schemas.microsoft.com/office/drawing/2014/main" id="{00000000-0008-0000-0200-000049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6" name="Option Button 63" hidden="1">
            <a:extLst>
              <a:ext uri="{FF2B5EF4-FFF2-40B4-BE49-F238E27FC236}">
                <a16:creationId xmlns:a16="http://schemas.microsoft.com/office/drawing/2014/main" id="{00000000-0008-0000-0200-00004A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7" name="Option Button 65" hidden="1">
            <a:extLst>
              <a:ext uri="{FF2B5EF4-FFF2-40B4-BE49-F238E27FC236}">
                <a16:creationId xmlns:a16="http://schemas.microsoft.com/office/drawing/2014/main" id="{00000000-0008-0000-0200-00004B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8" name="Option Button 66" hidden="1">
            <a:extLst>
              <a:ext uri="{FF2B5EF4-FFF2-40B4-BE49-F238E27FC236}">
                <a16:creationId xmlns:a16="http://schemas.microsoft.com/office/drawing/2014/main" id="{00000000-0008-0000-0200-00004C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69" name="Group Box 68" hidden="1">
            <a:extLst>
              <a:ext uri="{FF2B5EF4-FFF2-40B4-BE49-F238E27FC236}">
                <a16:creationId xmlns:a16="http://schemas.microsoft.com/office/drawing/2014/main" id="{00000000-0008-0000-0200-00004D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70" name="Group 209">
          <a:extLst>
            <a:ext uri="{FF2B5EF4-FFF2-40B4-BE49-F238E27FC236}">
              <a16:creationId xmlns:a16="http://schemas.microsoft.com/office/drawing/2014/main" id="{00000000-0008-0000-0200-00004ED00400}"/>
            </a:ext>
          </a:extLst>
        </xdr:cNvPr>
        <xdr:cNvGrpSpPr>
          <a:grpSpLocks/>
        </xdr:cNvGrpSpPr>
      </xdr:nvGrpSpPr>
      <xdr:grpSpPr bwMode="auto">
        <a:xfrm>
          <a:off x="4193381" y="9898856"/>
          <a:ext cx="5119688" cy="626269"/>
          <a:chOff x="37890" y="96982"/>
          <a:chExt cx="46691" cy="6362"/>
        </a:xfrm>
      </xdr:grpSpPr>
      <xdr:pic>
        <xdr:nvPicPr>
          <xdr:cNvPr id="315471" name="Option Button 62" hidden="1">
            <a:extLst>
              <a:ext uri="{FF2B5EF4-FFF2-40B4-BE49-F238E27FC236}">
                <a16:creationId xmlns:a16="http://schemas.microsoft.com/office/drawing/2014/main" id="{00000000-0008-0000-0200-00004F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2" name="Option Button 63" hidden="1">
            <a:extLst>
              <a:ext uri="{FF2B5EF4-FFF2-40B4-BE49-F238E27FC236}">
                <a16:creationId xmlns:a16="http://schemas.microsoft.com/office/drawing/2014/main" id="{00000000-0008-0000-0200-00005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3" name="Option Button 65" hidden="1">
            <a:extLst>
              <a:ext uri="{FF2B5EF4-FFF2-40B4-BE49-F238E27FC236}">
                <a16:creationId xmlns:a16="http://schemas.microsoft.com/office/drawing/2014/main" id="{00000000-0008-0000-0200-000051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4" name="Option Button 66" hidden="1">
            <a:extLst>
              <a:ext uri="{FF2B5EF4-FFF2-40B4-BE49-F238E27FC236}">
                <a16:creationId xmlns:a16="http://schemas.microsoft.com/office/drawing/2014/main" id="{00000000-0008-0000-0200-000052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5" name="Group Box 68" hidden="1">
            <a:extLst>
              <a:ext uri="{FF2B5EF4-FFF2-40B4-BE49-F238E27FC236}">
                <a16:creationId xmlns:a16="http://schemas.microsoft.com/office/drawing/2014/main" id="{00000000-0008-0000-0200-000053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76" name="Group 219">
          <a:extLst>
            <a:ext uri="{FF2B5EF4-FFF2-40B4-BE49-F238E27FC236}">
              <a16:creationId xmlns:a16="http://schemas.microsoft.com/office/drawing/2014/main" id="{00000000-0008-0000-0200-000054D00400}"/>
            </a:ext>
          </a:extLst>
        </xdr:cNvPr>
        <xdr:cNvGrpSpPr>
          <a:grpSpLocks/>
        </xdr:cNvGrpSpPr>
      </xdr:nvGrpSpPr>
      <xdr:grpSpPr bwMode="auto">
        <a:xfrm>
          <a:off x="4193381" y="9898856"/>
          <a:ext cx="5119688" cy="626269"/>
          <a:chOff x="37890" y="96982"/>
          <a:chExt cx="46691" cy="6362"/>
        </a:xfrm>
      </xdr:grpSpPr>
      <xdr:pic>
        <xdr:nvPicPr>
          <xdr:cNvPr id="315477" name="Option Button 62" hidden="1">
            <a:extLst>
              <a:ext uri="{FF2B5EF4-FFF2-40B4-BE49-F238E27FC236}">
                <a16:creationId xmlns:a16="http://schemas.microsoft.com/office/drawing/2014/main" id="{00000000-0008-0000-0200-00005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8" name="Option Button 63" hidden="1">
            <a:extLst>
              <a:ext uri="{FF2B5EF4-FFF2-40B4-BE49-F238E27FC236}">
                <a16:creationId xmlns:a16="http://schemas.microsoft.com/office/drawing/2014/main" id="{00000000-0008-0000-0200-00005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79" name="Option Button 65" hidden="1">
            <a:extLst>
              <a:ext uri="{FF2B5EF4-FFF2-40B4-BE49-F238E27FC236}">
                <a16:creationId xmlns:a16="http://schemas.microsoft.com/office/drawing/2014/main" id="{00000000-0008-0000-0200-00005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0" name="Option Button 66" hidden="1">
            <a:extLst>
              <a:ext uri="{FF2B5EF4-FFF2-40B4-BE49-F238E27FC236}">
                <a16:creationId xmlns:a16="http://schemas.microsoft.com/office/drawing/2014/main" id="{00000000-0008-0000-0200-00005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1" name="Group Box 68" hidden="1">
            <a:extLst>
              <a:ext uri="{FF2B5EF4-FFF2-40B4-BE49-F238E27FC236}">
                <a16:creationId xmlns:a16="http://schemas.microsoft.com/office/drawing/2014/main" id="{00000000-0008-0000-0200-00005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82" name="Group 229">
          <a:extLst>
            <a:ext uri="{FF2B5EF4-FFF2-40B4-BE49-F238E27FC236}">
              <a16:creationId xmlns:a16="http://schemas.microsoft.com/office/drawing/2014/main" id="{00000000-0008-0000-0200-00005AD00400}"/>
            </a:ext>
          </a:extLst>
        </xdr:cNvPr>
        <xdr:cNvGrpSpPr>
          <a:grpSpLocks/>
        </xdr:cNvGrpSpPr>
      </xdr:nvGrpSpPr>
      <xdr:grpSpPr bwMode="auto">
        <a:xfrm>
          <a:off x="4193381" y="9898856"/>
          <a:ext cx="5119688" cy="626269"/>
          <a:chOff x="37890" y="96982"/>
          <a:chExt cx="46691" cy="6362"/>
        </a:xfrm>
      </xdr:grpSpPr>
      <xdr:pic>
        <xdr:nvPicPr>
          <xdr:cNvPr id="315483" name="Option Button 62" hidden="1">
            <a:extLst>
              <a:ext uri="{FF2B5EF4-FFF2-40B4-BE49-F238E27FC236}">
                <a16:creationId xmlns:a16="http://schemas.microsoft.com/office/drawing/2014/main" id="{00000000-0008-0000-0200-00005B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4" name="Option Button 63" hidden="1">
            <a:extLst>
              <a:ext uri="{FF2B5EF4-FFF2-40B4-BE49-F238E27FC236}">
                <a16:creationId xmlns:a16="http://schemas.microsoft.com/office/drawing/2014/main" id="{00000000-0008-0000-0200-00005C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5" name="Option Button 65" hidden="1">
            <a:extLst>
              <a:ext uri="{FF2B5EF4-FFF2-40B4-BE49-F238E27FC236}">
                <a16:creationId xmlns:a16="http://schemas.microsoft.com/office/drawing/2014/main" id="{00000000-0008-0000-0200-00005D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6" name="Option Button 66" hidden="1">
            <a:extLst>
              <a:ext uri="{FF2B5EF4-FFF2-40B4-BE49-F238E27FC236}">
                <a16:creationId xmlns:a16="http://schemas.microsoft.com/office/drawing/2014/main" id="{00000000-0008-0000-0200-00005E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87" name="Group Box 68" hidden="1">
            <a:extLst>
              <a:ext uri="{FF2B5EF4-FFF2-40B4-BE49-F238E27FC236}">
                <a16:creationId xmlns:a16="http://schemas.microsoft.com/office/drawing/2014/main" id="{00000000-0008-0000-0200-00005F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88" name="Group 239">
          <a:extLst>
            <a:ext uri="{FF2B5EF4-FFF2-40B4-BE49-F238E27FC236}">
              <a16:creationId xmlns:a16="http://schemas.microsoft.com/office/drawing/2014/main" id="{00000000-0008-0000-0200-000060D00400}"/>
            </a:ext>
          </a:extLst>
        </xdr:cNvPr>
        <xdr:cNvGrpSpPr>
          <a:grpSpLocks/>
        </xdr:cNvGrpSpPr>
      </xdr:nvGrpSpPr>
      <xdr:grpSpPr bwMode="auto">
        <a:xfrm>
          <a:off x="4193381" y="9898856"/>
          <a:ext cx="5119688" cy="626269"/>
          <a:chOff x="37890" y="96982"/>
          <a:chExt cx="46691" cy="6362"/>
        </a:xfrm>
      </xdr:grpSpPr>
      <xdr:pic>
        <xdr:nvPicPr>
          <xdr:cNvPr id="315489" name="Option Button 62" hidden="1">
            <a:extLst>
              <a:ext uri="{FF2B5EF4-FFF2-40B4-BE49-F238E27FC236}">
                <a16:creationId xmlns:a16="http://schemas.microsoft.com/office/drawing/2014/main" id="{00000000-0008-0000-0200-000061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0" name="Option Button 63" hidden="1">
            <a:extLst>
              <a:ext uri="{FF2B5EF4-FFF2-40B4-BE49-F238E27FC236}">
                <a16:creationId xmlns:a16="http://schemas.microsoft.com/office/drawing/2014/main" id="{00000000-0008-0000-0200-000062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1" name="Option Button 65" hidden="1">
            <a:extLst>
              <a:ext uri="{FF2B5EF4-FFF2-40B4-BE49-F238E27FC236}">
                <a16:creationId xmlns:a16="http://schemas.microsoft.com/office/drawing/2014/main" id="{00000000-0008-0000-0200-000063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2" name="Option Button 66" hidden="1">
            <a:extLst>
              <a:ext uri="{FF2B5EF4-FFF2-40B4-BE49-F238E27FC236}">
                <a16:creationId xmlns:a16="http://schemas.microsoft.com/office/drawing/2014/main" id="{00000000-0008-0000-0200-000064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3" name="Group Box 68" hidden="1">
            <a:extLst>
              <a:ext uri="{FF2B5EF4-FFF2-40B4-BE49-F238E27FC236}">
                <a16:creationId xmlns:a16="http://schemas.microsoft.com/office/drawing/2014/main" id="{00000000-0008-0000-0200-000065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494" name="Group 249">
          <a:extLst>
            <a:ext uri="{FF2B5EF4-FFF2-40B4-BE49-F238E27FC236}">
              <a16:creationId xmlns:a16="http://schemas.microsoft.com/office/drawing/2014/main" id="{00000000-0008-0000-0200-000066D00400}"/>
            </a:ext>
          </a:extLst>
        </xdr:cNvPr>
        <xdr:cNvGrpSpPr>
          <a:grpSpLocks/>
        </xdr:cNvGrpSpPr>
      </xdr:nvGrpSpPr>
      <xdr:grpSpPr bwMode="auto">
        <a:xfrm>
          <a:off x="4193381" y="9898856"/>
          <a:ext cx="5119688" cy="626269"/>
          <a:chOff x="37890" y="96982"/>
          <a:chExt cx="46691" cy="6362"/>
        </a:xfrm>
      </xdr:grpSpPr>
      <xdr:pic>
        <xdr:nvPicPr>
          <xdr:cNvPr id="315495" name="Option Button 62" hidden="1">
            <a:extLst>
              <a:ext uri="{FF2B5EF4-FFF2-40B4-BE49-F238E27FC236}">
                <a16:creationId xmlns:a16="http://schemas.microsoft.com/office/drawing/2014/main" id="{00000000-0008-0000-0200-000067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6" name="Option Button 63" hidden="1">
            <a:extLst>
              <a:ext uri="{FF2B5EF4-FFF2-40B4-BE49-F238E27FC236}">
                <a16:creationId xmlns:a16="http://schemas.microsoft.com/office/drawing/2014/main" id="{00000000-0008-0000-0200-000068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7" name="Option Button 65" hidden="1">
            <a:extLst>
              <a:ext uri="{FF2B5EF4-FFF2-40B4-BE49-F238E27FC236}">
                <a16:creationId xmlns:a16="http://schemas.microsoft.com/office/drawing/2014/main" id="{00000000-0008-0000-0200-000069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8" name="Option Button 66" hidden="1">
            <a:extLst>
              <a:ext uri="{FF2B5EF4-FFF2-40B4-BE49-F238E27FC236}">
                <a16:creationId xmlns:a16="http://schemas.microsoft.com/office/drawing/2014/main" id="{00000000-0008-0000-0200-00006A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499" name="Group Box 68" hidden="1">
            <a:extLst>
              <a:ext uri="{FF2B5EF4-FFF2-40B4-BE49-F238E27FC236}">
                <a16:creationId xmlns:a16="http://schemas.microsoft.com/office/drawing/2014/main" id="{00000000-0008-0000-0200-00006B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00" name="Group 259">
          <a:extLst>
            <a:ext uri="{FF2B5EF4-FFF2-40B4-BE49-F238E27FC236}">
              <a16:creationId xmlns:a16="http://schemas.microsoft.com/office/drawing/2014/main" id="{00000000-0008-0000-0200-00006CD00400}"/>
            </a:ext>
          </a:extLst>
        </xdr:cNvPr>
        <xdr:cNvGrpSpPr>
          <a:grpSpLocks/>
        </xdr:cNvGrpSpPr>
      </xdr:nvGrpSpPr>
      <xdr:grpSpPr bwMode="auto">
        <a:xfrm>
          <a:off x="4193381" y="9898856"/>
          <a:ext cx="5119688" cy="626269"/>
          <a:chOff x="37890" y="96982"/>
          <a:chExt cx="46691" cy="6362"/>
        </a:xfrm>
      </xdr:grpSpPr>
      <xdr:pic>
        <xdr:nvPicPr>
          <xdr:cNvPr id="315501" name="Option Button 62" hidden="1">
            <a:extLst>
              <a:ext uri="{FF2B5EF4-FFF2-40B4-BE49-F238E27FC236}">
                <a16:creationId xmlns:a16="http://schemas.microsoft.com/office/drawing/2014/main" id="{00000000-0008-0000-0200-00006D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2" name="Option Button 63" hidden="1">
            <a:extLst>
              <a:ext uri="{FF2B5EF4-FFF2-40B4-BE49-F238E27FC236}">
                <a16:creationId xmlns:a16="http://schemas.microsoft.com/office/drawing/2014/main" id="{00000000-0008-0000-0200-00006E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3" name="Option Button 65" hidden="1">
            <a:extLst>
              <a:ext uri="{FF2B5EF4-FFF2-40B4-BE49-F238E27FC236}">
                <a16:creationId xmlns:a16="http://schemas.microsoft.com/office/drawing/2014/main" id="{00000000-0008-0000-0200-00006F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4" name="Option Button 66" hidden="1">
            <a:extLst>
              <a:ext uri="{FF2B5EF4-FFF2-40B4-BE49-F238E27FC236}">
                <a16:creationId xmlns:a16="http://schemas.microsoft.com/office/drawing/2014/main" id="{00000000-0008-0000-0200-000070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5" name="Group Box 68" hidden="1">
            <a:extLst>
              <a:ext uri="{FF2B5EF4-FFF2-40B4-BE49-F238E27FC236}">
                <a16:creationId xmlns:a16="http://schemas.microsoft.com/office/drawing/2014/main" id="{00000000-0008-0000-0200-000071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06" name="Group 269">
          <a:extLst>
            <a:ext uri="{FF2B5EF4-FFF2-40B4-BE49-F238E27FC236}">
              <a16:creationId xmlns:a16="http://schemas.microsoft.com/office/drawing/2014/main" id="{00000000-0008-0000-0200-000072D00400}"/>
            </a:ext>
          </a:extLst>
        </xdr:cNvPr>
        <xdr:cNvGrpSpPr>
          <a:grpSpLocks/>
        </xdr:cNvGrpSpPr>
      </xdr:nvGrpSpPr>
      <xdr:grpSpPr bwMode="auto">
        <a:xfrm>
          <a:off x="4193381" y="9898856"/>
          <a:ext cx="5119688" cy="626269"/>
          <a:chOff x="37890" y="96982"/>
          <a:chExt cx="46691" cy="6362"/>
        </a:xfrm>
      </xdr:grpSpPr>
      <xdr:pic>
        <xdr:nvPicPr>
          <xdr:cNvPr id="315507" name="Option Button 62" hidden="1">
            <a:extLst>
              <a:ext uri="{FF2B5EF4-FFF2-40B4-BE49-F238E27FC236}">
                <a16:creationId xmlns:a16="http://schemas.microsoft.com/office/drawing/2014/main" id="{00000000-0008-0000-0200-000073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8" name="Option Button 63" hidden="1">
            <a:extLst>
              <a:ext uri="{FF2B5EF4-FFF2-40B4-BE49-F238E27FC236}">
                <a16:creationId xmlns:a16="http://schemas.microsoft.com/office/drawing/2014/main" id="{00000000-0008-0000-0200-000074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09" name="Option Button 65" hidden="1">
            <a:extLst>
              <a:ext uri="{FF2B5EF4-FFF2-40B4-BE49-F238E27FC236}">
                <a16:creationId xmlns:a16="http://schemas.microsoft.com/office/drawing/2014/main" id="{00000000-0008-0000-0200-000075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0" name="Option Button 66" hidden="1">
            <a:extLst>
              <a:ext uri="{FF2B5EF4-FFF2-40B4-BE49-F238E27FC236}">
                <a16:creationId xmlns:a16="http://schemas.microsoft.com/office/drawing/2014/main" id="{00000000-0008-0000-0200-000076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1" name="Group Box 68" hidden="1">
            <a:extLst>
              <a:ext uri="{FF2B5EF4-FFF2-40B4-BE49-F238E27FC236}">
                <a16:creationId xmlns:a16="http://schemas.microsoft.com/office/drawing/2014/main" id="{00000000-0008-0000-0200-000077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12" name="Group 279">
          <a:extLst>
            <a:ext uri="{FF2B5EF4-FFF2-40B4-BE49-F238E27FC236}">
              <a16:creationId xmlns:a16="http://schemas.microsoft.com/office/drawing/2014/main" id="{00000000-0008-0000-0200-000078D00400}"/>
            </a:ext>
          </a:extLst>
        </xdr:cNvPr>
        <xdr:cNvGrpSpPr>
          <a:grpSpLocks/>
        </xdr:cNvGrpSpPr>
      </xdr:nvGrpSpPr>
      <xdr:grpSpPr bwMode="auto">
        <a:xfrm>
          <a:off x="4193381" y="9898856"/>
          <a:ext cx="5119688" cy="626269"/>
          <a:chOff x="37890" y="96982"/>
          <a:chExt cx="46691" cy="6362"/>
        </a:xfrm>
      </xdr:grpSpPr>
      <xdr:pic>
        <xdr:nvPicPr>
          <xdr:cNvPr id="315513" name="Option Button 62" hidden="1">
            <a:extLst>
              <a:ext uri="{FF2B5EF4-FFF2-40B4-BE49-F238E27FC236}">
                <a16:creationId xmlns:a16="http://schemas.microsoft.com/office/drawing/2014/main" id="{00000000-0008-0000-0200-000079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4" name="Option Button 63" hidden="1">
            <a:extLst>
              <a:ext uri="{FF2B5EF4-FFF2-40B4-BE49-F238E27FC236}">
                <a16:creationId xmlns:a16="http://schemas.microsoft.com/office/drawing/2014/main" id="{00000000-0008-0000-0200-00007A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5" name="Option Button 65" hidden="1">
            <a:extLst>
              <a:ext uri="{FF2B5EF4-FFF2-40B4-BE49-F238E27FC236}">
                <a16:creationId xmlns:a16="http://schemas.microsoft.com/office/drawing/2014/main" id="{00000000-0008-0000-0200-00007B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6" name="Option Button 66" hidden="1">
            <a:extLst>
              <a:ext uri="{FF2B5EF4-FFF2-40B4-BE49-F238E27FC236}">
                <a16:creationId xmlns:a16="http://schemas.microsoft.com/office/drawing/2014/main" id="{00000000-0008-0000-0200-00007C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17" name="Group Box 68" hidden="1">
            <a:extLst>
              <a:ext uri="{FF2B5EF4-FFF2-40B4-BE49-F238E27FC236}">
                <a16:creationId xmlns:a16="http://schemas.microsoft.com/office/drawing/2014/main" id="{00000000-0008-0000-0200-00007D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18" name="Group 289">
          <a:extLst>
            <a:ext uri="{FF2B5EF4-FFF2-40B4-BE49-F238E27FC236}">
              <a16:creationId xmlns:a16="http://schemas.microsoft.com/office/drawing/2014/main" id="{00000000-0008-0000-0200-00007ED00400}"/>
            </a:ext>
          </a:extLst>
        </xdr:cNvPr>
        <xdr:cNvGrpSpPr>
          <a:grpSpLocks/>
        </xdr:cNvGrpSpPr>
      </xdr:nvGrpSpPr>
      <xdr:grpSpPr bwMode="auto">
        <a:xfrm>
          <a:off x="4193381" y="9898856"/>
          <a:ext cx="5119688" cy="626269"/>
          <a:chOff x="37890" y="96982"/>
          <a:chExt cx="46691" cy="6362"/>
        </a:xfrm>
      </xdr:grpSpPr>
      <xdr:pic>
        <xdr:nvPicPr>
          <xdr:cNvPr id="315519" name="Option Button 62" hidden="1">
            <a:extLst>
              <a:ext uri="{FF2B5EF4-FFF2-40B4-BE49-F238E27FC236}">
                <a16:creationId xmlns:a16="http://schemas.microsoft.com/office/drawing/2014/main" id="{00000000-0008-0000-0200-00007F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0" name="Option Button 63" hidden="1">
            <a:extLst>
              <a:ext uri="{FF2B5EF4-FFF2-40B4-BE49-F238E27FC236}">
                <a16:creationId xmlns:a16="http://schemas.microsoft.com/office/drawing/2014/main" id="{00000000-0008-0000-0200-000080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1" name="Option Button 65" hidden="1">
            <a:extLst>
              <a:ext uri="{FF2B5EF4-FFF2-40B4-BE49-F238E27FC236}">
                <a16:creationId xmlns:a16="http://schemas.microsoft.com/office/drawing/2014/main" id="{00000000-0008-0000-0200-000081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2" name="Option Button 66" hidden="1">
            <a:extLst>
              <a:ext uri="{FF2B5EF4-FFF2-40B4-BE49-F238E27FC236}">
                <a16:creationId xmlns:a16="http://schemas.microsoft.com/office/drawing/2014/main" id="{00000000-0008-0000-0200-000082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3" name="Group Box 68" hidden="1">
            <a:extLst>
              <a:ext uri="{FF2B5EF4-FFF2-40B4-BE49-F238E27FC236}">
                <a16:creationId xmlns:a16="http://schemas.microsoft.com/office/drawing/2014/main" id="{00000000-0008-0000-0200-000083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24" name="Group 299">
          <a:extLst>
            <a:ext uri="{FF2B5EF4-FFF2-40B4-BE49-F238E27FC236}">
              <a16:creationId xmlns:a16="http://schemas.microsoft.com/office/drawing/2014/main" id="{00000000-0008-0000-0200-000084D00400}"/>
            </a:ext>
          </a:extLst>
        </xdr:cNvPr>
        <xdr:cNvGrpSpPr>
          <a:grpSpLocks/>
        </xdr:cNvGrpSpPr>
      </xdr:nvGrpSpPr>
      <xdr:grpSpPr bwMode="auto">
        <a:xfrm>
          <a:off x="4193381" y="9898856"/>
          <a:ext cx="5119688" cy="626269"/>
          <a:chOff x="37890" y="96982"/>
          <a:chExt cx="46691" cy="6362"/>
        </a:xfrm>
      </xdr:grpSpPr>
      <xdr:pic>
        <xdr:nvPicPr>
          <xdr:cNvPr id="315525" name="Option Button 62" hidden="1">
            <a:extLst>
              <a:ext uri="{FF2B5EF4-FFF2-40B4-BE49-F238E27FC236}">
                <a16:creationId xmlns:a16="http://schemas.microsoft.com/office/drawing/2014/main" id="{00000000-0008-0000-0200-00008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6" name="Option Button 63" hidden="1">
            <a:extLst>
              <a:ext uri="{FF2B5EF4-FFF2-40B4-BE49-F238E27FC236}">
                <a16:creationId xmlns:a16="http://schemas.microsoft.com/office/drawing/2014/main" id="{00000000-0008-0000-0200-00008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7" name="Option Button 65" hidden="1">
            <a:extLst>
              <a:ext uri="{FF2B5EF4-FFF2-40B4-BE49-F238E27FC236}">
                <a16:creationId xmlns:a16="http://schemas.microsoft.com/office/drawing/2014/main" id="{00000000-0008-0000-0200-00008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8" name="Option Button 66" hidden="1">
            <a:extLst>
              <a:ext uri="{FF2B5EF4-FFF2-40B4-BE49-F238E27FC236}">
                <a16:creationId xmlns:a16="http://schemas.microsoft.com/office/drawing/2014/main" id="{00000000-0008-0000-0200-00008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29" name="Group Box 68" hidden="1">
            <a:extLst>
              <a:ext uri="{FF2B5EF4-FFF2-40B4-BE49-F238E27FC236}">
                <a16:creationId xmlns:a16="http://schemas.microsoft.com/office/drawing/2014/main" id="{00000000-0008-0000-0200-00008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30" name="Group 309">
          <a:extLst>
            <a:ext uri="{FF2B5EF4-FFF2-40B4-BE49-F238E27FC236}">
              <a16:creationId xmlns:a16="http://schemas.microsoft.com/office/drawing/2014/main" id="{00000000-0008-0000-0200-00008AD00400}"/>
            </a:ext>
          </a:extLst>
        </xdr:cNvPr>
        <xdr:cNvGrpSpPr>
          <a:grpSpLocks/>
        </xdr:cNvGrpSpPr>
      </xdr:nvGrpSpPr>
      <xdr:grpSpPr bwMode="auto">
        <a:xfrm>
          <a:off x="4193381" y="9898856"/>
          <a:ext cx="5119688" cy="626269"/>
          <a:chOff x="37890" y="96982"/>
          <a:chExt cx="46691" cy="6362"/>
        </a:xfrm>
      </xdr:grpSpPr>
      <xdr:pic>
        <xdr:nvPicPr>
          <xdr:cNvPr id="315531" name="Option Button 62" hidden="1">
            <a:extLst>
              <a:ext uri="{FF2B5EF4-FFF2-40B4-BE49-F238E27FC236}">
                <a16:creationId xmlns:a16="http://schemas.microsoft.com/office/drawing/2014/main" id="{00000000-0008-0000-0200-00008B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2" name="Option Button 63" hidden="1">
            <a:extLst>
              <a:ext uri="{FF2B5EF4-FFF2-40B4-BE49-F238E27FC236}">
                <a16:creationId xmlns:a16="http://schemas.microsoft.com/office/drawing/2014/main" id="{00000000-0008-0000-0200-00008C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3" name="Option Button 65" hidden="1">
            <a:extLst>
              <a:ext uri="{FF2B5EF4-FFF2-40B4-BE49-F238E27FC236}">
                <a16:creationId xmlns:a16="http://schemas.microsoft.com/office/drawing/2014/main" id="{00000000-0008-0000-0200-00008D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4" name="Option Button 66" hidden="1">
            <a:extLst>
              <a:ext uri="{FF2B5EF4-FFF2-40B4-BE49-F238E27FC236}">
                <a16:creationId xmlns:a16="http://schemas.microsoft.com/office/drawing/2014/main" id="{00000000-0008-0000-0200-00008E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35" name="Group Box 68" hidden="1">
            <a:extLst>
              <a:ext uri="{FF2B5EF4-FFF2-40B4-BE49-F238E27FC236}">
                <a16:creationId xmlns:a16="http://schemas.microsoft.com/office/drawing/2014/main" id="{00000000-0008-0000-0200-00008F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3</xdr:col>
      <xdr:colOff>342900</xdr:colOff>
      <xdr:row>44</xdr:row>
      <xdr:rowOff>9525</xdr:rowOff>
    </xdr:from>
    <xdr:to>
      <xdr:col>7</xdr:col>
      <xdr:colOff>666750</xdr:colOff>
      <xdr:row>45</xdr:row>
      <xdr:rowOff>0</xdr:rowOff>
    </xdr:to>
    <xdr:grpSp>
      <xdr:nvGrpSpPr>
        <xdr:cNvPr id="315536" name="Group 318">
          <a:extLst>
            <a:ext uri="{FF2B5EF4-FFF2-40B4-BE49-F238E27FC236}">
              <a16:creationId xmlns:a16="http://schemas.microsoft.com/office/drawing/2014/main" id="{00000000-0008-0000-0200-000090D00400}"/>
            </a:ext>
          </a:extLst>
        </xdr:cNvPr>
        <xdr:cNvGrpSpPr>
          <a:grpSpLocks/>
        </xdr:cNvGrpSpPr>
      </xdr:nvGrpSpPr>
      <xdr:grpSpPr bwMode="auto">
        <a:xfrm>
          <a:off x="2521744" y="10534650"/>
          <a:ext cx="4729162" cy="300038"/>
          <a:chOff x="23145" y="101332"/>
          <a:chExt cx="41663" cy="3163"/>
        </a:xfrm>
      </xdr:grpSpPr>
      <xdr:sp macro="" textlink="">
        <xdr:nvSpPr>
          <xdr:cNvPr id="315537" name="Option Button 12" hidden="1">
            <a:extLst>
              <a:ext uri="{63B3BB69-23CF-44E3-9099-C40C66FF867C}">
                <a14:compatExt xmlns:a14="http://schemas.microsoft.com/office/drawing/2010/main" spid="_x0000_s161804"/>
              </a:ext>
              <a:ext uri="{FF2B5EF4-FFF2-40B4-BE49-F238E27FC236}">
                <a16:creationId xmlns:a16="http://schemas.microsoft.com/office/drawing/2014/main" id="{00000000-0008-0000-0200-000091D00400}"/>
              </a:ext>
            </a:extLst>
          </xdr:cNvPr>
          <xdr:cNvSpPr/>
        </xdr:nvSpPr>
        <xdr:spPr bwMode="auto">
          <a:xfrm>
            <a:off x="24669" y="101707"/>
            <a:ext cx="17564" cy="24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315538" name="Option Button 13" hidden="1">
            <a:extLst>
              <a:ext uri="{63B3BB69-23CF-44E3-9099-C40C66FF867C}">
                <a14:compatExt xmlns:a14="http://schemas.microsoft.com/office/drawing/2010/main" spid="_x0000_s161805"/>
              </a:ext>
              <a:ext uri="{FF2B5EF4-FFF2-40B4-BE49-F238E27FC236}">
                <a16:creationId xmlns:a16="http://schemas.microsoft.com/office/drawing/2014/main" id="{00000000-0008-0000-0200-000092D00400}"/>
              </a:ext>
            </a:extLst>
          </xdr:cNvPr>
          <xdr:cNvSpPr/>
        </xdr:nvSpPr>
        <xdr:spPr bwMode="auto">
          <a:xfrm>
            <a:off x="44519" y="101860"/>
            <a:ext cx="18384" cy="23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315539" name="Group Box 14" hidden="1">
            <a:extLst>
              <a:ext uri="{63B3BB69-23CF-44E3-9099-C40C66FF867C}">
                <a14:compatExt xmlns:a14="http://schemas.microsoft.com/office/drawing/2010/main" spid="_x0000_s161806"/>
              </a:ext>
              <a:ext uri="{FF2B5EF4-FFF2-40B4-BE49-F238E27FC236}">
                <a16:creationId xmlns:a16="http://schemas.microsoft.com/office/drawing/2014/main" id="{00000000-0008-0000-0200-000093D00400}"/>
              </a:ext>
            </a:extLst>
          </xdr:cNvPr>
          <xdr:cNvSpPr/>
        </xdr:nvSpPr>
        <xdr:spPr bwMode="auto">
          <a:xfrm>
            <a:off x="23145" y="101332"/>
            <a:ext cx="41663" cy="3163"/>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xdr:twoCellAnchor>
    <xdr:from>
      <xdr:col>5</xdr:col>
      <xdr:colOff>85725</xdr:colOff>
      <xdr:row>41</xdr:row>
      <xdr:rowOff>219075</xdr:rowOff>
    </xdr:from>
    <xdr:to>
      <xdr:col>9</xdr:col>
      <xdr:colOff>800100</xdr:colOff>
      <xdr:row>44</xdr:row>
      <xdr:rowOff>0</xdr:rowOff>
    </xdr:to>
    <xdr:grpSp>
      <xdr:nvGrpSpPr>
        <xdr:cNvPr id="315540" name="Group 319">
          <a:extLst>
            <a:ext uri="{FF2B5EF4-FFF2-40B4-BE49-F238E27FC236}">
              <a16:creationId xmlns:a16="http://schemas.microsoft.com/office/drawing/2014/main" id="{00000000-0008-0000-0200-000094D00400}"/>
            </a:ext>
          </a:extLst>
        </xdr:cNvPr>
        <xdr:cNvGrpSpPr>
          <a:grpSpLocks/>
        </xdr:cNvGrpSpPr>
      </xdr:nvGrpSpPr>
      <xdr:grpSpPr bwMode="auto">
        <a:xfrm>
          <a:off x="4193381" y="9898856"/>
          <a:ext cx="5119688" cy="626269"/>
          <a:chOff x="37890" y="96982"/>
          <a:chExt cx="46691" cy="6362"/>
        </a:xfrm>
      </xdr:grpSpPr>
      <xdr:pic>
        <xdr:nvPicPr>
          <xdr:cNvPr id="315541" name="Option Button 62" hidden="1">
            <a:extLst>
              <a:ext uri="{FF2B5EF4-FFF2-40B4-BE49-F238E27FC236}">
                <a16:creationId xmlns:a16="http://schemas.microsoft.com/office/drawing/2014/main" id="{00000000-0008-0000-0200-000095D004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14" y="97408"/>
            <a:ext cx="15060" cy="2547"/>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2" name="Option Button 63" hidden="1">
            <a:extLst>
              <a:ext uri="{FF2B5EF4-FFF2-40B4-BE49-F238E27FC236}">
                <a16:creationId xmlns:a16="http://schemas.microsoft.com/office/drawing/2014/main" id="{00000000-0008-0000-0200-000096D004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475" y="97346"/>
            <a:ext cx="13116" cy="267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3" name="Option Button 65" hidden="1">
            <a:extLst>
              <a:ext uri="{FF2B5EF4-FFF2-40B4-BE49-F238E27FC236}">
                <a16:creationId xmlns:a16="http://schemas.microsoft.com/office/drawing/2014/main" id="{00000000-0008-0000-0200-000097D004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032" y="100700"/>
            <a:ext cx="14283" cy="236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4" name="Option Button 66" hidden="1">
            <a:extLst>
              <a:ext uri="{FF2B5EF4-FFF2-40B4-BE49-F238E27FC236}">
                <a16:creationId xmlns:a16="http://schemas.microsoft.com/office/drawing/2014/main" id="{00000000-0008-0000-0200-000098D00400}"/>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037" y="100700"/>
            <a:ext cx="8114" cy="229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5" name="Group Box 68" hidden="1">
            <a:extLst>
              <a:ext uri="{FF2B5EF4-FFF2-40B4-BE49-F238E27FC236}">
                <a16:creationId xmlns:a16="http://schemas.microsoft.com/office/drawing/2014/main" id="{00000000-0008-0000-0200-000099D00400}"/>
              </a:ext>
            </a:extLst>
          </xdr:cNvPr>
          <xdr:cNvPicPr>
            <a:picLocks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7247" y="96973"/>
            <a:ext cx="47349" cy="639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46" name="Group 319">
          <a:extLst>
            <a:ext uri="{FF2B5EF4-FFF2-40B4-BE49-F238E27FC236}">
              <a16:creationId xmlns:a16="http://schemas.microsoft.com/office/drawing/2014/main" id="{00000000-0008-0000-0200-00009AD00400}"/>
            </a:ext>
          </a:extLst>
        </xdr:cNvPr>
        <xdr:cNvGrpSpPr>
          <a:grpSpLocks/>
        </xdr:cNvGrpSpPr>
      </xdr:nvGrpSpPr>
      <xdr:grpSpPr bwMode="auto">
        <a:xfrm>
          <a:off x="4193381" y="9898856"/>
          <a:ext cx="5119688" cy="626269"/>
          <a:chOff x="37890" y="96982"/>
          <a:chExt cx="46691" cy="6362"/>
        </a:xfrm>
      </xdr:grpSpPr>
      <xdr:pic>
        <xdr:nvPicPr>
          <xdr:cNvPr id="315547" name="Option Button 62" hidden="1">
            <a:extLst>
              <a:ext uri="{FF2B5EF4-FFF2-40B4-BE49-F238E27FC236}">
                <a16:creationId xmlns:a16="http://schemas.microsoft.com/office/drawing/2014/main" id="{00000000-0008-0000-0200-00009B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8" name="Option Button 63" hidden="1">
            <a:extLst>
              <a:ext uri="{FF2B5EF4-FFF2-40B4-BE49-F238E27FC236}">
                <a16:creationId xmlns:a16="http://schemas.microsoft.com/office/drawing/2014/main" id="{00000000-0008-0000-0200-00009C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49" name="Option Button 65" hidden="1">
            <a:extLst>
              <a:ext uri="{FF2B5EF4-FFF2-40B4-BE49-F238E27FC236}">
                <a16:creationId xmlns:a16="http://schemas.microsoft.com/office/drawing/2014/main" id="{00000000-0008-0000-0200-00009D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0" name="Option Button 66" hidden="1">
            <a:extLst>
              <a:ext uri="{FF2B5EF4-FFF2-40B4-BE49-F238E27FC236}">
                <a16:creationId xmlns:a16="http://schemas.microsoft.com/office/drawing/2014/main" id="{00000000-0008-0000-0200-00009E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1" name="Group Box 68" hidden="1">
            <a:extLst>
              <a:ext uri="{FF2B5EF4-FFF2-40B4-BE49-F238E27FC236}">
                <a16:creationId xmlns:a16="http://schemas.microsoft.com/office/drawing/2014/main" id="{00000000-0008-0000-0200-00009F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52" name="Group 101">
          <a:extLst>
            <a:ext uri="{FF2B5EF4-FFF2-40B4-BE49-F238E27FC236}">
              <a16:creationId xmlns:a16="http://schemas.microsoft.com/office/drawing/2014/main" id="{00000000-0008-0000-0200-0000A0D00400}"/>
            </a:ext>
          </a:extLst>
        </xdr:cNvPr>
        <xdr:cNvGrpSpPr>
          <a:grpSpLocks/>
        </xdr:cNvGrpSpPr>
      </xdr:nvGrpSpPr>
      <xdr:grpSpPr bwMode="auto">
        <a:xfrm>
          <a:off x="4193381" y="9898856"/>
          <a:ext cx="5119688" cy="626269"/>
          <a:chOff x="37890" y="96982"/>
          <a:chExt cx="46691" cy="6362"/>
        </a:xfrm>
      </xdr:grpSpPr>
      <xdr:pic>
        <xdr:nvPicPr>
          <xdr:cNvPr id="315553" name="Option Button 62" hidden="1">
            <a:extLst>
              <a:ext uri="{FF2B5EF4-FFF2-40B4-BE49-F238E27FC236}">
                <a16:creationId xmlns:a16="http://schemas.microsoft.com/office/drawing/2014/main" id="{00000000-0008-0000-0200-0000A1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4" name="Option Button 63" hidden="1">
            <a:extLst>
              <a:ext uri="{FF2B5EF4-FFF2-40B4-BE49-F238E27FC236}">
                <a16:creationId xmlns:a16="http://schemas.microsoft.com/office/drawing/2014/main" id="{00000000-0008-0000-0200-0000A2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5" name="Option Button 65" hidden="1">
            <a:extLst>
              <a:ext uri="{FF2B5EF4-FFF2-40B4-BE49-F238E27FC236}">
                <a16:creationId xmlns:a16="http://schemas.microsoft.com/office/drawing/2014/main" id="{00000000-0008-0000-0200-0000A3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6" name="Option Button 66" hidden="1">
            <a:extLst>
              <a:ext uri="{FF2B5EF4-FFF2-40B4-BE49-F238E27FC236}">
                <a16:creationId xmlns:a16="http://schemas.microsoft.com/office/drawing/2014/main" id="{00000000-0008-0000-0200-0000A4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57" name="Group Box 68" hidden="1">
            <a:extLst>
              <a:ext uri="{FF2B5EF4-FFF2-40B4-BE49-F238E27FC236}">
                <a16:creationId xmlns:a16="http://schemas.microsoft.com/office/drawing/2014/main" id="{00000000-0008-0000-0200-0000A5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58" name="Group 142">
          <a:extLst>
            <a:ext uri="{FF2B5EF4-FFF2-40B4-BE49-F238E27FC236}">
              <a16:creationId xmlns:a16="http://schemas.microsoft.com/office/drawing/2014/main" id="{00000000-0008-0000-0200-0000A6D00400}"/>
            </a:ext>
          </a:extLst>
        </xdr:cNvPr>
        <xdr:cNvGrpSpPr>
          <a:grpSpLocks/>
        </xdr:cNvGrpSpPr>
      </xdr:nvGrpSpPr>
      <xdr:grpSpPr bwMode="auto">
        <a:xfrm>
          <a:off x="4193381" y="9898856"/>
          <a:ext cx="5119688" cy="626269"/>
          <a:chOff x="37890" y="96982"/>
          <a:chExt cx="46691" cy="6362"/>
        </a:xfrm>
      </xdr:grpSpPr>
      <xdr:pic>
        <xdr:nvPicPr>
          <xdr:cNvPr id="315559" name="Option Button 62" hidden="1">
            <a:extLst>
              <a:ext uri="{FF2B5EF4-FFF2-40B4-BE49-F238E27FC236}">
                <a16:creationId xmlns:a16="http://schemas.microsoft.com/office/drawing/2014/main" id="{00000000-0008-0000-0200-0000A7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0" name="Option Button 63" hidden="1">
            <a:extLst>
              <a:ext uri="{FF2B5EF4-FFF2-40B4-BE49-F238E27FC236}">
                <a16:creationId xmlns:a16="http://schemas.microsoft.com/office/drawing/2014/main" id="{00000000-0008-0000-0200-0000A8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1" name="Option Button 65" hidden="1">
            <a:extLst>
              <a:ext uri="{FF2B5EF4-FFF2-40B4-BE49-F238E27FC236}">
                <a16:creationId xmlns:a16="http://schemas.microsoft.com/office/drawing/2014/main" id="{00000000-0008-0000-0200-0000A9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2" name="Option Button 66" hidden="1">
            <a:extLst>
              <a:ext uri="{FF2B5EF4-FFF2-40B4-BE49-F238E27FC236}">
                <a16:creationId xmlns:a16="http://schemas.microsoft.com/office/drawing/2014/main" id="{00000000-0008-0000-0200-0000AA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63" name="Group Box 68" hidden="1">
            <a:extLst>
              <a:ext uri="{FF2B5EF4-FFF2-40B4-BE49-F238E27FC236}">
                <a16:creationId xmlns:a16="http://schemas.microsoft.com/office/drawing/2014/main" id="{00000000-0008-0000-0200-0000AB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3</xdr:col>
      <xdr:colOff>342900</xdr:colOff>
      <xdr:row>44</xdr:row>
      <xdr:rowOff>9525</xdr:rowOff>
    </xdr:from>
    <xdr:to>
      <xdr:col>7</xdr:col>
      <xdr:colOff>666750</xdr:colOff>
      <xdr:row>45</xdr:row>
      <xdr:rowOff>0</xdr:rowOff>
    </xdr:to>
    <xdr:grpSp>
      <xdr:nvGrpSpPr>
        <xdr:cNvPr id="315564" name="Group 182">
          <a:extLst>
            <a:ext uri="{FF2B5EF4-FFF2-40B4-BE49-F238E27FC236}">
              <a16:creationId xmlns:a16="http://schemas.microsoft.com/office/drawing/2014/main" id="{00000000-0008-0000-0200-0000ACD00400}"/>
            </a:ext>
          </a:extLst>
        </xdr:cNvPr>
        <xdr:cNvGrpSpPr>
          <a:grpSpLocks/>
        </xdr:cNvGrpSpPr>
      </xdr:nvGrpSpPr>
      <xdr:grpSpPr bwMode="auto">
        <a:xfrm>
          <a:off x="2521744" y="10534650"/>
          <a:ext cx="4729162" cy="300038"/>
          <a:chOff x="23145" y="101332"/>
          <a:chExt cx="41663" cy="3163"/>
        </a:xfrm>
      </xdr:grpSpPr>
      <xdr:sp macro="" textlink="">
        <xdr:nvSpPr>
          <xdr:cNvPr id="315565" name="Option Button 12" hidden="1">
            <a:extLst>
              <a:ext uri="{63B3BB69-23CF-44E3-9099-C40C66FF867C}">
                <a14:compatExt xmlns:a14="http://schemas.microsoft.com/office/drawing/2010/main" spid="_x0000_s161804"/>
              </a:ext>
              <a:ext uri="{FF2B5EF4-FFF2-40B4-BE49-F238E27FC236}">
                <a16:creationId xmlns:a16="http://schemas.microsoft.com/office/drawing/2014/main" id="{00000000-0008-0000-0200-0000ADD00400}"/>
              </a:ext>
            </a:extLst>
          </xdr:cNvPr>
          <xdr:cNvSpPr/>
        </xdr:nvSpPr>
        <xdr:spPr bwMode="auto">
          <a:xfrm>
            <a:off x="24669" y="101707"/>
            <a:ext cx="17564" cy="243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315566" name="Option Button 13" hidden="1">
            <a:extLst>
              <a:ext uri="{63B3BB69-23CF-44E3-9099-C40C66FF867C}">
                <a14:compatExt xmlns:a14="http://schemas.microsoft.com/office/drawing/2010/main" spid="_x0000_s161805"/>
              </a:ext>
              <a:ext uri="{FF2B5EF4-FFF2-40B4-BE49-F238E27FC236}">
                <a16:creationId xmlns:a16="http://schemas.microsoft.com/office/drawing/2014/main" id="{00000000-0008-0000-0200-0000AED00400}"/>
              </a:ext>
            </a:extLst>
          </xdr:cNvPr>
          <xdr:cNvSpPr/>
        </xdr:nvSpPr>
        <xdr:spPr bwMode="auto">
          <a:xfrm>
            <a:off x="44519" y="101860"/>
            <a:ext cx="18384" cy="23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315567" name="Group Box 14" hidden="1">
            <a:extLst>
              <a:ext uri="{63B3BB69-23CF-44E3-9099-C40C66FF867C}">
                <a14:compatExt xmlns:a14="http://schemas.microsoft.com/office/drawing/2010/main" spid="_x0000_s161806"/>
              </a:ext>
              <a:ext uri="{FF2B5EF4-FFF2-40B4-BE49-F238E27FC236}">
                <a16:creationId xmlns:a16="http://schemas.microsoft.com/office/drawing/2014/main" id="{00000000-0008-0000-0200-0000AFD00400}"/>
              </a:ext>
            </a:extLst>
          </xdr:cNvPr>
          <xdr:cNvSpPr/>
        </xdr:nvSpPr>
        <xdr:spPr bwMode="auto">
          <a:xfrm>
            <a:off x="23145" y="101332"/>
            <a:ext cx="41663" cy="3163"/>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xdr:twoCellAnchor>
    <xdr:from>
      <xdr:col>5</xdr:col>
      <xdr:colOff>85725</xdr:colOff>
      <xdr:row>41</xdr:row>
      <xdr:rowOff>219075</xdr:rowOff>
    </xdr:from>
    <xdr:to>
      <xdr:col>9</xdr:col>
      <xdr:colOff>800100</xdr:colOff>
      <xdr:row>44</xdr:row>
      <xdr:rowOff>0</xdr:rowOff>
    </xdr:to>
    <xdr:grpSp>
      <xdr:nvGrpSpPr>
        <xdr:cNvPr id="315568" name="Group 183">
          <a:extLst>
            <a:ext uri="{FF2B5EF4-FFF2-40B4-BE49-F238E27FC236}">
              <a16:creationId xmlns:a16="http://schemas.microsoft.com/office/drawing/2014/main" id="{00000000-0008-0000-0200-0000B0D00400}"/>
            </a:ext>
          </a:extLst>
        </xdr:cNvPr>
        <xdr:cNvGrpSpPr>
          <a:grpSpLocks/>
        </xdr:cNvGrpSpPr>
      </xdr:nvGrpSpPr>
      <xdr:grpSpPr bwMode="auto">
        <a:xfrm>
          <a:off x="4193381" y="9898856"/>
          <a:ext cx="5119688" cy="626269"/>
          <a:chOff x="37890" y="96982"/>
          <a:chExt cx="46691" cy="6362"/>
        </a:xfrm>
      </xdr:grpSpPr>
      <xdr:pic>
        <xdr:nvPicPr>
          <xdr:cNvPr id="315569" name="Option Button 62" hidden="1">
            <a:extLst>
              <a:ext uri="{FF2B5EF4-FFF2-40B4-BE49-F238E27FC236}">
                <a16:creationId xmlns:a16="http://schemas.microsoft.com/office/drawing/2014/main" id="{00000000-0008-0000-0200-0000B1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26"/>
            <a:ext cx="15066" cy="253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0" name="Option Button 63" hidden="1">
            <a:extLst>
              <a:ext uri="{FF2B5EF4-FFF2-40B4-BE49-F238E27FC236}">
                <a16:creationId xmlns:a16="http://schemas.microsoft.com/office/drawing/2014/main" id="{00000000-0008-0000-0200-0000B2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64"/>
            <a:ext cx="13120" cy="266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1" name="Option Button 65" hidden="1">
            <a:extLst>
              <a:ext uri="{FF2B5EF4-FFF2-40B4-BE49-F238E27FC236}">
                <a16:creationId xmlns:a16="http://schemas.microsoft.com/office/drawing/2014/main" id="{00000000-0008-0000-0200-0000B3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708"/>
            <a:ext cx="14288" cy="235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2" name="Option Button 66" hidden="1">
            <a:extLst>
              <a:ext uri="{FF2B5EF4-FFF2-40B4-BE49-F238E27FC236}">
                <a16:creationId xmlns:a16="http://schemas.microsoft.com/office/drawing/2014/main" id="{00000000-0008-0000-0200-0000B4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708"/>
            <a:ext cx="8117" cy="2291"/>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3" name="Group Box 68" hidden="1">
            <a:extLst>
              <a:ext uri="{FF2B5EF4-FFF2-40B4-BE49-F238E27FC236}">
                <a16:creationId xmlns:a16="http://schemas.microsoft.com/office/drawing/2014/main" id="{00000000-0008-0000-0200-0000B5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93"/>
            <a:ext cx="47367" cy="6378"/>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74" name="Group 183">
          <a:extLst>
            <a:ext uri="{FF2B5EF4-FFF2-40B4-BE49-F238E27FC236}">
              <a16:creationId xmlns:a16="http://schemas.microsoft.com/office/drawing/2014/main" id="{00000000-0008-0000-0200-0000B6D00400}"/>
            </a:ext>
          </a:extLst>
        </xdr:cNvPr>
        <xdr:cNvGrpSpPr>
          <a:grpSpLocks/>
        </xdr:cNvGrpSpPr>
      </xdr:nvGrpSpPr>
      <xdr:grpSpPr bwMode="auto">
        <a:xfrm>
          <a:off x="4193381" y="9898856"/>
          <a:ext cx="5119688" cy="626269"/>
          <a:chOff x="37890" y="96982"/>
          <a:chExt cx="46691" cy="6362"/>
        </a:xfrm>
      </xdr:grpSpPr>
      <xdr:pic>
        <xdr:nvPicPr>
          <xdr:cNvPr id="315575" name="Option Button 62" hidden="1">
            <a:extLst>
              <a:ext uri="{FF2B5EF4-FFF2-40B4-BE49-F238E27FC236}">
                <a16:creationId xmlns:a16="http://schemas.microsoft.com/office/drawing/2014/main" id="{00000000-0008-0000-0200-0000B7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15"/>
            <a:ext cx="15066"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6" name="Option Button 63" hidden="1">
            <a:extLst>
              <a:ext uri="{FF2B5EF4-FFF2-40B4-BE49-F238E27FC236}">
                <a16:creationId xmlns:a16="http://schemas.microsoft.com/office/drawing/2014/main" id="{00000000-0008-0000-0200-0000B8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54"/>
            <a:ext cx="13120" cy="26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7" name="Option Button 65" hidden="1">
            <a:extLst>
              <a:ext uri="{FF2B5EF4-FFF2-40B4-BE49-F238E27FC236}">
                <a16:creationId xmlns:a16="http://schemas.microsoft.com/office/drawing/2014/main" id="{00000000-0008-0000-0200-0000B9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698"/>
            <a:ext cx="14288" cy="236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8" name="Option Button 66" hidden="1">
            <a:extLst>
              <a:ext uri="{FF2B5EF4-FFF2-40B4-BE49-F238E27FC236}">
                <a16:creationId xmlns:a16="http://schemas.microsoft.com/office/drawing/2014/main" id="{00000000-0008-0000-0200-0000BA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698"/>
            <a:ext cx="8117" cy="23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79" name="Group Box 68" hidden="1">
            <a:extLst>
              <a:ext uri="{FF2B5EF4-FFF2-40B4-BE49-F238E27FC236}">
                <a16:creationId xmlns:a16="http://schemas.microsoft.com/office/drawing/2014/main" id="{00000000-0008-0000-0200-0000BB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82"/>
            <a:ext cx="47367" cy="638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85725</xdr:colOff>
      <xdr:row>41</xdr:row>
      <xdr:rowOff>219075</xdr:rowOff>
    </xdr:from>
    <xdr:to>
      <xdr:col>9</xdr:col>
      <xdr:colOff>800100</xdr:colOff>
      <xdr:row>44</xdr:row>
      <xdr:rowOff>0</xdr:rowOff>
    </xdr:to>
    <xdr:grpSp>
      <xdr:nvGrpSpPr>
        <xdr:cNvPr id="315580" name="Group 277">
          <a:extLst>
            <a:ext uri="{FF2B5EF4-FFF2-40B4-BE49-F238E27FC236}">
              <a16:creationId xmlns:a16="http://schemas.microsoft.com/office/drawing/2014/main" id="{00000000-0008-0000-0200-0000BCD00400}"/>
            </a:ext>
          </a:extLst>
        </xdr:cNvPr>
        <xdr:cNvGrpSpPr>
          <a:grpSpLocks/>
        </xdr:cNvGrpSpPr>
      </xdr:nvGrpSpPr>
      <xdr:grpSpPr bwMode="auto">
        <a:xfrm>
          <a:off x="4193381" y="9898856"/>
          <a:ext cx="5119688" cy="626269"/>
          <a:chOff x="37890" y="96982"/>
          <a:chExt cx="46691" cy="6362"/>
        </a:xfrm>
      </xdr:grpSpPr>
      <xdr:pic>
        <xdr:nvPicPr>
          <xdr:cNvPr id="315581" name="Option Button 62" hidden="1">
            <a:extLst>
              <a:ext uri="{FF2B5EF4-FFF2-40B4-BE49-F238E27FC236}">
                <a16:creationId xmlns:a16="http://schemas.microsoft.com/office/drawing/2014/main" id="{00000000-0008-0000-0200-0000BD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15"/>
            <a:ext cx="15066"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2" name="Option Button 63" hidden="1">
            <a:extLst>
              <a:ext uri="{FF2B5EF4-FFF2-40B4-BE49-F238E27FC236}">
                <a16:creationId xmlns:a16="http://schemas.microsoft.com/office/drawing/2014/main" id="{00000000-0008-0000-0200-0000BE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54"/>
            <a:ext cx="13120" cy="26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3" name="Option Button 65" hidden="1">
            <a:extLst>
              <a:ext uri="{FF2B5EF4-FFF2-40B4-BE49-F238E27FC236}">
                <a16:creationId xmlns:a16="http://schemas.microsoft.com/office/drawing/2014/main" id="{00000000-0008-0000-0200-0000BF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698"/>
            <a:ext cx="14288" cy="236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4" name="Option Button 66" hidden="1">
            <a:extLst>
              <a:ext uri="{FF2B5EF4-FFF2-40B4-BE49-F238E27FC236}">
                <a16:creationId xmlns:a16="http://schemas.microsoft.com/office/drawing/2014/main" id="{00000000-0008-0000-0200-0000C0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698"/>
            <a:ext cx="8117" cy="23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85" name="Group Box 68" hidden="1">
            <a:extLst>
              <a:ext uri="{FF2B5EF4-FFF2-40B4-BE49-F238E27FC236}">
                <a16:creationId xmlns:a16="http://schemas.microsoft.com/office/drawing/2014/main" id="{00000000-0008-0000-0200-0000C1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82"/>
            <a:ext cx="47367" cy="638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mc:AlternateContent xmlns:mc="http://schemas.openxmlformats.org/markup-compatibility/2006">
    <mc:Choice xmlns:a14="http://schemas.microsoft.com/office/drawing/2010/main" Requires="a14">
      <xdr:twoCellAnchor>
        <xdr:from>
          <xdr:col>3</xdr:col>
          <xdr:colOff>342900</xdr:colOff>
          <xdr:row>44</xdr:row>
          <xdr:rowOff>9525</xdr:rowOff>
        </xdr:from>
        <xdr:to>
          <xdr:col>7</xdr:col>
          <xdr:colOff>666750</xdr:colOff>
          <xdr:row>45</xdr:row>
          <xdr:rowOff>0</xdr:rowOff>
        </xdr:to>
        <xdr:grpSp>
          <xdr:nvGrpSpPr>
            <xdr:cNvPr id="315586" name="Group 322">
              <a:extLst>
                <a:ext uri="{FF2B5EF4-FFF2-40B4-BE49-F238E27FC236}">
                  <a16:creationId xmlns:a16="http://schemas.microsoft.com/office/drawing/2014/main" id="{00000000-0008-0000-0200-0000C2D00400}"/>
                </a:ext>
              </a:extLst>
            </xdr:cNvPr>
            <xdr:cNvGrpSpPr>
              <a:grpSpLocks/>
            </xdr:cNvGrpSpPr>
          </xdr:nvGrpSpPr>
          <xdr:grpSpPr bwMode="auto">
            <a:xfrm>
              <a:off x="2521744" y="10534650"/>
              <a:ext cx="4729162" cy="300038"/>
              <a:chOff x="23145" y="101332"/>
              <a:chExt cx="41663" cy="3163"/>
            </a:xfrm>
          </xdr:grpSpPr>
          <xdr:sp macro="" textlink="">
            <xdr:nvSpPr>
              <xdr:cNvPr id="315587" name="Option Button 15" hidden="1">
                <a:extLst>
                  <a:ext uri="{63B3BB69-23CF-44E3-9099-C40C66FF867C}">
                    <a14:compatExt spid="_x0000_s315407"/>
                  </a:ext>
                  <a:ext uri="{FF2B5EF4-FFF2-40B4-BE49-F238E27FC236}">
                    <a16:creationId xmlns:a16="http://schemas.microsoft.com/office/drawing/2014/main" id="{00000000-0008-0000-0200-0000C3D00400}"/>
                  </a:ext>
                </a:extLst>
              </xdr:cNvPr>
              <xdr:cNvSpPr/>
            </xdr:nvSpPr>
            <xdr:spPr bwMode="auto">
              <a:xfrm>
                <a:off x="24669" y="101707"/>
                <a:ext cx="17564" cy="2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消費税免税事業者に該当する</a:t>
                </a:r>
              </a:p>
            </xdr:txBody>
          </xdr:sp>
          <xdr:sp macro="" textlink="">
            <xdr:nvSpPr>
              <xdr:cNvPr id="315588" name="Option Button 16" hidden="1">
                <a:extLst>
                  <a:ext uri="{63B3BB69-23CF-44E3-9099-C40C66FF867C}">
                    <a14:compatExt spid="_x0000_s315408"/>
                  </a:ext>
                  <a:ext uri="{FF2B5EF4-FFF2-40B4-BE49-F238E27FC236}">
                    <a16:creationId xmlns:a16="http://schemas.microsoft.com/office/drawing/2014/main" id="{00000000-0008-0000-0200-0000C4D00400}"/>
                  </a:ext>
                </a:extLst>
              </xdr:cNvPr>
              <xdr:cNvSpPr/>
            </xdr:nvSpPr>
            <xdr:spPr bwMode="auto">
              <a:xfrm>
                <a:off x="44519" y="101860"/>
                <a:ext cx="18384" cy="23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消費税課税事業者に該当する</a:t>
                </a:r>
              </a:p>
            </xdr:txBody>
          </xdr:sp>
          <xdr:sp macro="" textlink="">
            <xdr:nvSpPr>
              <xdr:cNvPr id="315589" name="Group Box 17" hidden="1">
                <a:extLst>
                  <a:ext uri="{63B3BB69-23CF-44E3-9099-C40C66FF867C}">
                    <a14:compatExt spid="_x0000_s315409"/>
                  </a:ext>
                  <a:ext uri="{FF2B5EF4-FFF2-40B4-BE49-F238E27FC236}">
                    <a16:creationId xmlns:a16="http://schemas.microsoft.com/office/drawing/2014/main" id="{00000000-0008-0000-0200-0000C5D00400}"/>
                  </a:ext>
                </a:extLst>
              </xdr:cNvPr>
              <xdr:cNvSpPr/>
            </xdr:nvSpPr>
            <xdr:spPr bwMode="auto">
              <a:xfrm>
                <a:off x="23145" y="101332"/>
                <a:ext cx="41663" cy="316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grpSp>
        <xdr:clientData/>
      </xdr:twoCellAnchor>
    </mc:Choice>
    <mc:Fallback/>
  </mc:AlternateContent>
  <xdr:twoCellAnchor>
    <xdr:from>
      <xdr:col>5</xdr:col>
      <xdr:colOff>85725</xdr:colOff>
      <xdr:row>41</xdr:row>
      <xdr:rowOff>219075</xdr:rowOff>
    </xdr:from>
    <xdr:to>
      <xdr:col>9</xdr:col>
      <xdr:colOff>800100</xdr:colOff>
      <xdr:row>44</xdr:row>
      <xdr:rowOff>0</xdr:rowOff>
    </xdr:to>
    <xdr:grpSp>
      <xdr:nvGrpSpPr>
        <xdr:cNvPr id="315590" name="Group 323">
          <a:extLst>
            <a:ext uri="{FF2B5EF4-FFF2-40B4-BE49-F238E27FC236}">
              <a16:creationId xmlns:a16="http://schemas.microsoft.com/office/drawing/2014/main" id="{00000000-0008-0000-0200-0000C6D00400}"/>
            </a:ext>
          </a:extLst>
        </xdr:cNvPr>
        <xdr:cNvGrpSpPr>
          <a:grpSpLocks/>
        </xdr:cNvGrpSpPr>
      </xdr:nvGrpSpPr>
      <xdr:grpSpPr bwMode="auto">
        <a:xfrm>
          <a:off x="4193381" y="9898856"/>
          <a:ext cx="5119688" cy="626269"/>
          <a:chOff x="37890" y="96982"/>
          <a:chExt cx="46691" cy="6362"/>
        </a:xfrm>
      </xdr:grpSpPr>
      <xdr:pic>
        <xdr:nvPicPr>
          <xdr:cNvPr id="315591" name="Option Button 62" hidden="1">
            <a:extLst>
              <a:ext uri="{FF2B5EF4-FFF2-40B4-BE49-F238E27FC236}">
                <a16:creationId xmlns:a16="http://schemas.microsoft.com/office/drawing/2014/main" id="{00000000-0008-0000-0200-0000C7D00400}"/>
              </a:ext>
            </a:extLst>
          </xdr:cNvPr>
          <xdr:cNvPicPr>
            <a:picLocks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8396" y="97415"/>
            <a:ext cx="15066" cy="25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2" name="Option Button 63" hidden="1">
            <a:extLst>
              <a:ext uri="{FF2B5EF4-FFF2-40B4-BE49-F238E27FC236}">
                <a16:creationId xmlns:a16="http://schemas.microsoft.com/office/drawing/2014/main" id="{00000000-0008-0000-0200-0000C8D00400}"/>
              </a:ext>
            </a:extLst>
          </xdr:cNvPr>
          <xdr:cNvPicPr>
            <a:picLocks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465" y="97354"/>
            <a:ext cx="13120" cy="267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3" name="Option Button 65" hidden="1">
            <a:extLst>
              <a:ext uri="{FF2B5EF4-FFF2-40B4-BE49-F238E27FC236}">
                <a16:creationId xmlns:a16="http://schemas.microsoft.com/office/drawing/2014/main" id="{00000000-0008-0000-0200-0000C9D00400}"/>
              </a:ext>
            </a:extLst>
          </xdr:cNvPr>
          <xdr:cNvPicPr>
            <a:picLocks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023" y="100698"/>
            <a:ext cx="14288" cy="236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4" name="Option Button 66" hidden="1">
            <a:extLst>
              <a:ext uri="{FF2B5EF4-FFF2-40B4-BE49-F238E27FC236}">
                <a16:creationId xmlns:a16="http://schemas.microsoft.com/office/drawing/2014/main" id="{00000000-0008-0000-0200-0000CAD00400}"/>
              </a:ext>
            </a:extLst>
          </xdr:cNvPr>
          <xdr:cNvPicPr>
            <a:picLocks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033" y="100698"/>
            <a:ext cx="8117" cy="2302"/>
          </a:xfrm>
          <a:prstGeom prst="rect">
            <a:avLst/>
          </a:prstGeom>
          <a:noFill/>
          <a:extLst>
            <a:ext uri="{909E8E84-426E-40DD-AFC4-6F175D3DCCD1}">
              <a14:hiddenFill xmlns:a14="http://schemas.microsoft.com/office/drawing/2010/main">
                <a:solidFill>
                  <a:srgbClr val="FFFFFF"/>
                </a:solidFill>
              </a14:hiddenFill>
            </a:ext>
          </a:extLst>
        </xdr:spPr>
      </xdr:pic>
      <xdr:pic>
        <xdr:nvPicPr>
          <xdr:cNvPr id="315595" name="Group Box 68" hidden="1">
            <a:extLst>
              <a:ext uri="{FF2B5EF4-FFF2-40B4-BE49-F238E27FC236}">
                <a16:creationId xmlns:a16="http://schemas.microsoft.com/office/drawing/2014/main" id="{00000000-0008-0000-0200-0000CBD00400}"/>
              </a:ext>
            </a:extLst>
          </xdr:cNvPr>
          <xdr:cNvPicPr>
            <a:picLocks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7229" y="96982"/>
            <a:ext cx="47367" cy="638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F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F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F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0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0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1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2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2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2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2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13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13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editAs="absolute">
    <xdr:from>
      <xdr:col>6</xdr:col>
      <xdr:colOff>281940</xdr:colOff>
      <xdr:row>4</xdr:row>
      <xdr:rowOff>45720</xdr:rowOff>
    </xdr:from>
    <xdr:to>
      <xdr:col>11</xdr:col>
      <xdr:colOff>60960</xdr:colOff>
      <xdr:row>8</xdr:row>
      <xdr:rowOff>152400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7735253" y="974408"/>
          <a:ext cx="3196113" cy="797242"/>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42</xdr:col>
      <xdr:colOff>231321</xdr:colOff>
      <xdr:row>9</xdr:row>
      <xdr:rowOff>40818</xdr:rowOff>
    </xdr:from>
    <xdr:to>
      <xdr:col>50</xdr:col>
      <xdr:colOff>40821</xdr:colOff>
      <xdr:row>14</xdr:row>
      <xdr:rowOff>204106</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17376321" y="3250743"/>
          <a:ext cx="4457700" cy="2068288"/>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solidFill>
                <a:srgbClr val="FF0000"/>
              </a:solidFill>
              <a:latin typeface="+mn-ea"/>
              <a:ea typeface="+mn-ea"/>
            </a:rPr>
            <a:t>「部材の調達」「取付工事」「電気工事」「試験調整」「検収」「工事会社等への支払」などの項目を含め、工事の具体的なスケジュールを示すこと</a:t>
          </a: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15</xdr:col>
      <xdr:colOff>525780</xdr:colOff>
      <xdr:row>0</xdr:row>
      <xdr:rowOff>203499</xdr:rowOff>
    </xdr:from>
    <xdr:to>
      <xdr:col>19</xdr:col>
      <xdr:colOff>376517</xdr:colOff>
      <xdr:row>3</xdr:row>
      <xdr:rowOff>233082</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10841355" y="203499"/>
          <a:ext cx="3165437" cy="791583"/>
          <a:chOff x="8793480" y="2491740"/>
          <a:chExt cx="2827020" cy="800100"/>
        </a:xfrm>
      </xdr:grpSpPr>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16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11</xdr:col>
      <xdr:colOff>200025</xdr:colOff>
      <xdr:row>19</xdr:row>
      <xdr:rowOff>409575</xdr:rowOff>
    </xdr:from>
    <xdr:to>
      <xdr:col>14</xdr:col>
      <xdr:colOff>419100</xdr:colOff>
      <xdr:row>21</xdr:row>
      <xdr:rowOff>171450</xdr:rowOff>
    </xdr:to>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8705850" y="9267825"/>
          <a:ext cx="2047875" cy="1114425"/>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mn-ea"/>
              <a:ea typeface="+mn-ea"/>
            </a:rPr>
            <a:t>補助対象設備を担保にした資金調達は認められません。</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495300</xdr:colOff>
      <xdr:row>1</xdr:row>
      <xdr:rowOff>22860</xdr:rowOff>
    </xdr:from>
    <xdr:to>
      <xdr:col>6</xdr:col>
      <xdr:colOff>4538980</xdr:colOff>
      <xdr:row>14</xdr:row>
      <xdr:rowOff>15240</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1714500" y="190500"/>
          <a:ext cx="8737600" cy="2186940"/>
        </a:xfrm>
        <a:prstGeom prst="rect">
          <a:avLst/>
        </a:prstGeom>
        <a:solidFill>
          <a:srgbClr val="FF0000">
            <a:alpha val="40000"/>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u="none">
              <a:solidFill>
                <a:schemeClr val="bg1"/>
              </a:solidFill>
            </a:rPr>
            <a:t>・最終的に「非表示」とするシートです。</a:t>
          </a:r>
          <a:endParaRPr kumimoji="1" lang="en-US" altLang="ja-JP" sz="2400" u="none">
            <a:solidFill>
              <a:schemeClr val="bg1"/>
            </a:solidFill>
          </a:endParaRPr>
        </a:p>
        <a:p>
          <a:endParaRPr kumimoji="1" lang="en-US" altLang="ja-JP" sz="2400" u="none">
            <a:solidFill>
              <a:schemeClr val="bg1"/>
            </a:solidFill>
          </a:endParaRPr>
        </a:p>
        <a:p>
          <a:r>
            <a:rPr kumimoji="1" lang="ja-JP" altLang="en-US" sz="2400" u="none">
              <a:solidFill>
                <a:schemeClr val="bg1"/>
              </a:solidFill>
            </a:rPr>
            <a:t>・別紙</a:t>
          </a:r>
          <a:r>
            <a:rPr kumimoji="1" lang="en-US" altLang="ja-JP" sz="2400" u="none">
              <a:solidFill>
                <a:schemeClr val="bg1"/>
              </a:solidFill>
            </a:rPr>
            <a:t>1</a:t>
          </a:r>
          <a:r>
            <a:rPr kumimoji="1" lang="ja-JP" altLang="en-US" sz="2400" u="none">
              <a:solidFill>
                <a:schemeClr val="bg1"/>
              </a:solidFill>
            </a:rPr>
            <a:t>の業種選択に必要な情報が掲載されています。</a:t>
          </a:r>
          <a:endParaRPr kumimoji="1" lang="en-US" altLang="ja-JP" sz="2400" u="none">
            <a:solidFill>
              <a:schemeClr val="bg1"/>
            </a:solidFill>
          </a:endParaRPr>
        </a:p>
        <a:p>
          <a:endParaRPr kumimoji="1" lang="en-US" altLang="ja-JP" sz="2400" u="none">
            <a:solidFill>
              <a:schemeClr val="bg1"/>
            </a:solidFill>
          </a:endParaRPr>
        </a:p>
        <a:p>
          <a:r>
            <a:rPr kumimoji="1" lang="en-US" altLang="ja-JP" sz="2400" u="none">
              <a:solidFill>
                <a:schemeClr val="bg1"/>
              </a:solidFill>
            </a:rPr>
            <a:t>※</a:t>
          </a:r>
          <a:r>
            <a:rPr kumimoji="1" lang="ja-JP" altLang="en-US" sz="2400" u="none">
              <a:solidFill>
                <a:schemeClr val="bg1"/>
              </a:solidFill>
            </a:rPr>
            <a:t>必要に応じて</a:t>
          </a:r>
          <a:r>
            <a:rPr kumimoji="1" lang="ja-JP" altLang="ja-JP" sz="2400" u="none">
              <a:solidFill>
                <a:schemeClr val="bg1"/>
              </a:solidFill>
              <a:latin typeface="+mn-lt"/>
              <a:ea typeface="+mn-ea"/>
              <a:cs typeface="+mn-cs"/>
            </a:rPr>
            <a:t>パスワード付きのシート保護をかけます。</a:t>
          </a:r>
          <a:endParaRPr kumimoji="1" lang="en-US" altLang="ja-JP" sz="2400" u="none">
            <a:solidFill>
              <a:schemeClr val="bg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12</xdr:col>
      <xdr:colOff>0</xdr:colOff>
      <xdr:row>1</xdr:row>
      <xdr:rowOff>55880</xdr:rowOff>
    </xdr:from>
    <xdr:to>
      <xdr:col>16</xdr:col>
      <xdr:colOff>388620</xdr:colOff>
      <xdr:row>5</xdr:row>
      <xdr:rowOff>104140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8715375" y="436880"/>
          <a:ext cx="3103245" cy="798354"/>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8</xdr:col>
      <xdr:colOff>321733</xdr:colOff>
      <xdr:row>2</xdr:row>
      <xdr:rowOff>101599</xdr:rowOff>
    </xdr:from>
    <xdr:to>
      <xdr:col>9</xdr:col>
      <xdr:colOff>464396</xdr:colOff>
      <xdr:row>4</xdr:row>
      <xdr:rowOff>29633</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6966373" y="436879"/>
          <a:ext cx="1041823" cy="263314"/>
        </a:xfrm>
        <a:prstGeom prst="rect">
          <a:avLst/>
        </a:prstGeom>
        <a:solidFill>
          <a:srgbClr val="FFE38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列幅操作可</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12</xdr:col>
      <xdr:colOff>285720</xdr:colOff>
      <xdr:row>9</xdr:row>
      <xdr:rowOff>30479</xdr:rowOff>
    </xdr:from>
    <xdr:to>
      <xdr:col>21</xdr:col>
      <xdr:colOff>243839</xdr:colOff>
      <xdr:row>41</xdr:row>
      <xdr:rowOff>104774</xdr:rowOff>
    </xdr:to>
    <xdr:pic>
      <xdr:nvPicPr>
        <xdr:cNvPr id="113768" name="図 1">
          <a:extLst>
            <a:ext uri="{FF2B5EF4-FFF2-40B4-BE49-F238E27FC236}">
              <a16:creationId xmlns:a16="http://schemas.microsoft.com/office/drawing/2014/main" id="{00000000-0008-0000-1F00-000068B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20" y="1546859"/>
          <a:ext cx="5444519" cy="5454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586515</xdr:colOff>
      <xdr:row>4</xdr:row>
      <xdr:rowOff>137160</xdr:rowOff>
    </xdr:from>
    <xdr:to>
      <xdr:col>20</xdr:col>
      <xdr:colOff>165735</xdr:colOff>
      <xdr:row>6</xdr:row>
      <xdr:rowOff>152400</xdr:rowOff>
    </xdr:to>
    <xdr:pic>
      <xdr:nvPicPr>
        <xdr:cNvPr id="113769" name="図 2">
          <a:extLst>
            <a:ext uri="{FF2B5EF4-FFF2-40B4-BE49-F238E27FC236}">
              <a16:creationId xmlns:a16="http://schemas.microsoft.com/office/drawing/2014/main" id="{00000000-0008-0000-1F00-000069B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20815" y="807720"/>
          <a:ext cx="445602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525780</xdr:colOff>
      <xdr:row>1</xdr:row>
      <xdr:rowOff>123825</xdr:rowOff>
    </xdr:from>
    <xdr:to>
      <xdr:col>11</xdr:col>
      <xdr:colOff>601980</xdr:colOff>
      <xdr:row>6</xdr:row>
      <xdr:rowOff>57150</xdr:rowOff>
    </xdr:to>
    <xdr:pic>
      <xdr:nvPicPr>
        <xdr:cNvPr id="113770" name="図 3">
          <a:extLst>
            <a:ext uri="{FF2B5EF4-FFF2-40B4-BE49-F238E27FC236}">
              <a16:creationId xmlns:a16="http://schemas.microsoft.com/office/drawing/2014/main" id="{00000000-0008-0000-1F00-00006ABC01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92880" y="291465"/>
          <a:ext cx="3733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454082</xdr:colOff>
      <xdr:row>17</xdr:row>
      <xdr:rowOff>76200</xdr:rowOff>
    </xdr:from>
    <xdr:to>
      <xdr:col>30</xdr:col>
      <xdr:colOff>205739</xdr:colOff>
      <xdr:row>82</xdr:row>
      <xdr:rowOff>45720</xdr:rowOff>
    </xdr:to>
    <xdr:pic>
      <xdr:nvPicPr>
        <xdr:cNvPr id="7" name="図 6">
          <a:extLst>
            <a:ext uri="{FF2B5EF4-FFF2-40B4-BE49-F238E27FC236}">
              <a16:creationId xmlns:a16="http://schemas.microsoft.com/office/drawing/2014/main" id="{00000000-0008-0000-1F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93982" y="2948940"/>
          <a:ext cx="4018857" cy="10873740"/>
        </a:xfrm>
        <a:prstGeom prst="rect">
          <a:avLst/>
        </a:prstGeom>
        <a:solidFill>
          <a:schemeClr val="bg1"/>
        </a:solidFill>
      </xdr:spPr>
    </xdr:pic>
    <xdr:clientData/>
  </xdr:twoCellAnchor>
</xdr:wsDr>
</file>

<file path=xl/drawings/drawing22.xml><?xml version="1.0" encoding="utf-8"?>
<xdr:wsDr xmlns:xdr="http://schemas.openxmlformats.org/drawingml/2006/spreadsheetDrawing" xmlns:a="http://schemas.openxmlformats.org/drawingml/2006/main">
  <xdr:twoCellAnchor>
    <xdr:from>
      <xdr:col>1</xdr:col>
      <xdr:colOff>457200</xdr:colOff>
      <xdr:row>1</xdr:row>
      <xdr:rowOff>7620</xdr:rowOff>
    </xdr:from>
    <xdr:to>
      <xdr:col>17</xdr:col>
      <xdr:colOff>68580</xdr:colOff>
      <xdr:row>15</xdr:row>
      <xdr:rowOff>106680</xdr:rowOff>
    </xdr:to>
    <xdr:sp macro="" textlink="">
      <xdr:nvSpPr>
        <xdr:cNvPr id="2" name="テキスト ボックス 1">
          <a:extLst>
            <a:ext uri="{FF2B5EF4-FFF2-40B4-BE49-F238E27FC236}">
              <a16:creationId xmlns:a16="http://schemas.microsoft.com/office/drawing/2014/main" id="{00000000-0008-0000-2000-000002000000}"/>
            </a:ext>
          </a:extLst>
        </xdr:cNvPr>
        <xdr:cNvSpPr txBox="1"/>
      </xdr:nvSpPr>
      <xdr:spPr>
        <a:xfrm>
          <a:off x="1066800" y="175260"/>
          <a:ext cx="9745980" cy="2468880"/>
        </a:xfrm>
        <a:prstGeom prst="rect">
          <a:avLst/>
        </a:prstGeom>
        <a:solidFill>
          <a:srgbClr val="FF0000">
            <a:alpha val="40000"/>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u="none">
              <a:solidFill>
                <a:schemeClr val="bg1"/>
              </a:solidFill>
            </a:rPr>
            <a:t>・最終的に「非表示」とするシートです。</a:t>
          </a:r>
          <a:endParaRPr kumimoji="1" lang="en-US" altLang="ja-JP" sz="2400" u="none">
            <a:solidFill>
              <a:schemeClr val="bg1"/>
            </a:solidFill>
          </a:endParaRPr>
        </a:p>
        <a:p>
          <a:endParaRPr kumimoji="1" lang="en-US" altLang="ja-JP" sz="2400" u="none">
            <a:solidFill>
              <a:schemeClr val="bg1"/>
            </a:solidFill>
          </a:endParaRPr>
        </a:p>
        <a:p>
          <a:r>
            <a:rPr kumimoji="1" lang="ja-JP" altLang="en-US" sz="2400" u="none">
              <a:solidFill>
                <a:schemeClr val="bg1"/>
              </a:solidFill>
            </a:rPr>
            <a:t>・別紙</a:t>
          </a:r>
          <a:r>
            <a:rPr kumimoji="1" lang="en-US" altLang="ja-JP" sz="2400" u="none">
              <a:solidFill>
                <a:schemeClr val="bg1"/>
              </a:solidFill>
            </a:rPr>
            <a:t>1</a:t>
          </a:r>
          <a:r>
            <a:rPr kumimoji="1" lang="ja-JP" altLang="en-US" sz="2400" u="none">
              <a:solidFill>
                <a:schemeClr val="bg1"/>
              </a:solidFill>
            </a:rPr>
            <a:t>、別添</a:t>
          </a:r>
          <a:r>
            <a:rPr kumimoji="1" lang="en-US" altLang="ja-JP" sz="2400" u="none">
              <a:solidFill>
                <a:schemeClr val="bg1"/>
              </a:solidFill>
            </a:rPr>
            <a:t>6</a:t>
          </a:r>
          <a:r>
            <a:rPr kumimoji="1" lang="ja-JP" altLang="en-US" sz="2400" u="none">
              <a:solidFill>
                <a:schemeClr val="bg1"/>
              </a:solidFill>
            </a:rPr>
            <a:t>の動作に必要な情報が掲載されています。</a:t>
          </a:r>
          <a:endParaRPr kumimoji="1" lang="en-US" altLang="ja-JP" sz="2400" u="none">
            <a:solidFill>
              <a:schemeClr val="bg1"/>
            </a:solidFill>
          </a:endParaRPr>
        </a:p>
        <a:p>
          <a:endParaRPr kumimoji="1" lang="en-US" altLang="ja-JP" sz="2400" u="none">
            <a:solidFill>
              <a:schemeClr val="bg1"/>
            </a:solidFill>
          </a:endParaRPr>
        </a:p>
        <a:p>
          <a:r>
            <a:rPr kumimoji="1" lang="en-US" altLang="ja-JP" sz="2400" u="none">
              <a:solidFill>
                <a:schemeClr val="bg1"/>
              </a:solidFill>
            </a:rPr>
            <a:t>※</a:t>
          </a:r>
          <a:r>
            <a:rPr kumimoji="1" lang="ja-JP" altLang="en-US" sz="2400" u="none">
              <a:solidFill>
                <a:schemeClr val="bg1"/>
              </a:solidFill>
            </a:rPr>
            <a:t>本シートにはパスワード付きのシート保護をかけます。</a:t>
          </a:r>
          <a:endParaRPr kumimoji="1" lang="en-US" altLang="ja-JP" sz="2400" u="none">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18</xdr:col>
      <xdr:colOff>373380</xdr:colOff>
      <xdr:row>2</xdr:row>
      <xdr:rowOff>55245</xdr:rowOff>
    </xdr:from>
    <xdr:to>
      <xdr:col>23</xdr:col>
      <xdr:colOff>156210</xdr:colOff>
      <xdr:row>6</xdr:row>
      <xdr:rowOff>108585</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13898880" y="591026"/>
          <a:ext cx="3235643" cy="803434"/>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7</xdr:col>
      <xdr:colOff>373063</xdr:colOff>
      <xdr:row>30</xdr:row>
      <xdr:rowOff>0</xdr:rowOff>
    </xdr:from>
    <xdr:to>
      <xdr:col>14</xdr:col>
      <xdr:colOff>531813</xdr:colOff>
      <xdr:row>33</xdr:row>
      <xdr:rowOff>166688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5746751" y="6564313"/>
          <a:ext cx="6119812" cy="698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900">
              <a:solidFill>
                <a:srgbClr val="FF0000"/>
              </a:solidFill>
              <a:latin typeface="ＭＳ Ｐゴシック" panose="020B0600070205080204" pitchFamily="50" charset="-128"/>
              <a:ea typeface="ＭＳ Ｐゴシック" panose="020B0600070205080204" pitchFamily="50" charset="-128"/>
            </a:rPr>
            <a:t>※1 </a:t>
          </a:r>
          <a:r>
            <a:rPr kumimoji="1" lang="ja-JP" altLang="en-US" sz="900">
              <a:solidFill>
                <a:srgbClr val="FF0000"/>
              </a:solidFill>
              <a:latin typeface="ＭＳ Ｐゴシック" panose="020B0600070205080204" pitchFamily="50" charset="-128"/>
              <a:ea typeface="ＭＳ Ｐゴシック" panose="020B0600070205080204" pitchFamily="50" charset="-128"/>
            </a:rPr>
            <a:t>　</a:t>
          </a:r>
          <a:r>
            <a:rPr kumimoji="1" lang="en-US" altLang="ja-JP" sz="900">
              <a:solidFill>
                <a:srgbClr val="FF0000"/>
              </a:solidFill>
              <a:latin typeface="ＭＳ Ｐゴシック" panose="020B0600070205080204" pitchFamily="50" charset="-128"/>
              <a:ea typeface="ＭＳ Ｐゴシック" panose="020B0600070205080204" pitchFamily="50" charset="-128"/>
            </a:rPr>
            <a:t>LED</a:t>
          </a:r>
          <a:r>
            <a:rPr kumimoji="1" lang="ja-JP" altLang="en-US" sz="900">
              <a:solidFill>
                <a:srgbClr val="FF0000"/>
              </a:solidFill>
              <a:latin typeface="ＭＳ Ｐゴシック" panose="020B0600070205080204" pitchFamily="50" charset="-128"/>
              <a:ea typeface="ＭＳ Ｐゴシック" panose="020B0600070205080204" pitchFamily="50" charset="-128"/>
            </a:rPr>
            <a:t>照明設備・再生可能エネルギー設備の「＜修正＞耐用年数期間</a:t>
          </a:r>
          <a:r>
            <a:rPr kumimoji="1" lang="en-US" altLang="ja-JP" sz="900">
              <a:solidFill>
                <a:srgbClr val="FF0000"/>
              </a:solidFill>
              <a:latin typeface="ＭＳ Ｐゴシック" panose="020B0600070205080204" pitchFamily="50" charset="-128"/>
              <a:ea typeface="ＭＳ Ｐゴシック" panose="020B0600070205080204" pitchFamily="50" charset="-128"/>
            </a:rPr>
            <a:t>CO2</a:t>
          </a:r>
          <a:r>
            <a:rPr kumimoji="1" lang="ja-JP" altLang="en-US" sz="900">
              <a:solidFill>
                <a:srgbClr val="FF0000"/>
              </a:solidFill>
              <a:latin typeface="ＭＳ Ｐゴシック" panose="020B0600070205080204" pitchFamily="50" charset="-128"/>
              <a:ea typeface="ＭＳ Ｐゴシック" panose="020B0600070205080204" pitchFamily="50" charset="-128"/>
            </a:rPr>
            <a:t>削減量 </a:t>
          </a:r>
          <a:r>
            <a:rPr kumimoji="1" lang="en-US" altLang="ja-JP" sz="900">
              <a:solidFill>
                <a:srgbClr val="FF0000"/>
              </a:solidFill>
              <a:latin typeface="ＭＳ Ｐゴシック" panose="020B0600070205080204" pitchFamily="50" charset="-128"/>
              <a:ea typeface="ＭＳ Ｐゴシック" panose="020B0600070205080204" pitchFamily="50" charset="-128"/>
            </a:rPr>
            <a:t>(d) </a:t>
          </a:r>
          <a:r>
            <a:rPr kumimoji="1" lang="ja-JP" altLang="en-US" sz="900">
              <a:solidFill>
                <a:srgbClr val="FF0000"/>
              </a:solidFill>
              <a:latin typeface="ＭＳ Ｐゴシック" panose="020B0600070205080204" pitchFamily="50" charset="-128"/>
              <a:ea typeface="ＭＳ Ｐゴシック" panose="020B0600070205080204" pitchFamily="50" charset="-128"/>
            </a:rPr>
            <a:t>」に関する注記</a:t>
          </a:r>
          <a:endParaRPr kumimoji="1" lang="en-US" altLang="ja-JP" sz="9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b</a:t>
          </a:r>
          <a:r>
            <a:rPr kumimoji="1" lang="ja-JP" altLang="en-US" sz="900">
              <a:latin typeface="ＭＳ Ｐゴシック" panose="020B0600070205080204" pitchFamily="50" charset="-128"/>
              <a:ea typeface="ＭＳ Ｐゴシック" panose="020B0600070205080204" pitchFamily="50" charset="-128"/>
            </a:rPr>
            <a:t>）が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latin typeface="ＭＳ Ｐゴシック" panose="020B0600070205080204" pitchFamily="50" charset="-128"/>
              <a:ea typeface="ＭＳ Ｐゴシック" panose="020B0600070205080204" pitchFamily="50" charset="-128"/>
            </a:rPr>
            <a:t>よりも大きい場合は</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が適用されます。</a:t>
          </a:r>
        </a:p>
        <a:p>
          <a:r>
            <a:rPr kumimoji="1" lang="ja-JP" altLang="en-US" sz="900">
              <a:latin typeface="ＭＳ Ｐゴシック" panose="020B0600070205080204" pitchFamily="50" charset="-128"/>
              <a:ea typeface="ＭＳ Ｐゴシック" panose="020B0600070205080204" pitchFamily="50" charset="-128"/>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以下の場合は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）が適用されます。</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373062</xdr:colOff>
      <xdr:row>34</xdr:row>
      <xdr:rowOff>79376</xdr:rowOff>
    </xdr:from>
    <xdr:to>
      <xdr:col>14</xdr:col>
      <xdr:colOff>531812</xdr:colOff>
      <xdr:row>36</xdr:row>
      <xdr:rowOff>103188</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5746750" y="7366001"/>
          <a:ext cx="6119812" cy="46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900">
              <a:solidFill>
                <a:srgbClr val="FF0000"/>
              </a:solidFill>
              <a:latin typeface="ＭＳ Ｐゴシック" panose="020B0600070205080204" pitchFamily="50" charset="-128"/>
              <a:ea typeface="ＭＳ Ｐゴシック" panose="020B0600070205080204" pitchFamily="50" charset="-128"/>
            </a:rPr>
            <a:t>※2</a:t>
          </a:r>
          <a:r>
            <a:rPr kumimoji="1" lang="ja-JP" altLang="en-US" sz="900">
              <a:solidFill>
                <a:srgbClr val="FF0000"/>
              </a:solidFill>
              <a:latin typeface="ＭＳ Ｐゴシック" panose="020B0600070205080204" pitchFamily="50" charset="-128"/>
              <a:ea typeface="ＭＳ Ｐゴシック" panose="020B0600070205080204" pitchFamily="50" charset="-128"/>
            </a:rPr>
            <a:t>　</a:t>
          </a:r>
          <a:r>
            <a:rPr kumimoji="1" lang="en-US" altLang="ja-JP" sz="900">
              <a:solidFill>
                <a:srgbClr val="FF0000"/>
              </a:solidFill>
              <a:latin typeface="ＭＳ Ｐゴシック" panose="020B0600070205080204" pitchFamily="50" charset="-128"/>
              <a:ea typeface="ＭＳ Ｐゴシック" panose="020B0600070205080204" pitchFamily="50" charset="-128"/>
            </a:rPr>
            <a:t>LED</a:t>
          </a:r>
          <a:r>
            <a:rPr kumimoji="1" lang="ja-JP" altLang="en-US" sz="900">
              <a:solidFill>
                <a:srgbClr val="FF0000"/>
              </a:solidFill>
              <a:latin typeface="ＭＳ Ｐゴシック" panose="020B0600070205080204" pitchFamily="50" charset="-128"/>
              <a:ea typeface="ＭＳ Ｐゴシック" panose="020B0600070205080204" pitchFamily="50" charset="-128"/>
            </a:rPr>
            <a:t>照明設備・再生可能エネルギー設備の「＜修正＞補助対象</a:t>
          </a:r>
          <a:r>
            <a:rPr kumimoji="1" lang="ja-JP" altLang="en-US" sz="900">
              <a:solidFill>
                <a:srgbClr val="FF0000"/>
              </a:solidFill>
              <a:latin typeface="ＭＳ Ｐゴシック" panose="020B0600070205080204" pitchFamily="50" charset="-128"/>
              <a:ea typeface="ＭＳ Ｐゴシック" panose="020B0600070205080204" pitchFamily="50" charset="-128"/>
              <a:cs typeface="+mn-cs"/>
            </a:rPr>
            <a:t>経費 </a:t>
          </a:r>
          <a:r>
            <a:rPr kumimoji="1" lang="ja-JP" altLang="ja-JP" sz="900">
              <a:solidFill>
                <a:srgbClr val="FF0000"/>
              </a:solidFill>
              <a:latin typeface="ＭＳ Ｐゴシック" panose="020B0600070205080204" pitchFamily="50" charset="-128"/>
              <a:ea typeface="ＭＳ Ｐゴシック" panose="020B0600070205080204" pitchFamily="50" charset="-128"/>
              <a:cs typeface="+mn-cs"/>
            </a:rPr>
            <a:t>（</a:t>
          </a:r>
          <a:r>
            <a:rPr kumimoji="1" lang="en-US" altLang="ja-JP" sz="900">
              <a:solidFill>
                <a:srgbClr val="FF0000"/>
              </a:solidFill>
              <a:latin typeface="ＭＳ Ｐゴシック" panose="020B0600070205080204" pitchFamily="50" charset="-128"/>
              <a:ea typeface="ＭＳ Ｐゴシック" panose="020B0600070205080204" pitchFamily="50" charset="-128"/>
              <a:cs typeface="+mn-cs"/>
            </a:rPr>
            <a:t>e</a:t>
          </a:r>
          <a:r>
            <a:rPr kumimoji="1" lang="ja-JP" altLang="ja-JP" sz="900">
              <a:solidFill>
                <a:srgbClr val="FF0000"/>
              </a:solidFill>
              <a:latin typeface="ＭＳ Ｐゴシック" panose="020B0600070205080204" pitchFamily="50" charset="-128"/>
              <a:ea typeface="ＭＳ Ｐゴシック" panose="020B0600070205080204" pitchFamily="50" charset="-128"/>
              <a:cs typeface="+mn-cs"/>
            </a:rPr>
            <a:t>）</a:t>
          </a:r>
          <a:r>
            <a:rPr kumimoji="1" lang="en-US" altLang="ja-JP" sz="900">
              <a:solidFill>
                <a:srgbClr val="FF0000"/>
              </a:solidFill>
              <a:latin typeface="ＭＳ Ｐゴシック" panose="020B0600070205080204" pitchFamily="50" charset="-128"/>
              <a:ea typeface="ＭＳ Ｐゴシック" panose="020B0600070205080204" pitchFamily="50" charset="-128"/>
              <a:cs typeface="+mn-cs"/>
            </a:rPr>
            <a:t> </a:t>
          </a:r>
          <a:r>
            <a:rPr kumimoji="1" lang="ja-JP" altLang="en-US" sz="900">
              <a:solidFill>
                <a:srgbClr val="FF0000"/>
              </a:solidFill>
              <a:latin typeface="ＭＳ Ｐゴシック" panose="020B0600070205080204" pitchFamily="50" charset="-128"/>
              <a:ea typeface="ＭＳ Ｐゴシック" panose="020B0600070205080204" pitchFamily="50" charset="-128"/>
              <a:cs typeface="+mn-cs"/>
            </a:rPr>
            <a:t>」に関する</a:t>
          </a:r>
          <a:r>
            <a:rPr kumimoji="1" lang="ja-JP" altLang="en-US" sz="900">
              <a:solidFill>
                <a:srgbClr val="FF0000"/>
              </a:solidFill>
              <a:latin typeface="ＭＳ Ｐゴシック" panose="020B0600070205080204" pitchFamily="50" charset="-128"/>
              <a:ea typeface="ＭＳ Ｐゴシック" panose="020B0600070205080204" pitchFamily="50" charset="-128"/>
            </a:rPr>
            <a:t>注記</a:t>
          </a:r>
          <a:endParaRPr kumimoji="1" lang="en-US" altLang="ja-JP" sz="9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c</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照明設備・再生可能エネルギー設備の</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耐用年数期間</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CO2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削減量の修正率（</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d)/(b)</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を乗じて算出されます。</a:t>
          </a:r>
        </a:p>
      </xdr:txBody>
    </xdr:sp>
    <xdr:clientData/>
  </xdr:twoCellAnchor>
  <xdr:twoCellAnchor editAs="absolute">
    <xdr:from>
      <xdr:col>11</xdr:col>
      <xdr:colOff>371475</xdr:colOff>
      <xdr:row>1</xdr:row>
      <xdr:rowOff>85725</xdr:rowOff>
    </xdr:from>
    <xdr:to>
      <xdr:col>15</xdr:col>
      <xdr:colOff>160020</xdr:colOff>
      <xdr:row>6</xdr:row>
      <xdr:rowOff>0</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11027569" y="466725"/>
          <a:ext cx="3181826" cy="783431"/>
          <a:chOff x="8793480" y="2491740"/>
          <a:chExt cx="2827020" cy="800100"/>
        </a:xfrm>
      </xdr:grpSpPr>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6" name="正方形/長方形 5">
            <a:extLst>
              <a:ext uri="{FF2B5EF4-FFF2-40B4-BE49-F238E27FC236}">
                <a16:creationId xmlns:a16="http://schemas.microsoft.com/office/drawing/2014/main" id="{00000000-0008-0000-0900-000006000000}"/>
              </a:ext>
            </a:extLst>
          </xdr:cNvPr>
          <xdr:cNvSpPr/>
        </xdr:nvSpPr>
        <xdr:spPr>
          <a:xfrm>
            <a:off x="8869631"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8859052"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8859052"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A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A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A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A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B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B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B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B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B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C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D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D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D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absolute">
    <xdr:from>
      <xdr:col>10</xdr:col>
      <xdr:colOff>279401</xdr:colOff>
      <xdr:row>1</xdr:row>
      <xdr:rowOff>33866</xdr:rowOff>
    </xdr:from>
    <xdr:to>
      <xdr:col>15</xdr:col>
      <xdr:colOff>193888</xdr:colOff>
      <xdr:row>5</xdr:row>
      <xdr:rowOff>71966</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8328026" y="414866"/>
          <a:ext cx="3152987" cy="800100"/>
          <a:chOff x="8793480" y="2491740"/>
          <a:chExt cx="2827020" cy="800100"/>
        </a:xfrm>
      </xdr:grpSpPr>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8793480" y="2491740"/>
            <a:ext cx="2827020" cy="80010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600"/>
              </a:spcAft>
            </a:pPr>
            <a:r>
              <a:rPr kumimoji="1" lang="ja-JP" altLang="en-US" sz="1000"/>
              <a:t>　　　　のセルには直接入力をしてください。</a:t>
            </a:r>
            <a:endParaRPr kumimoji="1" lang="en-US" altLang="ja-JP" sz="1000"/>
          </a:p>
          <a:p>
            <a:pPr>
              <a:lnSpc>
                <a:spcPct val="100000"/>
              </a:lnSpc>
              <a:spcAft>
                <a:spcPts val="600"/>
              </a:spcAft>
            </a:pPr>
            <a:r>
              <a:rPr kumimoji="1" lang="ja-JP" altLang="en-US" sz="1000"/>
              <a:t>　　　　のセルでは選択肢から選んでください。</a:t>
            </a:r>
            <a:endParaRPr kumimoji="1" lang="en-US" altLang="ja-JP" sz="1000"/>
          </a:p>
          <a:p>
            <a:pPr>
              <a:lnSpc>
                <a:spcPct val="100000"/>
              </a:lnSpc>
              <a:spcAft>
                <a:spcPts val="0"/>
              </a:spcAft>
            </a:pPr>
            <a:r>
              <a:rPr kumimoji="1" lang="ja-JP" altLang="en-US" sz="1000"/>
              <a:t>　　　　のセルは自動計算セルです。</a:t>
            </a:r>
          </a:p>
        </xdr:txBody>
      </xdr:sp>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8890787" y="2561122"/>
            <a:ext cx="298856" cy="170581"/>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l"/>
            <a:r>
              <a:rPr kumimoji="1" lang="ja-JP" altLang="en-US" sz="1000">
                <a:solidFill>
                  <a:sysClr val="windowText" lastClr="000000"/>
                </a:solidFill>
              </a:rPr>
              <a:t>黄色</a:t>
            </a:r>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8890787" y="2800417"/>
            <a:ext cx="298856" cy="170581"/>
          </a:xfrm>
          <a:prstGeom prst="rect">
            <a:avLst/>
          </a:prstGeom>
          <a:solidFill>
            <a:srgbClr val="D2E6B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緑色</a:t>
            </a:r>
          </a:p>
        </xdr:txBody>
      </xdr:sp>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8890787" y="3048000"/>
            <a:ext cx="298856" cy="170581"/>
          </a:xfrm>
          <a:prstGeom prst="rect">
            <a:avLst/>
          </a:prstGeom>
          <a:solidFill>
            <a:srgbClr val="D2E6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ysClr val="windowText" lastClr="000000"/>
                </a:solidFill>
              </a:rPr>
              <a:t>青色</a:t>
            </a:r>
          </a:p>
        </xdr:txBody>
      </xdr:sp>
    </xdr:grpSp>
    <xdr:clientData fPrintsWithSheet="0"/>
  </xdr:twoCellAnchor>
  <xdr:twoCellAnchor editAs="absolute">
    <xdr:from>
      <xdr:col>10</xdr:col>
      <xdr:colOff>364066</xdr:colOff>
      <xdr:row>53</xdr:row>
      <xdr:rowOff>218016</xdr:rowOff>
    </xdr:from>
    <xdr:to>
      <xdr:col>16</xdr:col>
      <xdr:colOff>381001</xdr:colOff>
      <xdr:row>55</xdr:row>
      <xdr:rowOff>158750</xdr:rowOff>
    </xdr:to>
    <xdr:sp macro="" textlink="">
      <xdr:nvSpPr>
        <xdr:cNvPr id="7" name="テキスト ボックス 6">
          <a:extLst>
            <a:ext uri="{FF2B5EF4-FFF2-40B4-BE49-F238E27FC236}">
              <a16:creationId xmlns:a16="http://schemas.microsoft.com/office/drawing/2014/main" id="{00000000-0008-0000-0E00-000007000000}"/>
            </a:ext>
          </a:extLst>
        </xdr:cNvPr>
        <xdr:cNvSpPr txBox="1"/>
      </xdr:nvSpPr>
      <xdr:spPr>
        <a:xfrm>
          <a:off x="7610686" y="12509076"/>
          <a:ext cx="3674535" cy="397934"/>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262466</xdr:colOff>
      <xdr:row>93</xdr:row>
      <xdr:rowOff>107950</xdr:rowOff>
    </xdr:from>
    <xdr:to>
      <xdr:col>16</xdr:col>
      <xdr:colOff>279401</xdr:colOff>
      <xdr:row>95</xdr:row>
      <xdr:rowOff>48685</xdr:rowOff>
    </xdr:to>
    <xdr:sp macro="" textlink="">
      <xdr:nvSpPr>
        <xdr:cNvPr id="8" name="テキスト ボックス 7">
          <a:extLst>
            <a:ext uri="{FF2B5EF4-FFF2-40B4-BE49-F238E27FC236}">
              <a16:creationId xmlns:a16="http://schemas.microsoft.com/office/drawing/2014/main" id="{00000000-0008-0000-0E00-000008000000}"/>
            </a:ext>
          </a:extLst>
        </xdr:cNvPr>
        <xdr:cNvSpPr txBox="1"/>
      </xdr:nvSpPr>
      <xdr:spPr>
        <a:xfrm>
          <a:off x="7509086" y="21390610"/>
          <a:ext cx="3674535" cy="397935"/>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LocksWithSheet="0" fPrintsWithSheet="0"/>
  </xdr:twoCellAnchor>
  <xdr:twoCellAnchor editAs="absolute">
    <xdr:from>
      <xdr:col>10</xdr:col>
      <xdr:colOff>448733</xdr:colOff>
      <xdr:row>113</xdr:row>
      <xdr:rowOff>27516</xdr:rowOff>
    </xdr:from>
    <xdr:to>
      <xdr:col>16</xdr:col>
      <xdr:colOff>465668</xdr:colOff>
      <xdr:row>114</xdr:row>
      <xdr:rowOff>192616</xdr:rowOff>
    </xdr:to>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7695353" y="25882176"/>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592667</xdr:colOff>
      <xdr:row>140</xdr:row>
      <xdr:rowOff>150284</xdr:rowOff>
    </xdr:from>
    <xdr:to>
      <xdr:col>16</xdr:col>
      <xdr:colOff>609602</xdr:colOff>
      <xdr:row>142</xdr:row>
      <xdr:rowOff>86784</xdr:rowOff>
    </xdr:to>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7839287" y="32100944"/>
          <a:ext cx="3674535" cy="393700"/>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twoCellAnchor editAs="absolute">
    <xdr:from>
      <xdr:col>10</xdr:col>
      <xdr:colOff>338667</xdr:colOff>
      <xdr:row>182</xdr:row>
      <xdr:rowOff>137585</xdr:rowOff>
    </xdr:from>
    <xdr:to>
      <xdr:col>16</xdr:col>
      <xdr:colOff>355602</xdr:colOff>
      <xdr:row>183</xdr:row>
      <xdr:rowOff>182881</xdr:rowOff>
    </xdr:to>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7585287" y="41613245"/>
          <a:ext cx="3674535" cy="273896"/>
        </a:xfrm>
        <a:prstGeom prst="rect">
          <a:avLst/>
        </a:prstGeom>
        <a:solidFill>
          <a:srgbClr val="FFE18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ct val="100000"/>
            </a:lnSpc>
            <a:spcAft>
              <a:spcPts val="0"/>
            </a:spcAft>
          </a:pPr>
          <a:r>
            <a:rPr kumimoji="1" lang="en-US" altLang="ja-JP" sz="1000"/>
            <a:t>※</a:t>
          </a:r>
          <a:r>
            <a:rPr kumimoji="1" lang="ja-JP" altLang="en-US" sz="1000"/>
            <a:t>入力欄は、「行の高さ」を操作することで広げることができます。</a:t>
          </a:r>
          <a:endParaRPr kumimoji="1" lang="en-US" altLang="ja-JP" sz="1000"/>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23R3&#35036;&#27491;&#35036;&#21161;&#20107;&#26989;&#65288;&#12464;&#12522;&#12540;&#12531;&#12522;&#12459;&#12496;&#12522;&#12540;&#65289;\10-1.&#23436;&#20102;&#23455;&#32318;&#22577;&#21578;&#26360;_&#23566;&#20837;&#20107;&#26989;(1&#27425;&#12539;2&#27425;)\&#23436;&#20102;&#23455;&#32318;&#22577;&#21578;&#26360;_&#65297;&#27425;\&#23566;&#20837;1-003_&#19977;&#33777;&#65320;&#65315;&#12461;&#12515;&#12500;&#12479;&#12523;&#26666;&#24335;&#20250;&#31038;\20230220&#21463;&#38936;&#36039;&#26009;\&#20132;&#20184;&#35215;&#31243;&#12288;GR&#23455;&#26045;&#35336;&#30011;&#26360;&#27096;&#24335;&#31532;11&#12304;&#35373;&#20633;&#23566;&#20837;&#12305;.xlsx" TargetMode="External"/><Relationship Id="rId1" Type="http://schemas.openxmlformats.org/officeDocument/2006/relationships/externalLinkPath" Target="file:///J:\%23R3&#35036;&#27491;&#35036;&#21161;&#20107;&#26989;&#65288;&#12464;&#12522;&#12540;&#12531;&#12522;&#12459;&#12496;&#12522;&#12540;&#65289;\10-1.&#23436;&#20102;&#23455;&#32318;&#22577;&#21578;&#26360;_&#23566;&#20837;&#20107;&#26989;(1&#27425;&#12539;2&#27425;)\&#23436;&#20102;&#23455;&#32318;&#22577;&#21578;&#26360;_&#65297;&#27425;\&#23566;&#20837;1-003_&#19977;&#33777;&#65320;&#65315;&#12461;&#12515;&#12500;&#12479;&#12523;&#26666;&#24335;&#20250;&#31038;\20230220&#21463;&#38936;&#36039;&#26009;\&#20132;&#20184;&#35215;&#31243;&#12288;GR&#23455;&#26045;&#35336;&#30011;&#26360;&#27096;&#24335;&#31532;11&#12304;&#35373;&#20633;&#23566;&#20837;&#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wnloads\R3GR&#27096;&#24335;\GR&#35386;&#26029;&#22577;&#21578;&#26360;&#27096;&#24335;&#12304;&#35373;&#20633;&#23566;&#20837;&#12305;&#65288;&#26696;&#65289;20220324_&#20351;&#29992;&#12375;&#12394;&#12356;&#12364;&#20027;&#35201;&#12471;&#12540;&#12488;&#12398;&#35336;&#31639;&#24335;&#30906;&#35469;&#28168;&#124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R3&#12304;&#20132;&#20184;&#35215;&#31243;&#12539;&#20132;&#20184;&#35201;&#32177;&#12539;&#23455;&#26045;&#35201;&#38936;&#12539;&#20844;&#21215;&#35201;&#38936;&#12305;\&#20844;&#21215;&#35201;&#38936;\&#12464;&#12522;&#12540;&#12531;&#12522;&#12459;&#12496;&#12522;&#12540;&#23455;&#26045;&#35336;&#30011;&#26360;&#27096;&#24335;&#12304;&#35373;&#20633;&#23566;&#20837;&#12305;&#65288;&#26696;&#65289;202203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4.R3&#12304;&#20132;&#20184;&#35215;&#31243;&#12539;&#20132;&#20184;&#35201;&#32177;&#12539;&#23455;&#26045;&#35201;&#38936;&#12539;&#20844;&#21215;&#35201;&#38936;&#12305;\&#20844;&#21215;&#35201;&#38936;\old\GR&#23455;&#26045;&#35336;&#30011;&#26360;&#27096;&#24335;&#12304;&#35373;&#20633;&#23566;&#20837;&#12305;&#65288;&#26696;&#65289;202203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23R3&#35036;&#27491;&#35036;&#21161;&#20107;&#26989;&#65288;&#12464;&#12522;&#12540;&#12531;&#12522;&#12459;&#12496;&#12522;&#12540;&#65289;\R3&#12304;&#20132;&#20184;&#35215;&#31243;&#12539;&#20132;&#20184;&#35201;&#32177;&#12539;&#23455;&#26045;&#35201;&#38936;&#12539;&#20844;&#21215;&#35201;&#38936;&#12305;\&#20844;&#21215;&#35201;&#38936;\&#65288;MOE&#19968;&#37096;&#12467;&#12513;&#12531;&#12488;&#65289;GR&#23455;&#26045;&#35336;&#30011;&#26360;&#27096;&#24335;&#12304;&#35386;&#26029;&#12305;&#65288;&#26696;&#65289;202203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23R4&#24180;&#24230;&#35036;&#27491;&#35036;&#21161;&#20107;&#26989;&#65288;&#12464;&#12522;&#12540;&#12531;&#12522;&#12459;&#12496;&#12522;&#12540;&#65289;\&#20132;&#20184;&#35215;&#31243;\&#27096;&#24335;&#31532;&#65297;&#12304;&#35373;&#20633;&#23566;&#20837;&#123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3R3&#35036;&#27491;&#35036;&#21161;&#20107;&#26989;&#65288;&#12464;&#12522;&#12540;&#12531;&#12522;&#12459;&#12496;&#12522;&#12540;&#65289;/R3&#12304;&#20132;&#20184;&#35215;&#31243;&#12539;&#20132;&#20184;&#35201;&#32177;&#12539;&#23455;&#26045;&#35201;&#38936;&#12539;&#20844;&#21215;&#35201;&#38936;&#12305;/&#20844;&#21215;&#35201;&#38936;/&#12464;&#12522;&#12540;&#12531;&#12522;&#12459;&#12496;&#12522;&#12540;&#23455;&#26045;&#35336;&#30011;&#26360;&#27096;&#24335;&#12304;&#35373;&#20633;&#23566;&#20837;&#12305;&#65288;&#26696;&#65289;2022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第１１"/>
      <sheetName val="別紙1"/>
      <sheetName val="別添１"/>
      <sheetName val="別添２(寺岡)"/>
      <sheetName val="別添２(三菱HC)"/>
      <sheetName val="別添3"/>
      <sheetName val="別添4"/>
      <sheetName val="別添5"/>
      <sheetName val="別添6_個票1"/>
      <sheetName val="別添7"/>
      <sheetName val="別添8"/>
      <sheetName val="別紙2"/>
      <sheetName val="様式第10　取得財産管理台帳 (提出)"/>
      <sheetName val="別添9 "/>
      <sheetName val="支払集計表"/>
      <sheetName val="別添12"/>
      <sheetName val="別添14"/>
      <sheetName val="作業用_業種"/>
      <sheetName val="事業報告書用転記元シート"/>
      <sheetName val="作業用_係数"/>
      <sheetName val="作業用_区分等"/>
      <sheetName val="（参考1記入例用）換算係数"/>
    </sheetNames>
    <sheetDataSet>
      <sheetData sheetId="0"/>
      <sheetData sheetId="1"/>
      <sheetData sheetId="2">
        <row r="15">
          <cell r="J15" t="str">
            <v>株式会社寺岡製作所　函南工場</v>
          </cell>
        </row>
      </sheetData>
      <sheetData sheetId="3"/>
      <sheetData sheetId="4"/>
      <sheetData sheetId="5"/>
      <sheetData sheetId="6"/>
      <sheetData sheetId="7"/>
      <sheetData sheetId="8"/>
      <sheetData sheetId="9">
        <row r="10">
          <cell r="B10" t="str">
            <v>系統電力</v>
          </cell>
          <cell r="C10" t="str">
            <v>kWh</v>
          </cell>
          <cell r="D10">
            <v>2.1000000000000001E-2</v>
          </cell>
          <cell r="E10" t="str">
            <v>千円/kWh</v>
          </cell>
        </row>
        <row r="11">
          <cell r="B11" t="str">
            <v>A重油</v>
          </cell>
          <cell r="C11" t="str">
            <v>kl</v>
          </cell>
          <cell r="D11">
            <v>72</v>
          </cell>
          <cell r="E11" t="str">
            <v>千円/kl</v>
          </cell>
        </row>
        <row r="12">
          <cell r="B12" t="str">
            <v>LPG</v>
          </cell>
          <cell r="C12" t="str">
            <v>t</v>
          </cell>
          <cell r="D12">
            <v>100.79</v>
          </cell>
          <cell r="E12" t="str">
            <v>千円/t</v>
          </cell>
        </row>
        <row r="13">
          <cell r="B13"/>
          <cell r="C13" t="str">
            <v/>
          </cell>
          <cell r="D13"/>
          <cell r="E13" t="str">
            <v/>
          </cell>
        </row>
        <row r="14">
          <cell r="B14"/>
          <cell r="C14" t="str">
            <v/>
          </cell>
          <cell r="D14"/>
          <cell r="E14" t="str">
            <v/>
          </cell>
        </row>
        <row r="15">
          <cell r="B15"/>
          <cell r="C15" t="str">
            <v/>
          </cell>
          <cell r="D15"/>
          <cell r="E15" t="str">
            <v/>
          </cell>
        </row>
        <row r="16">
          <cell r="B16"/>
          <cell r="C16" t="str">
            <v/>
          </cell>
          <cell r="D16"/>
          <cell r="E16" t="str">
            <v/>
          </cell>
        </row>
        <row r="17">
          <cell r="B17"/>
          <cell r="C17" t="str">
            <v/>
          </cell>
          <cell r="D17"/>
          <cell r="E17" t="str">
            <v/>
          </cell>
        </row>
        <row r="18">
          <cell r="B18"/>
          <cell r="C18" t="str">
            <v/>
          </cell>
          <cell r="D18"/>
          <cell r="E18" t="str">
            <v/>
          </cell>
        </row>
        <row r="19">
          <cell r="B19"/>
          <cell r="C19" t="str">
            <v/>
          </cell>
          <cell r="D19"/>
          <cell r="E19" t="str">
            <v/>
          </cell>
        </row>
        <row r="20">
          <cell r="B20"/>
          <cell r="C20" t="str">
            <v/>
          </cell>
          <cell r="D20"/>
          <cell r="E20" t="str">
            <v/>
          </cell>
        </row>
        <row r="21">
          <cell r="B21"/>
          <cell r="C21" t="str">
            <v/>
          </cell>
          <cell r="D21"/>
          <cell r="E21" t="str">
            <v/>
          </cell>
        </row>
        <row r="22">
          <cell r="B22"/>
          <cell r="C22" t="str">
            <v/>
          </cell>
          <cell r="D22"/>
          <cell r="E22" t="str">
            <v/>
          </cell>
        </row>
        <row r="23">
          <cell r="B23"/>
          <cell r="C23" t="str">
            <v/>
          </cell>
          <cell r="D23"/>
          <cell r="E23" t="str">
            <v/>
          </cell>
        </row>
        <row r="24">
          <cell r="B24"/>
          <cell r="C24" t="str">
            <v/>
          </cell>
          <cell r="D24"/>
          <cell r="E24" t="str">
            <v/>
          </cell>
        </row>
        <row r="25">
          <cell r="B25"/>
          <cell r="C25" t="str">
            <v/>
          </cell>
          <cell r="D25"/>
          <cell r="E25" t="str">
            <v/>
          </cell>
        </row>
        <row r="26">
          <cell r="B26"/>
          <cell r="C26" t="str">
            <v/>
          </cell>
          <cell r="D26"/>
          <cell r="E26" t="str">
            <v/>
          </cell>
        </row>
        <row r="27">
          <cell r="B27"/>
          <cell r="C27"/>
          <cell r="D27"/>
          <cell r="E27"/>
        </row>
        <row r="28">
          <cell r="B28"/>
          <cell r="C28"/>
          <cell r="D28"/>
          <cell r="E28"/>
        </row>
        <row r="29">
          <cell r="B29"/>
          <cell r="C29"/>
          <cell r="D29"/>
          <cell r="E29"/>
        </row>
      </sheetData>
      <sheetData sheetId="10"/>
      <sheetData sheetId="11"/>
      <sheetData sheetId="12"/>
      <sheetData sheetId="13"/>
      <sheetData sheetId="14"/>
      <sheetData sheetId="15"/>
      <sheetData sheetId="16"/>
      <sheetData sheetId="17">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18"/>
      <sheetData sheetId="19">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v>7.4099999999999999E-2</v>
          </cell>
          <cell r="K25" t="str">
            <v>t-CO2/GJ</v>
          </cell>
          <cell r="L25" t="str">
            <v>対象</v>
          </cell>
        </row>
        <row r="26">
          <cell r="D26" t="str">
            <v>潤滑油</v>
          </cell>
          <cell r="E26">
            <v>0</v>
          </cell>
          <cell r="F26" t="str">
            <v>使用量</v>
          </cell>
          <cell r="G26" t="str">
            <v>kl</v>
          </cell>
          <cell r="H26">
            <v>40.200000000000003</v>
          </cell>
          <cell r="I26" t="str">
            <v>GJ/kl</v>
          </cell>
          <cell r="J26">
            <v>7.2999999999999995E-2</v>
          </cell>
          <cell r="K26" t="str">
            <v>t-CO2/GJ</v>
          </cell>
          <cell r="L26" t="str">
            <v>対象</v>
          </cell>
        </row>
        <row r="27">
          <cell r="D27" t="str">
            <v>オイルコークス</v>
          </cell>
          <cell r="E27">
            <v>0</v>
          </cell>
          <cell r="F27" t="str">
            <v>使用量</v>
          </cell>
          <cell r="G27" t="str">
            <v>t</v>
          </cell>
          <cell r="H27">
            <v>33.299999999999997</v>
          </cell>
          <cell r="I27" t="str">
            <v>GJ/t</v>
          </cell>
          <cell r="J27">
            <v>8.9800000000000005E-2</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44.2</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20">
        <row r="8">
          <cell r="E8" t="str">
            <v>①空調システム</v>
          </cell>
          <cell r="H8" t="str">
            <v>高効率化</v>
          </cell>
          <cell r="J8"/>
          <cell r="N8" t="str">
            <v>（選択）</v>
          </cell>
          <cell r="P8" t="str">
            <v>補助対象設備（LED照明設備・再生可能エネルギー設備を除く）</v>
          </cell>
          <cell r="V8" t="str">
            <v>ア　民間企業</v>
          </cell>
        </row>
        <row r="9">
          <cell r="E9" t="str">
            <v>②蒸気システム</v>
          </cell>
          <cell r="H9" t="str">
            <v>燃料転換</v>
          </cell>
          <cell r="J9"/>
          <cell r="N9" t="str">
            <v>北海道</v>
          </cell>
          <cell r="P9" t="str">
            <v>LED照明設備・再生可能エネルギー設備</v>
          </cell>
          <cell r="V9" t="str">
            <v>イ　独立行政法人</v>
          </cell>
        </row>
        <row r="10">
          <cell r="E10" t="str">
            <v>③冷却水システム</v>
          </cell>
          <cell r="H10" t="str">
            <v>電化</v>
          </cell>
          <cell r="J10"/>
          <cell r="N10" t="str">
            <v>青森県</v>
          </cell>
          <cell r="V10" t="str">
            <v>ウ　地方独立行政法人</v>
          </cell>
        </row>
        <row r="11">
          <cell r="E11" t="str">
            <v>④圧空システム</v>
          </cell>
          <cell r="H11" t="str">
            <v>再エネ導入</v>
          </cell>
          <cell r="J11"/>
          <cell r="N11" t="str">
            <v>岩手県</v>
          </cell>
          <cell r="V11" t="str">
            <v>エ　国立大学法人、公立大学法人及び学校法人</v>
          </cell>
        </row>
        <row r="12">
          <cell r="E12" t="str">
            <v>⑤照明設備</v>
          </cell>
          <cell r="J12"/>
          <cell r="N12" t="str">
            <v>宮城県</v>
          </cell>
          <cell r="V12" t="str">
            <v>オ　社会福祉法人</v>
          </cell>
        </row>
        <row r="13">
          <cell r="E13" t="str">
            <v>⑥受変電・配電設備</v>
          </cell>
          <cell r="J13"/>
          <cell r="N13" t="str">
            <v>秋田県</v>
          </cell>
          <cell r="V13" t="str">
            <v>カ　医療法人</v>
          </cell>
        </row>
        <row r="14">
          <cell r="E14" t="str">
            <v>⑦電動機・ポンプ・ファン</v>
          </cell>
          <cell r="J14"/>
          <cell r="N14" t="str">
            <v>山形県</v>
          </cell>
          <cell r="V14" t="str">
            <v>キ　特別法の規定に基づき設立された協同組合等</v>
          </cell>
        </row>
        <row r="15">
          <cell r="E15" t="str">
            <v>⑧工業炉</v>
          </cell>
          <cell r="J15"/>
          <cell r="N15" t="str">
            <v>福島県</v>
          </cell>
          <cell r="V15" t="str">
            <v>ク　一般社団法人、一般財団法人、公益社団法人、公益財団法人</v>
          </cell>
        </row>
        <row r="16">
          <cell r="E16" t="str">
            <v>⑨冷凍・冷蔵設備</v>
          </cell>
          <cell r="J16"/>
          <cell r="N16" t="str">
            <v>茨城県</v>
          </cell>
          <cell r="V16" t="str">
            <v>ケ　その他、環境大臣の承認を得て執行団体が適当と認める者</v>
          </cell>
        </row>
        <row r="17">
          <cell r="E17" t="str">
            <v>⑩排水処理設備</v>
          </cell>
          <cell r="J17"/>
          <cell r="N17" t="str">
            <v>栃木県</v>
          </cell>
        </row>
        <row r="18">
          <cell r="E18" t="str">
            <v>⑪昇降設備</v>
          </cell>
          <cell r="N18" t="str">
            <v>群馬県</v>
          </cell>
        </row>
        <row r="19">
          <cell r="E19" t="str">
            <v>⑫給湯設備</v>
          </cell>
          <cell r="N19" t="str">
            <v>埼玉県</v>
          </cell>
        </row>
        <row r="20">
          <cell r="E20" t="str">
            <v>⑬発電設備</v>
          </cell>
          <cell r="N20" t="str">
            <v>千葉県</v>
          </cell>
        </row>
        <row r="21">
          <cell r="E21" t="str">
            <v>⑭水利用設備</v>
          </cell>
          <cell r="N21" t="str">
            <v>東京都</v>
          </cell>
        </row>
        <row r="22">
          <cell r="E22" t="str">
            <v>⑮エネルギー管理設備</v>
          </cell>
          <cell r="N22" t="str">
            <v>神奈川県</v>
          </cell>
        </row>
        <row r="23">
          <cell r="E23" t="str">
            <v>⑯その他機構が認めるもの</v>
          </cell>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sheetName val="別添1"/>
      <sheetName val="別添2"/>
      <sheetName val="表紙"/>
      <sheetName val="別添3"/>
      <sheetName val="別添4"/>
      <sheetName val="別添5"/>
      <sheetName val="別添6_個票1"/>
      <sheetName val="事業報告書用転記元シート"/>
      <sheetName val="別添6_個票2"/>
      <sheetName val="別添6_個票3"/>
      <sheetName val="別添6_個票5"/>
      <sheetName val="別添6_個票6"/>
      <sheetName val="別添6_個票7"/>
      <sheetName val="別添6_個票8"/>
      <sheetName val="別添6_個票9"/>
      <sheetName val="別添6_個票10"/>
      <sheetName val="別添7"/>
      <sheetName val="別紙2"/>
      <sheetName val="別添9"/>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0">
          <cell r="B10" t="str">
            <v>系統電力</v>
          </cell>
          <cell r="C10" t="str">
            <v>kWh</v>
          </cell>
          <cell r="D10">
            <v>0.02</v>
          </cell>
          <cell r="E10" t="str">
            <v>千円/kWh</v>
          </cell>
        </row>
        <row r="11">
          <cell r="B11" t="str">
            <v>LPG</v>
          </cell>
          <cell r="C11" t="str">
            <v>t</v>
          </cell>
          <cell r="D11">
            <v>100</v>
          </cell>
          <cell r="E11" t="str">
            <v>千円/t</v>
          </cell>
        </row>
        <row r="12">
          <cell r="C12" t="str">
            <v/>
          </cell>
          <cell r="E12" t="str">
            <v/>
          </cell>
        </row>
        <row r="13">
          <cell r="C13" t="str">
            <v/>
          </cell>
          <cell r="E13" t="str">
            <v/>
          </cell>
        </row>
        <row r="14">
          <cell r="C14" t="str">
            <v/>
          </cell>
          <cell r="E14" t="str">
            <v/>
          </cell>
        </row>
        <row r="15">
          <cell r="C15" t="str">
            <v/>
          </cell>
          <cell r="E15" t="str">
            <v/>
          </cell>
        </row>
        <row r="16">
          <cell r="C16" t="str">
            <v/>
          </cell>
          <cell r="E16" t="str">
            <v/>
          </cell>
        </row>
        <row r="17">
          <cell r="C17" t="str">
            <v/>
          </cell>
          <cell r="E17" t="str">
            <v/>
          </cell>
        </row>
        <row r="18">
          <cell r="C18" t="str">
            <v/>
          </cell>
          <cell r="E18" t="str">
            <v/>
          </cell>
        </row>
        <row r="19">
          <cell r="C19" t="str">
            <v/>
          </cell>
          <cell r="E19" t="str">
            <v/>
          </cell>
        </row>
        <row r="20">
          <cell r="C20" t="str">
            <v/>
          </cell>
          <cell r="E20" t="str">
            <v/>
          </cell>
        </row>
        <row r="21">
          <cell r="C21" t="str">
            <v/>
          </cell>
          <cell r="E21" t="str">
            <v/>
          </cell>
        </row>
        <row r="22">
          <cell r="C22" t="str">
            <v/>
          </cell>
          <cell r="E22" t="str">
            <v/>
          </cell>
        </row>
        <row r="23">
          <cell r="C23" t="str">
            <v/>
          </cell>
          <cell r="E23" t="str">
            <v/>
          </cell>
        </row>
        <row r="24">
          <cell r="C24" t="str">
            <v/>
          </cell>
          <cell r="E24" t="str">
            <v/>
          </cell>
        </row>
        <row r="25">
          <cell r="C25" t="str">
            <v/>
          </cell>
          <cell r="E25" t="str">
            <v/>
          </cell>
        </row>
        <row r="26">
          <cell r="C26" t="str">
            <v/>
          </cell>
          <cell r="E26" t="str">
            <v/>
          </cell>
        </row>
      </sheetData>
      <sheetData sheetId="20"/>
      <sheetData sheetId="21"/>
      <sheetData sheetId="22">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23">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44.2</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24">
        <row r="8">
          <cell r="E8" t="str">
            <v>①空調システム</v>
          </cell>
          <cell r="H8" t="str">
            <v>高効率化</v>
          </cell>
          <cell r="N8" t="str">
            <v>（選択）</v>
          </cell>
          <cell r="P8" t="str">
            <v>補助対象設備（LED照明設備・再生可能エネルギー設備を除く）</v>
          </cell>
          <cell r="V8" t="str">
            <v>ア　民間企業</v>
          </cell>
        </row>
        <row r="9">
          <cell r="E9" t="str">
            <v>②蒸気システム</v>
          </cell>
          <cell r="H9" t="str">
            <v>燃料転換</v>
          </cell>
          <cell r="N9" t="str">
            <v>北海道</v>
          </cell>
          <cell r="P9" t="str">
            <v>LED照明設備・再生可能エネルギー設備</v>
          </cell>
          <cell r="V9" t="str">
            <v>イ　独立行政法人</v>
          </cell>
        </row>
        <row r="10">
          <cell r="E10" t="str">
            <v>③冷却水システム</v>
          </cell>
          <cell r="H10" t="str">
            <v>電化</v>
          </cell>
          <cell r="N10" t="str">
            <v>青森県</v>
          </cell>
          <cell r="V10" t="str">
            <v>ウ　地方独立行政法人</v>
          </cell>
        </row>
        <row r="11">
          <cell r="E11" t="str">
            <v>④圧空システム</v>
          </cell>
          <cell r="H11" t="str">
            <v>再エネ導入</v>
          </cell>
          <cell r="N11" t="str">
            <v>岩手県</v>
          </cell>
          <cell r="V11" t="str">
            <v>エ　国立大学法人、公立大学法人及び学校法人</v>
          </cell>
        </row>
        <row r="12">
          <cell r="E12" t="str">
            <v>⑤照明設備</v>
          </cell>
          <cell r="N12" t="str">
            <v>宮城県</v>
          </cell>
          <cell r="V12" t="str">
            <v>オ　社会福祉法人</v>
          </cell>
        </row>
        <row r="13">
          <cell r="E13" t="str">
            <v>⑥受変電・配電設備</v>
          </cell>
          <cell r="N13" t="str">
            <v>秋田県</v>
          </cell>
          <cell r="V13" t="str">
            <v>カ　医療法人</v>
          </cell>
        </row>
        <row r="14">
          <cell r="E14" t="str">
            <v>⑦電動機・ポンプ・ファン</v>
          </cell>
          <cell r="N14" t="str">
            <v>山形県</v>
          </cell>
          <cell r="V14" t="str">
            <v>キ　特別法の規定に基づき設立された協同組合等</v>
          </cell>
        </row>
        <row r="15">
          <cell r="E15" t="str">
            <v>⑧工業炉</v>
          </cell>
          <cell r="N15" t="str">
            <v>福島県</v>
          </cell>
          <cell r="V15" t="str">
            <v>ク　一般社団法人、一般財団法人、公益社団法人、公益財団法人</v>
          </cell>
        </row>
        <row r="16">
          <cell r="E16" t="str">
            <v>⑨冷凍・冷蔵設備</v>
          </cell>
          <cell r="N16" t="str">
            <v>茨城県</v>
          </cell>
          <cell r="V16" t="str">
            <v>ケ　その他、環境大臣の承認を得て執行団体が適当と認める者</v>
          </cell>
        </row>
        <row r="17">
          <cell r="E17" t="str">
            <v>⑩排水処理設備</v>
          </cell>
          <cell r="N17" t="str">
            <v>栃木県</v>
          </cell>
        </row>
        <row r="18">
          <cell r="E18" t="str">
            <v>⑪昇降設備</v>
          </cell>
          <cell r="N18" t="str">
            <v>群馬県</v>
          </cell>
        </row>
        <row r="19">
          <cell r="E19" t="str">
            <v>⑫給湯設備</v>
          </cell>
          <cell r="N19" t="str">
            <v>埼玉県</v>
          </cell>
        </row>
        <row r="20">
          <cell r="E20" t="str">
            <v>⑬発電設備</v>
          </cell>
          <cell r="N20" t="str">
            <v>千葉県</v>
          </cell>
        </row>
        <row r="21">
          <cell r="E21" t="str">
            <v>⑭水利用設備</v>
          </cell>
          <cell r="N21" t="str">
            <v>東京都</v>
          </cell>
        </row>
        <row r="22">
          <cell r="E22" t="str">
            <v>⑮エネルギー管理設備</v>
          </cell>
          <cell r="N22" t="str">
            <v>神奈川県</v>
          </cell>
        </row>
        <row r="23">
          <cell r="E23" t="str">
            <v>⑯その他機構が認めるもの</v>
          </cell>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
      <sheetName val="別添１"/>
      <sheetName val="別添２"/>
      <sheetName val="別添３_基準年度CO2排出量"/>
      <sheetName val="別添４_主要機器とエネルギーフロー"/>
      <sheetName val="別添５"/>
      <sheetName val="別添６_個票1"/>
      <sheetName val="別添７_単価"/>
      <sheetName val="別添8"/>
      <sheetName val="別紙2"/>
      <sheetName val="別添9"/>
      <sheetName val="別添10"/>
      <sheetName val="別添11"/>
      <sheetName val="別添12"/>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row r="10">
          <cell r="B10" t="str">
            <v>系統電力</v>
          </cell>
          <cell r="C10" t="str">
            <v>kWh</v>
          </cell>
          <cell r="E10" t="str">
            <v>円/kWh</v>
          </cell>
        </row>
        <row r="11">
          <cell r="C11" t="str">
            <v/>
          </cell>
          <cell r="E11" t="str">
            <v/>
          </cell>
        </row>
        <row r="12">
          <cell r="C12" t="str">
            <v/>
          </cell>
          <cell r="E12" t="str">
            <v/>
          </cell>
        </row>
        <row r="13">
          <cell r="C13" t="str">
            <v/>
          </cell>
          <cell r="E13" t="str">
            <v/>
          </cell>
        </row>
        <row r="14">
          <cell r="C14" t="str">
            <v/>
          </cell>
          <cell r="E14" t="str">
            <v/>
          </cell>
        </row>
        <row r="15">
          <cell r="C15" t="str">
            <v/>
          </cell>
          <cell r="E15" t="str">
            <v/>
          </cell>
        </row>
        <row r="16">
          <cell r="C16" t="str">
            <v/>
          </cell>
          <cell r="E16" t="str">
            <v/>
          </cell>
        </row>
        <row r="17">
          <cell r="C17" t="str">
            <v/>
          </cell>
          <cell r="E17" t="str">
            <v/>
          </cell>
        </row>
        <row r="18">
          <cell r="C18" t="str">
            <v/>
          </cell>
          <cell r="E18" t="str">
            <v/>
          </cell>
        </row>
        <row r="19">
          <cell r="C19" t="str">
            <v/>
          </cell>
          <cell r="E19" t="str">
            <v/>
          </cell>
        </row>
        <row r="20">
          <cell r="C20" t="str">
            <v/>
          </cell>
          <cell r="E20" t="str">
            <v/>
          </cell>
        </row>
        <row r="21">
          <cell r="C21" t="str">
            <v/>
          </cell>
          <cell r="E21" t="str">
            <v/>
          </cell>
        </row>
        <row r="22">
          <cell r="C22" t="str">
            <v/>
          </cell>
          <cell r="E22" t="str">
            <v/>
          </cell>
        </row>
        <row r="23">
          <cell r="C23" t="str">
            <v/>
          </cell>
          <cell r="E23" t="str">
            <v/>
          </cell>
        </row>
        <row r="24">
          <cell r="C24" t="str">
            <v/>
          </cell>
          <cell r="E24" t="str">
            <v/>
          </cell>
        </row>
        <row r="25">
          <cell r="C25" t="str">
            <v/>
          </cell>
          <cell r="E25" t="str">
            <v/>
          </cell>
        </row>
      </sheetData>
      <sheetData sheetId="10"/>
      <sheetData sheetId="11">
        <row r="8">
          <cell r="G8" t="str">
            <v/>
          </cell>
        </row>
      </sheetData>
      <sheetData sheetId="12"/>
      <sheetData sheetId="13"/>
      <sheetData sheetId="14"/>
      <sheetData sheetId="15"/>
      <sheetData sheetId="16">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17">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44.8</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8">
        <row r="8">
          <cell r="C8" t="str">
            <v>ﾕｰﾃｨﾘﾃｨ</v>
          </cell>
          <cell r="E8" t="str">
            <v>空調システム</v>
          </cell>
          <cell r="H8" t="str">
            <v>高効率化</v>
          </cell>
          <cell r="J8">
            <v>1</v>
          </cell>
          <cell r="N8" t="str">
            <v>（選択）</v>
          </cell>
        </row>
        <row r="9">
          <cell r="C9" t="str">
            <v xml:space="preserve">一般設備 </v>
          </cell>
          <cell r="E9" t="str">
            <v>蒸気システム</v>
          </cell>
          <cell r="H9" t="str">
            <v>燃料転換</v>
          </cell>
          <cell r="J9">
            <v>2</v>
          </cell>
          <cell r="N9" t="str">
            <v>北海道</v>
          </cell>
        </row>
        <row r="10">
          <cell r="C10" t="str">
            <v xml:space="preserve">生産設備 </v>
          </cell>
          <cell r="E10" t="str">
            <v>冷却水システム</v>
          </cell>
          <cell r="H10" t="str">
            <v>電化</v>
          </cell>
          <cell r="J10">
            <v>3</v>
          </cell>
          <cell r="N10" t="str">
            <v>青森県</v>
          </cell>
        </row>
        <row r="11">
          <cell r="E11" t="str">
            <v>圧空システム</v>
          </cell>
          <cell r="H11" t="str">
            <v>再エネ導入</v>
          </cell>
          <cell r="J11">
            <v>4</v>
          </cell>
          <cell r="N11" t="str">
            <v>岩手県</v>
          </cell>
        </row>
        <row r="12">
          <cell r="E12" t="str">
            <v>その他システム</v>
          </cell>
          <cell r="J12">
            <v>5</v>
          </cell>
          <cell r="N12" t="str">
            <v>宮城県</v>
          </cell>
        </row>
        <row r="13">
          <cell r="E13" t="str">
            <v>照明設備</v>
          </cell>
          <cell r="J13">
            <v>6</v>
          </cell>
          <cell r="N13" t="str">
            <v>秋田県</v>
          </cell>
        </row>
        <row r="14">
          <cell r="E14" t="str">
            <v>受変電・配電設備</v>
          </cell>
          <cell r="J14">
            <v>7</v>
          </cell>
          <cell r="N14" t="str">
            <v>山形県</v>
          </cell>
        </row>
        <row r="15">
          <cell r="E15" t="str">
            <v>OA機器</v>
          </cell>
          <cell r="J15">
            <v>8</v>
          </cell>
          <cell r="N15" t="str">
            <v>福島県</v>
          </cell>
        </row>
        <row r="16">
          <cell r="E16" t="str">
            <v>電動機・ポンプ・ファン</v>
          </cell>
          <cell r="J16">
            <v>9</v>
          </cell>
          <cell r="N16" t="str">
            <v>茨城県</v>
          </cell>
        </row>
        <row r="17">
          <cell r="E17" t="str">
            <v>工業炉</v>
          </cell>
          <cell r="J17">
            <v>10</v>
          </cell>
          <cell r="N17" t="str">
            <v>栃木県</v>
          </cell>
        </row>
        <row r="18">
          <cell r="E18" t="str">
            <v>冷凍・冷蔵設備</v>
          </cell>
          <cell r="N18" t="str">
            <v>群馬県</v>
          </cell>
        </row>
        <row r="19">
          <cell r="E19" t="str">
            <v>排水処理設備</v>
          </cell>
          <cell r="N19" t="str">
            <v>埼玉県</v>
          </cell>
        </row>
        <row r="20">
          <cell r="E20" t="str">
            <v>昇降設備</v>
          </cell>
          <cell r="N20" t="str">
            <v>千葉県</v>
          </cell>
        </row>
        <row r="21">
          <cell r="E21" t="str">
            <v>給湯設備</v>
          </cell>
          <cell r="N21" t="str">
            <v>東京都</v>
          </cell>
        </row>
        <row r="22">
          <cell r="E22" t="str">
            <v>発電設備</v>
          </cell>
          <cell r="N22" t="str">
            <v>神奈川県</v>
          </cell>
        </row>
        <row r="23">
          <cell r="E23" t="str">
            <v>水利用設備</v>
          </cell>
          <cell r="N23" t="str">
            <v>新潟県</v>
          </cell>
        </row>
        <row r="24">
          <cell r="E24" t="str">
            <v>エネルギー管理設備</v>
          </cell>
          <cell r="N24" t="str">
            <v>富山県</v>
          </cell>
        </row>
        <row r="25">
          <cell r="E25" t="str">
            <v>その他</v>
          </cell>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1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
      <sheetName val="別添１"/>
      <sheetName val="別添3"/>
      <sheetName val="別添4"/>
      <sheetName val="別添5_基準年度CO2排出量"/>
      <sheetName val="別添6_主要機器とエネルギーフロー"/>
      <sheetName val="別添7 "/>
      <sheetName val="別添8_個票1"/>
      <sheetName val="別添9_単価"/>
      <sheetName val="別紙2"/>
      <sheetName val="別添10"/>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row r="10">
          <cell r="B10" t="str">
            <v>系統電力</v>
          </cell>
          <cell r="C10" t="str">
            <v>kWh</v>
          </cell>
          <cell r="D10"/>
          <cell r="E10" t="str">
            <v>円/kWh</v>
          </cell>
        </row>
        <row r="11">
          <cell r="B11"/>
          <cell r="C11" t="str">
            <v/>
          </cell>
          <cell r="D11"/>
          <cell r="E11" t="str">
            <v/>
          </cell>
        </row>
        <row r="12">
          <cell r="B12"/>
          <cell r="C12" t="str">
            <v/>
          </cell>
          <cell r="D12"/>
          <cell r="E12" t="str">
            <v/>
          </cell>
        </row>
        <row r="13">
          <cell r="B13"/>
          <cell r="C13" t="str">
            <v/>
          </cell>
          <cell r="D13"/>
          <cell r="E13" t="str">
            <v/>
          </cell>
        </row>
        <row r="14">
          <cell r="B14"/>
          <cell r="C14" t="str">
            <v/>
          </cell>
          <cell r="D14"/>
          <cell r="E14" t="str">
            <v/>
          </cell>
        </row>
        <row r="15">
          <cell r="B15"/>
          <cell r="C15" t="str">
            <v/>
          </cell>
          <cell r="D15"/>
          <cell r="E15" t="str">
            <v/>
          </cell>
        </row>
        <row r="16">
          <cell r="B16"/>
          <cell r="C16" t="str">
            <v/>
          </cell>
          <cell r="D16"/>
          <cell r="E16" t="str">
            <v/>
          </cell>
        </row>
        <row r="17">
          <cell r="B17"/>
          <cell r="C17" t="str">
            <v/>
          </cell>
          <cell r="D17"/>
          <cell r="E17" t="str">
            <v/>
          </cell>
        </row>
        <row r="18">
          <cell r="B18"/>
          <cell r="C18" t="str">
            <v/>
          </cell>
          <cell r="D18"/>
          <cell r="E18" t="str">
            <v/>
          </cell>
        </row>
        <row r="19">
          <cell r="B19"/>
          <cell r="C19" t="str">
            <v/>
          </cell>
          <cell r="D19"/>
          <cell r="E19" t="str">
            <v/>
          </cell>
        </row>
        <row r="20">
          <cell r="B20"/>
          <cell r="C20" t="str">
            <v/>
          </cell>
          <cell r="D20"/>
          <cell r="E20" t="str">
            <v/>
          </cell>
        </row>
        <row r="21">
          <cell r="B21"/>
          <cell r="C21" t="str">
            <v/>
          </cell>
          <cell r="D21"/>
          <cell r="E21" t="str">
            <v/>
          </cell>
        </row>
        <row r="22">
          <cell r="B22"/>
          <cell r="C22" t="str">
            <v/>
          </cell>
          <cell r="D22"/>
          <cell r="E22" t="str">
            <v/>
          </cell>
        </row>
        <row r="23">
          <cell r="B23"/>
          <cell r="C23" t="str">
            <v/>
          </cell>
          <cell r="D23"/>
          <cell r="E23" t="str">
            <v/>
          </cell>
        </row>
        <row r="24">
          <cell r="B24"/>
          <cell r="C24" t="str">
            <v/>
          </cell>
          <cell r="D24"/>
          <cell r="E24" t="str">
            <v/>
          </cell>
        </row>
        <row r="25">
          <cell r="B25"/>
          <cell r="C25" t="str">
            <v/>
          </cell>
          <cell r="D25"/>
          <cell r="E25" t="str">
            <v/>
          </cell>
        </row>
      </sheetData>
      <sheetData sheetId="11"/>
      <sheetData sheetId="12"/>
      <sheetData sheetId="13">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14">
        <row r="10">
          <cell r="D10" t="str">
            <v>（選択してください）</v>
          </cell>
        </row>
        <row r="11">
          <cell r="D11" t="str">
            <v>系統電力</v>
          </cell>
          <cell r="E11">
            <v>1</v>
          </cell>
          <cell r="F11" t="str">
            <v>使用量</v>
          </cell>
          <cell r="G11" t="str">
            <v>kWh</v>
          </cell>
          <cell r="H11" t="str">
            <v>---</v>
          </cell>
          <cell r="I11" t="str">
            <v>---</v>
          </cell>
          <cell r="J11">
            <v>4.44E-4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44.8</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5">
        <row r="8">
          <cell r="C8" t="str">
            <v>ﾕｰﾃｨﾘﾃｨ</v>
          </cell>
          <cell r="E8" t="str">
            <v>空調システム</v>
          </cell>
          <cell r="H8" t="str">
            <v>高効率化</v>
          </cell>
          <cell r="J8">
            <v>1</v>
          </cell>
          <cell r="N8" t="str">
            <v>（選択）</v>
          </cell>
        </row>
        <row r="9">
          <cell r="C9" t="str">
            <v xml:space="preserve">一般設備 </v>
          </cell>
          <cell r="E9" t="str">
            <v>蒸気システム</v>
          </cell>
          <cell r="H9" t="str">
            <v>燃料転換</v>
          </cell>
          <cell r="J9">
            <v>2</v>
          </cell>
          <cell r="N9" t="str">
            <v>北海道</v>
          </cell>
        </row>
        <row r="10">
          <cell r="C10" t="str">
            <v xml:space="preserve">生産設備 </v>
          </cell>
          <cell r="E10" t="str">
            <v>冷却水システム</v>
          </cell>
          <cell r="H10" t="str">
            <v>電化</v>
          </cell>
          <cell r="J10">
            <v>3</v>
          </cell>
          <cell r="N10" t="str">
            <v>青森県</v>
          </cell>
        </row>
        <row r="11">
          <cell r="E11" t="str">
            <v>圧空システム</v>
          </cell>
          <cell r="H11" t="str">
            <v>再エネ導入</v>
          </cell>
          <cell r="J11">
            <v>4</v>
          </cell>
          <cell r="N11" t="str">
            <v>岩手県</v>
          </cell>
        </row>
        <row r="12">
          <cell r="E12" t="str">
            <v>その他システム</v>
          </cell>
          <cell r="J12">
            <v>5</v>
          </cell>
          <cell r="N12" t="str">
            <v>宮城県</v>
          </cell>
        </row>
        <row r="13">
          <cell r="E13" t="str">
            <v>照明設備</v>
          </cell>
          <cell r="J13">
            <v>6</v>
          </cell>
          <cell r="N13" t="str">
            <v>秋田県</v>
          </cell>
        </row>
        <row r="14">
          <cell r="E14" t="str">
            <v>受変電・配電設備</v>
          </cell>
          <cell r="J14">
            <v>7</v>
          </cell>
          <cell r="N14" t="str">
            <v>山形県</v>
          </cell>
        </row>
        <row r="15">
          <cell r="E15" t="str">
            <v>OA機器</v>
          </cell>
          <cell r="J15">
            <v>8</v>
          </cell>
          <cell r="N15" t="str">
            <v>福島県</v>
          </cell>
        </row>
        <row r="16">
          <cell r="E16" t="str">
            <v>電動機・ポンプ・ファン</v>
          </cell>
          <cell r="J16">
            <v>9</v>
          </cell>
          <cell r="N16" t="str">
            <v>茨城県</v>
          </cell>
        </row>
        <row r="17">
          <cell r="E17" t="str">
            <v>工業炉</v>
          </cell>
          <cell r="J17">
            <v>10</v>
          </cell>
          <cell r="N17" t="str">
            <v>栃木県</v>
          </cell>
        </row>
        <row r="18">
          <cell r="E18" t="str">
            <v>冷凍・冷蔵設備</v>
          </cell>
          <cell r="N18" t="str">
            <v>群馬県</v>
          </cell>
        </row>
        <row r="19">
          <cell r="E19" t="str">
            <v>排水処理設備</v>
          </cell>
          <cell r="N19" t="str">
            <v>埼玉県</v>
          </cell>
        </row>
        <row r="20">
          <cell r="E20" t="str">
            <v>昇降設備</v>
          </cell>
          <cell r="N20" t="str">
            <v>千葉県</v>
          </cell>
        </row>
        <row r="21">
          <cell r="E21" t="str">
            <v>給湯設備</v>
          </cell>
          <cell r="N21" t="str">
            <v>東京都</v>
          </cell>
        </row>
        <row r="22">
          <cell r="E22" t="str">
            <v>発電設備</v>
          </cell>
          <cell r="N22" t="str">
            <v>神奈川県</v>
          </cell>
        </row>
        <row r="23">
          <cell r="E23" t="str">
            <v>水利用設備</v>
          </cell>
          <cell r="N23" t="str">
            <v>新潟県</v>
          </cell>
        </row>
        <row r="24">
          <cell r="E24" t="str">
            <v>エネルギー管理設備</v>
          </cell>
          <cell r="N24" t="str">
            <v>富山県</v>
          </cell>
        </row>
        <row r="25">
          <cell r="E25" t="str">
            <v>その他</v>
          </cell>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変更履歴"/>
      <sheetName val="必ずこのシートから始めてください"/>
      <sheetName val="様式第1"/>
      <sheetName val="別紙1"/>
      <sheetName val="別添１"/>
      <sheetName val="【参照】産業分類番号一覧"/>
      <sheetName val="別添２"/>
      <sheetName val="別添3"/>
      <sheetName val="別紙2"/>
      <sheetName val="別添４"/>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sheetData sheetId="10"/>
      <sheetData sheetId="11">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t="str">
            <v>0,0741</v>
          </cell>
          <cell r="K25" t="str">
            <v>t-CO2/GJ</v>
          </cell>
          <cell r="L25" t="str">
            <v>対象</v>
          </cell>
        </row>
        <row r="26">
          <cell r="D26" t="str">
            <v>潤滑油</v>
          </cell>
          <cell r="E26">
            <v>0</v>
          </cell>
          <cell r="F26" t="str">
            <v>使用量</v>
          </cell>
          <cell r="G26" t="str">
            <v>kl</v>
          </cell>
          <cell r="H26">
            <v>40.200000000000003</v>
          </cell>
          <cell r="I26" t="str">
            <v>GJ/kl</v>
          </cell>
          <cell r="J26" t="str">
            <v>0,0730</v>
          </cell>
          <cell r="K26" t="str">
            <v>t-CO2/GJ</v>
          </cell>
          <cell r="L26" t="str">
            <v>対象</v>
          </cell>
        </row>
        <row r="27">
          <cell r="D27" t="str">
            <v>オイルコークス</v>
          </cell>
          <cell r="E27">
            <v>0</v>
          </cell>
          <cell r="F27" t="str">
            <v>使用量</v>
          </cell>
          <cell r="G27" t="str">
            <v>t</v>
          </cell>
          <cell r="H27">
            <v>33.299999999999997</v>
          </cell>
          <cell r="I27" t="str">
            <v>GJ/t</v>
          </cell>
          <cell r="J27" t="str">
            <v>0,0898</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44.8</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1 "/>
      <sheetName val="別紙2"/>
      <sheetName val="作業用_業種"/>
      <sheetName val="作業用_係数"/>
      <sheetName val="作業用_区分等"/>
      <sheetName val="（参考1記入例用）換算係数"/>
    </sheetNames>
    <sheetDataSet>
      <sheetData sheetId="0"/>
      <sheetData sheetId="1"/>
      <sheetData sheetId="2">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3"/>
      <sheetData sheetId="4">
        <row r="8">
          <cell r="N8" t="str">
            <v>（選択）</v>
          </cell>
          <cell r="V8" t="str">
            <v>ア　民間企業</v>
          </cell>
        </row>
        <row r="9">
          <cell r="N9" t="str">
            <v>北海道</v>
          </cell>
          <cell r="V9" t="str">
            <v>イ　独立行政法人</v>
          </cell>
        </row>
        <row r="10">
          <cell r="N10" t="str">
            <v>青森県</v>
          </cell>
          <cell r="V10" t="str">
            <v>ウ　地方独立行政法人</v>
          </cell>
        </row>
        <row r="11">
          <cell r="N11" t="str">
            <v>岩手県</v>
          </cell>
          <cell r="V11" t="str">
            <v>エ　国立大学法人、公立大学法人及び学校法人</v>
          </cell>
        </row>
        <row r="12">
          <cell r="N12" t="str">
            <v>宮城県</v>
          </cell>
          <cell r="V12" t="str">
            <v>オ　社会福祉法人</v>
          </cell>
        </row>
        <row r="13">
          <cell r="N13" t="str">
            <v>秋田県</v>
          </cell>
          <cell r="V13" t="str">
            <v>カ　医療法人</v>
          </cell>
        </row>
        <row r="14">
          <cell r="N14" t="str">
            <v>山形県</v>
          </cell>
          <cell r="V14" t="str">
            <v>キ　特別法の規定に基づき設立された協同組合等</v>
          </cell>
        </row>
        <row r="15">
          <cell r="N15" t="str">
            <v>福島県</v>
          </cell>
          <cell r="V15" t="str">
            <v>ク　一般社団法人、一般財団法人、公益社団法人、公益財団法人</v>
          </cell>
        </row>
        <row r="16">
          <cell r="N16" t="str">
            <v>茨城県</v>
          </cell>
          <cell r="V16" t="str">
            <v>ケ　その他、環境大臣の承認を得て執行団体が適当と認める者</v>
          </cell>
        </row>
        <row r="17">
          <cell r="N17" t="str">
            <v>栃木県</v>
          </cell>
        </row>
        <row r="18">
          <cell r="N18" t="str">
            <v>群馬県</v>
          </cell>
        </row>
        <row r="19">
          <cell r="N19" t="str">
            <v>埼玉県</v>
          </cell>
        </row>
        <row r="20">
          <cell r="N20" t="str">
            <v>千葉県</v>
          </cell>
        </row>
        <row r="21">
          <cell r="N21" t="str">
            <v>東京都</v>
          </cell>
        </row>
        <row r="22">
          <cell r="N22" t="str">
            <v>神奈川県</v>
          </cell>
        </row>
        <row r="23">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
      <sheetName val="別添１"/>
      <sheetName val="別添２"/>
      <sheetName val="別添３_基準年度CO2排出量"/>
      <sheetName val="別添４_主要機器とエネルギーフロー"/>
      <sheetName val="別添５"/>
      <sheetName val="別添６_個票1"/>
      <sheetName val="別添７_単価"/>
      <sheetName val="別添8"/>
      <sheetName val="別紙2"/>
      <sheetName val="別添9"/>
      <sheetName val="別添10"/>
      <sheetName val="別添11"/>
      <sheetName val="別添12"/>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row r="10">
          <cell r="B10" t="str">
            <v>系統電力</v>
          </cell>
        </row>
      </sheetData>
      <sheetData sheetId="10"/>
      <sheetData sheetId="11">
        <row r="8">
          <cell r="G8" t="str">
            <v/>
          </cell>
        </row>
      </sheetData>
      <sheetData sheetId="12"/>
      <sheetData sheetId="13"/>
      <sheetData sheetId="14"/>
      <sheetData sheetId="15"/>
      <sheetData sheetId="16">
        <row r="8">
          <cell r="C8" t="str">
            <v>01 農業</v>
          </cell>
        </row>
      </sheetData>
      <sheetData sheetId="17">
        <row r="10">
          <cell r="D10" t="str">
            <v>（選択してください）</v>
          </cell>
        </row>
        <row r="11">
          <cell r="Q11" t="str">
            <v>系統電力</v>
          </cell>
          <cell r="R11">
            <v>9.7599999999999996E-3</v>
          </cell>
          <cell r="S11" t="str">
            <v>GJ/kWh</v>
          </cell>
        </row>
        <row r="12">
          <cell r="Q12" t="str">
            <v>産業用蒸気</v>
          </cell>
          <cell r="R12">
            <v>1.02</v>
          </cell>
          <cell r="S12" t="str">
            <v>GJ</v>
          </cell>
        </row>
        <row r="13">
          <cell r="Q13" t="str">
            <v>温水</v>
          </cell>
          <cell r="R13">
            <v>1.36</v>
          </cell>
          <cell r="S13" t="str">
            <v>GJ</v>
          </cell>
        </row>
        <row r="14">
          <cell r="Q14" t="str">
            <v>冷水</v>
          </cell>
          <cell r="R14">
            <v>1.36</v>
          </cell>
          <cell r="S14" t="str">
            <v>GJ</v>
          </cell>
        </row>
        <row r="15">
          <cell r="Q15" t="str">
            <v>蒸気（産業用以外）</v>
          </cell>
          <cell r="R15">
            <v>1.36</v>
          </cell>
          <cell r="S15" t="str">
            <v>GJ</v>
          </cell>
        </row>
      </sheetData>
      <sheetData sheetId="18">
        <row r="8">
          <cell r="C8" t="str">
            <v>ﾕｰﾃｨﾘﾃｨ</v>
          </cell>
        </row>
      </sheetData>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9.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omments" Target="../comments12.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32.bin"/><Relationship Id="rId4" Type="http://schemas.openxmlformats.org/officeDocument/2006/relationships/comments" Target="../comments13.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C5:N26"/>
  <sheetViews>
    <sheetView showGridLines="0" view="pageBreakPreview" zoomScaleNormal="100" zoomScaleSheetLayoutView="100" workbookViewId="0">
      <selection activeCell="D9" sqref="D9"/>
    </sheetView>
  </sheetViews>
  <sheetFormatPr defaultRowHeight="13.5"/>
  <cols>
    <col min="2" max="2" width="3.5" customWidth="1"/>
    <col min="3" max="8" width="14.75" customWidth="1"/>
    <col min="9" max="9" width="3.5" customWidth="1"/>
    <col min="10" max="10" width="3.875" customWidth="1"/>
  </cols>
  <sheetData>
    <row r="5" spans="3:14">
      <c r="C5" s="6"/>
      <c r="G5" s="20"/>
    </row>
    <row r="6" spans="3:14">
      <c r="C6" s="244"/>
      <c r="D6" s="245"/>
      <c r="E6" s="245"/>
      <c r="F6" s="245"/>
      <c r="G6" s="245"/>
      <c r="H6" s="246"/>
    </row>
    <row r="7" spans="3:14" ht="73.5" customHeight="1">
      <c r="C7" s="1298" t="s">
        <v>1919</v>
      </c>
      <c r="D7" s="1299"/>
      <c r="E7" s="1299"/>
      <c r="F7" s="1299"/>
      <c r="G7" s="1299"/>
      <c r="H7" s="1300"/>
    </row>
    <row r="8" spans="3:14" ht="24" customHeight="1" thickBot="1">
      <c r="C8" s="247"/>
      <c r="D8" s="1301" t="s">
        <v>1923</v>
      </c>
      <c r="E8" s="1302"/>
      <c r="F8" s="1302"/>
      <c r="G8" s="1303"/>
      <c r="H8" s="241"/>
      <c r="N8" s="249"/>
    </row>
    <row r="9" spans="3:14" s="7" customFormat="1" ht="15" customHeight="1" thickBot="1">
      <c r="C9" s="248"/>
      <c r="D9" s="242"/>
      <c r="E9" s="242"/>
      <c r="F9" s="242"/>
      <c r="G9" s="242"/>
      <c r="H9" s="243"/>
      <c r="K9" s="1297"/>
      <c r="L9" s="1297"/>
      <c r="N9" s="250"/>
    </row>
    <row r="10" spans="3:14" ht="22.5">
      <c r="H10" s="47"/>
      <c r="I10" s="47"/>
      <c r="J10" s="47"/>
      <c r="N10" s="250"/>
    </row>
    <row r="11" spans="3:14">
      <c r="C11" s="20"/>
      <c r="N11" s="251"/>
    </row>
    <row r="12" spans="3:14">
      <c r="C12" s="20"/>
    </row>
    <row r="14" spans="3:14">
      <c r="C14" s="6"/>
    </row>
    <row r="18" spans="3:6">
      <c r="C18" s="6" t="s">
        <v>74</v>
      </c>
    </row>
    <row r="19" spans="3:6" ht="6.6" customHeight="1"/>
    <row r="20" spans="3:6" ht="14.85" customHeight="1">
      <c r="D20" s="1304" t="s">
        <v>1176</v>
      </c>
      <c r="E20" s="1305"/>
      <c r="F20" t="s">
        <v>1130</v>
      </c>
    </row>
    <row r="21" spans="3:6" ht="6.6" customHeight="1"/>
    <row r="22" spans="3:6" ht="14.85" customHeight="1">
      <c r="D22" s="1308" t="s">
        <v>1128</v>
      </c>
      <c r="E22" s="1309"/>
      <c r="F22" t="s">
        <v>1129</v>
      </c>
    </row>
    <row r="23" spans="3:6" ht="6.6" customHeight="1"/>
    <row r="24" spans="3:6">
      <c r="D24" s="1306" t="s">
        <v>1184</v>
      </c>
      <c r="E24" s="1307"/>
      <c r="F24" t="s">
        <v>146</v>
      </c>
    </row>
    <row r="25" spans="3:6" ht="7.5" customHeight="1"/>
    <row r="26" spans="3:6">
      <c r="D26" s="1296"/>
      <c r="E26" s="1296"/>
    </row>
  </sheetData>
  <sheetProtection selectLockedCells="1"/>
  <mergeCells count="7">
    <mergeCell ref="D26:E26"/>
    <mergeCell ref="K9:L9"/>
    <mergeCell ref="C7:H7"/>
    <mergeCell ref="D8:G8"/>
    <mergeCell ref="D20:E20"/>
    <mergeCell ref="D24:E24"/>
    <mergeCell ref="D22:E22"/>
  </mergeCells>
  <phoneticPr fontId="9"/>
  <pageMargins left="0.43307086614173229" right="0.43307086614173229" top="0.55118110236220474" bottom="0.5511811023622047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91CDDC"/>
    <pageSetUpPr fitToPage="1"/>
  </sheetPr>
  <dimension ref="A1:CB70"/>
  <sheetViews>
    <sheetView showGridLines="0" view="pageBreakPreview" zoomScale="80" zoomScaleNormal="80" zoomScaleSheetLayoutView="80" workbookViewId="0">
      <selection activeCell="F15" sqref="F15"/>
    </sheetView>
  </sheetViews>
  <sheetFormatPr defaultRowHeight="11.25"/>
  <cols>
    <col min="1" max="1" width="3.625" style="1" customWidth="1"/>
    <col min="2" max="2" width="4.75" style="13" customWidth="1"/>
    <col min="3" max="3" width="31.25" style="13" customWidth="1"/>
    <col min="4" max="6" width="11.25" style="13" customWidth="1"/>
    <col min="7" max="8" width="11.5" style="13" customWidth="1"/>
    <col min="9" max="9" width="16.625" style="13" customWidth="1"/>
    <col min="10" max="11" width="13.375" style="13" customWidth="1"/>
    <col min="12" max="12" width="10.625" style="13" customWidth="1"/>
    <col min="13" max="13" width="10.125" style="13" customWidth="1"/>
    <col min="14" max="14" width="11.5" style="13" customWidth="1"/>
    <col min="15" max="15" width="12.125" style="13" customWidth="1"/>
    <col min="16" max="17" width="4.875" style="1" customWidth="1"/>
    <col min="18" max="18" width="19.25" style="1" customWidth="1" collapsed="1"/>
    <col min="19" max="25" width="12" style="1" customWidth="1"/>
    <col min="26" max="27" width="11.5" style="1" customWidth="1"/>
    <col min="28" max="28" width="9" style="1" customWidth="1"/>
    <col min="29" max="30" width="9.875" style="1" customWidth="1"/>
    <col min="31" max="31" width="5.625" style="1" customWidth="1"/>
    <col min="32" max="32" width="11.625" style="1" customWidth="1"/>
    <col min="33" max="33" width="13.625" style="1" hidden="1" customWidth="1"/>
    <col min="34" max="35" width="8.625" style="1" hidden="1" customWidth="1"/>
    <col min="36" max="42" width="10.625" style="1" hidden="1" customWidth="1"/>
    <col min="43" max="43" width="9" style="1" hidden="1" customWidth="1"/>
    <col min="44" max="45" width="13.625" style="1" hidden="1" customWidth="1"/>
    <col min="46" max="46" width="13.625" style="1" hidden="1" customWidth="1" collapsed="1"/>
    <col min="47" max="59" width="9" style="1" hidden="1" customWidth="1"/>
    <col min="60" max="60" width="9.875" style="1" hidden="1" customWidth="1"/>
    <col min="61" max="80" width="9" style="13" hidden="1" customWidth="1"/>
    <col min="81" max="257" width="9" style="13" customWidth="1"/>
    <col min="258" max="258" width="3.625" style="13" customWidth="1"/>
    <col min="259" max="259" width="8.5" style="13" customWidth="1"/>
    <col min="260" max="260" width="20.875" style="13" customWidth="1"/>
    <col min="261" max="261" width="11.25" style="13" customWidth="1"/>
    <col min="262" max="262" width="11.125" style="13" customWidth="1"/>
    <col min="263" max="264" width="11.5" style="13" customWidth="1"/>
    <col min="265" max="265" width="16.625" style="13" customWidth="1"/>
    <col min="266" max="267" width="10.625" style="13" customWidth="1"/>
    <col min="268" max="268" width="10.125" style="13" customWidth="1"/>
    <col min="269" max="269" width="11.5" style="13" customWidth="1"/>
    <col min="270" max="270" width="12.125" style="13" customWidth="1"/>
    <col min="271" max="284" width="0" style="13" hidden="1" customWidth="1"/>
    <col min="285" max="285" width="3.625" style="13" customWidth="1"/>
    <col min="286" max="286" width="5.625" style="13" customWidth="1"/>
    <col min="287" max="287" width="11.625" style="13" customWidth="1"/>
    <col min="288" max="288" width="13.625" style="13" customWidth="1"/>
    <col min="289" max="290" width="8.625" style="13" customWidth="1"/>
    <col min="291" max="297" width="10.625" style="13" customWidth="1"/>
    <col min="298" max="315" width="0" style="13" hidden="1" customWidth="1"/>
    <col min="316" max="316" width="3.875" style="13" customWidth="1"/>
    <col min="317" max="513" width="9" style="13" customWidth="1"/>
    <col min="514" max="514" width="3.625" style="13" customWidth="1"/>
    <col min="515" max="515" width="8.5" style="13" customWidth="1"/>
    <col min="516" max="516" width="20.875" style="13" customWidth="1"/>
    <col min="517" max="517" width="11.25" style="13" customWidth="1"/>
    <col min="518" max="518" width="11.125" style="13" customWidth="1"/>
    <col min="519" max="520" width="11.5" style="13" customWidth="1"/>
    <col min="521" max="521" width="16.625" style="13" customWidth="1"/>
    <col min="522" max="523" width="10.625" style="13" customWidth="1"/>
    <col min="524" max="524" width="10.125" style="13" customWidth="1"/>
    <col min="525" max="525" width="11.5" style="13" customWidth="1"/>
    <col min="526" max="526" width="12.125" style="13" customWidth="1"/>
    <col min="527" max="540" width="0" style="13" hidden="1" customWidth="1"/>
    <col min="541" max="541" width="3.625" style="13" customWidth="1"/>
    <col min="542" max="542" width="5.625" style="13" customWidth="1"/>
    <col min="543" max="543" width="11.625" style="13" customWidth="1"/>
    <col min="544" max="544" width="13.625" style="13" customWidth="1"/>
    <col min="545" max="546" width="8.625" style="13" customWidth="1"/>
    <col min="547" max="553" width="10.625" style="13" customWidth="1"/>
    <col min="554" max="571" width="0" style="13" hidden="1" customWidth="1"/>
    <col min="572" max="572" width="3.875" style="13" customWidth="1"/>
    <col min="573" max="769" width="9" style="13" customWidth="1"/>
    <col min="770" max="770" width="3.625" style="13" customWidth="1"/>
    <col min="771" max="771" width="8.5" style="13" customWidth="1"/>
    <col min="772" max="772" width="20.875" style="13" customWidth="1"/>
    <col min="773" max="773" width="11.25" style="13" customWidth="1"/>
    <col min="774" max="774" width="11.125" style="13" customWidth="1"/>
    <col min="775" max="776" width="11.5" style="13" customWidth="1"/>
    <col min="777" max="777" width="16.625" style="13" customWidth="1"/>
    <col min="778" max="779" width="10.625" style="13" customWidth="1"/>
    <col min="780" max="780" width="10.125" style="13" customWidth="1"/>
    <col min="781" max="781" width="11.5" style="13" customWidth="1"/>
    <col min="782" max="782" width="12.125" style="13" customWidth="1"/>
    <col min="783" max="796" width="0" style="13" hidden="1" customWidth="1"/>
    <col min="797" max="797" width="3.625" style="13" customWidth="1"/>
    <col min="798" max="798" width="5.625" style="13" customWidth="1"/>
    <col min="799" max="799" width="11.625" style="13" customWidth="1"/>
    <col min="800" max="800" width="13.625" style="13" customWidth="1"/>
    <col min="801" max="802" width="8.625" style="13" customWidth="1"/>
    <col min="803" max="809" width="10.625" style="13" customWidth="1"/>
    <col min="810" max="827" width="0" style="13" hidden="1" customWidth="1"/>
    <col min="828" max="828" width="3.875" style="13" customWidth="1"/>
    <col min="829" max="1025" width="9" style="13" customWidth="1"/>
    <col min="1026" max="1026" width="3.625" style="13" customWidth="1"/>
    <col min="1027" max="1027" width="8.5" style="13" customWidth="1"/>
    <col min="1028" max="1028" width="20.875" style="13" customWidth="1"/>
    <col min="1029" max="1029" width="11.25" style="13" customWidth="1"/>
    <col min="1030" max="1030" width="11.125" style="13" customWidth="1"/>
    <col min="1031" max="1032" width="11.5" style="13" customWidth="1"/>
    <col min="1033" max="1033" width="16.625" style="13" customWidth="1"/>
    <col min="1034" max="1035" width="10.625" style="13" customWidth="1"/>
    <col min="1036" max="1036" width="10.125" style="13" customWidth="1"/>
    <col min="1037" max="1037" width="11.5" style="13" customWidth="1"/>
    <col min="1038" max="1038" width="12.125" style="13" customWidth="1"/>
    <col min="1039" max="1052" width="0" style="13" hidden="1" customWidth="1"/>
    <col min="1053" max="1053" width="3.625" style="13" customWidth="1"/>
    <col min="1054" max="1054" width="5.625" style="13" customWidth="1"/>
    <col min="1055" max="1055" width="11.625" style="13" customWidth="1"/>
    <col min="1056" max="1056" width="13.625" style="13" customWidth="1"/>
    <col min="1057" max="1058" width="8.625" style="13" customWidth="1"/>
    <col min="1059" max="1065" width="10.625" style="13" customWidth="1"/>
    <col min="1066" max="1083" width="0" style="13" hidden="1" customWidth="1"/>
    <col min="1084" max="1084" width="3.875" style="13" customWidth="1"/>
    <col min="1085" max="1281" width="9" style="13" customWidth="1"/>
    <col min="1282" max="1282" width="3.625" style="13" customWidth="1"/>
    <col min="1283" max="1283" width="8.5" style="13" customWidth="1"/>
    <col min="1284" max="1284" width="20.875" style="13" customWidth="1"/>
    <col min="1285" max="1285" width="11.25" style="13" customWidth="1"/>
    <col min="1286" max="1286" width="11.125" style="13" customWidth="1"/>
    <col min="1287" max="1288" width="11.5" style="13" customWidth="1"/>
    <col min="1289" max="1289" width="16.625" style="13" customWidth="1"/>
    <col min="1290" max="1291" width="10.625" style="13" customWidth="1"/>
    <col min="1292" max="1292" width="10.125" style="13" customWidth="1"/>
    <col min="1293" max="1293" width="11.5" style="13" customWidth="1"/>
    <col min="1294" max="1294" width="12.125" style="13" customWidth="1"/>
    <col min="1295" max="1308" width="0" style="13" hidden="1" customWidth="1"/>
    <col min="1309" max="1309" width="3.625" style="13" customWidth="1"/>
    <col min="1310" max="1310" width="5.625" style="13" customWidth="1"/>
    <col min="1311" max="1311" width="11.625" style="13" customWidth="1"/>
    <col min="1312" max="1312" width="13.625" style="13" customWidth="1"/>
    <col min="1313" max="1314" width="8.625" style="13" customWidth="1"/>
    <col min="1315" max="1321" width="10.625" style="13" customWidth="1"/>
    <col min="1322" max="1339" width="0" style="13" hidden="1" customWidth="1"/>
    <col min="1340" max="1340" width="3.875" style="13" customWidth="1"/>
    <col min="1341" max="1537" width="9" style="13" customWidth="1"/>
    <col min="1538" max="1538" width="3.625" style="13" customWidth="1"/>
    <col min="1539" max="1539" width="8.5" style="13" customWidth="1"/>
    <col min="1540" max="1540" width="20.875" style="13" customWidth="1"/>
    <col min="1541" max="1541" width="11.25" style="13" customWidth="1"/>
    <col min="1542" max="1542" width="11.125" style="13" customWidth="1"/>
    <col min="1543" max="1544" width="11.5" style="13" customWidth="1"/>
    <col min="1545" max="1545" width="16.625" style="13" customWidth="1"/>
    <col min="1546" max="1547" width="10.625" style="13" customWidth="1"/>
    <col min="1548" max="1548" width="10.125" style="13" customWidth="1"/>
    <col min="1549" max="1549" width="11.5" style="13" customWidth="1"/>
    <col min="1550" max="1550" width="12.125" style="13" customWidth="1"/>
    <col min="1551" max="1564" width="0" style="13" hidden="1" customWidth="1"/>
    <col min="1565" max="1565" width="3.625" style="13" customWidth="1"/>
    <col min="1566" max="1566" width="5.625" style="13" customWidth="1"/>
    <col min="1567" max="1567" width="11.625" style="13" customWidth="1"/>
    <col min="1568" max="1568" width="13.625" style="13" customWidth="1"/>
    <col min="1569" max="1570" width="8.625" style="13" customWidth="1"/>
    <col min="1571" max="1577" width="10.625" style="13" customWidth="1"/>
    <col min="1578" max="1595" width="0" style="13" hidden="1" customWidth="1"/>
    <col min="1596" max="1596" width="3.875" style="13" customWidth="1"/>
    <col min="1597" max="1793" width="9" style="13" customWidth="1"/>
    <col min="1794" max="1794" width="3.625" style="13" customWidth="1"/>
    <col min="1795" max="1795" width="8.5" style="13" customWidth="1"/>
    <col min="1796" max="1796" width="20.875" style="13" customWidth="1"/>
    <col min="1797" max="1797" width="11.25" style="13" customWidth="1"/>
    <col min="1798" max="1798" width="11.125" style="13" customWidth="1"/>
    <col min="1799" max="1800" width="11.5" style="13" customWidth="1"/>
    <col min="1801" max="1801" width="16.625" style="13" customWidth="1"/>
    <col min="1802" max="1803" width="10.625" style="13" customWidth="1"/>
    <col min="1804" max="1804" width="10.125" style="13" customWidth="1"/>
    <col min="1805" max="1805" width="11.5" style="13" customWidth="1"/>
    <col min="1806" max="1806" width="12.125" style="13" customWidth="1"/>
    <col min="1807" max="1820" width="0" style="13" hidden="1" customWidth="1"/>
    <col min="1821" max="1821" width="3.625" style="13" customWidth="1"/>
    <col min="1822" max="1822" width="5.625" style="13" customWidth="1"/>
    <col min="1823" max="1823" width="11.625" style="13" customWidth="1"/>
    <col min="1824" max="1824" width="13.625" style="13" customWidth="1"/>
    <col min="1825" max="1826" width="8.625" style="13" customWidth="1"/>
    <col min="1827" max="1833" width="10.625" style="13" customWidth="1"/>
    <col min="1834" max="1851" width="0" style="13" hidden="1" customWidth="1"/>
    <col min="1852" max="1852" width="3.875" style="13" customWidth="1"/>
    <col min="1853" max="2049" width="9" style="13" customWidth="1"/>
    <col min="2050" max="2050" width="3.625" style="13" customWidth="1"/>
    <col min="2051" max="2051" width="8.5" style="13" customWidth="1"/>
    <col min="2052" max="2052" width="20.875" style="13" customWidth="1"/>
    <col min="2053" max="2053" width="11.25" style="13" customWidth="1"/>
    <col min="2054" max="2054" width="11.125" style="13" customWidth="1"/>
    <col min="2055" max="2056" width="11.5" style="13" customWidth="1"/>
    <col min="2057" max="2057" width="16.625" style="13" customWidth="1"/>
    <col min="2058" max="2059" width="10.625" style="13" customWidth="1"/>
    <col min="2060" max="2060" width="10.125" style="13" customWidth="1"/>
    <col min="2061" max="2061" width="11.5" style="13" customWidth="1"/>
    <col min="2062" max="2062" width="12.125" style="13" customWidth="1"/>
    <col min="2063" max="2076" width="0" style="13" hidden="1" customWidth="1"/>
    <col min="2077" max="2077" width="3.625" style="13" customWidth="1"/>
    <col min="2078" max="2078" width="5.625" style="13" customWidth="1"/>
    <col min="2079" max="2079" width="11.625" style="13" customWidth="1"/>
    <col min="2080" max="2080" width="13.625" style="13" customWidth="1"/>
    <col min="2081" max="2082" width="8.625" style="13" customWidth="1"/>
    <col min="2083" max="2089" width="10.625" style="13" customWidth="1"/>
    <col min="2090" max="2107" width="0" style="13" hidden="1" customWidth="1"/>
    <col min="2108" max="2108" width="3.875" style="13" customWidth="1"/>
    <col min="2109" max="2305" width="9" style="13" customWidth="1"/>
    <col min="2306" max="2306" width="3.625" style="13" customWidth="1"/>
    <col min="2307" max="2307" width="8.5" style="13" customWidth="1"/>
    <col min="2308" max="2308" width="20.875" style="13" customWidth="1"/>
    <col min="2309" max="2309" width="11.25" style="13" customWidth="1"/>
    <col min="2310" max="2310" width="11.125" style="13" customWidth="1"/>
    <col min="2311" max="2312" width="11.5" style="13" customWidth="1"/>
    <col min="2313" max="2313" width="16.625" style="13" customWidth="1"/>
    <col min="2314" max="2315" width="10.625" style="13" customWidth="1"/>
    <col min="2316" max="2316" width="10.125" style="13" customWidth="1"/>
    <col min="2317" max="2317" width="11.5" style="13" customWidth="1"/>
    <col min="2318" max="2318" width="12.125" style="13" customWidth="1"/>
    <col min="2319" max="2332" width="0" style="13" hidden="1" customWidth="1"/>
    <col min="2333" max="2333" width="3.625" style="13" customWidth="1"/>
    <col min="2334" max="2334" width="5.625" style="13" customWidth="1"/>
    <col min="2335" max="2335" width="11.625" style="13" customWidth="1"/>
    <col min="2336" max="2336" width="13.625" style="13" customWidth="1"/>
    <col min="2337" max="2338" width="8.625" style="13" customWidth="1"/>
    <col min="2339" max="2345" width="10.625" style="13" customWidth="1"/>
    <col min="2346" max="2363" width="0" style="13" hidden="1" customWidth="1"/>
    <col min="2364" max="2364" width="3.875" style="13" customWidth="1"/>
    <col min="2365" max="2561" width="9" style="13" customWidth="1"/>
    <col min="2562" max="2562" width="3.625" style="13" customWidth="1"/>
    <col min="2563" max="2563" width="8.5" style="13" customWidth="1"/>
    <col min="2564" max="2564" width="20.875" style="13" customWidth="1"/>
    <col min="2565" max="2565" width="11.25" style="13" customWidth="1"/>
    <col min="2566" max="2566" width="11.125" style="13" customWidth="1"/>
    <col min="2567" max="2568" width="11.5" style="13" customWidth="1"/>
    <col min="2569" max="2569" width="16.625" style="13" customWidth="1"/>
    <col min="2570" max="2571" width="10.625" style="13" customWidth="1"/>
    <col min="2572" max="2572" width="10.125" style="13" customWidth="1"/>
    <col min="2573" max="2573" width="11.5" style="13" customWidth="1"/>
    <col min="2574" max="2574" width="12.125" style="13" customWidth="1"/>
    <col min="2575" max="2588" width="0" style="13" hidden="1" customWidth="1"/>
    <col min="2589" max="2589" width="3.625" style="13" customWidth="1"/>
    <col min="2590" max="2590" width="5.625" style="13" customWidth="1"/>
    <col min="2591" max="2591" width="11.625" style="13" customWidth="1"/>
    <col min="2592" max="2592" width="13.625" style="13" customWidth="1"/>
    <col min="2593" max="2594" width="8.625" style="13" customWidth="1"/>
    <col min="2595" max="2601" width="10.625" style="13" customWidth="1"/>
    <col min="2602" max="2619" width="0" style="13" hidden="1" customWidth="1"/>
    <col min="2620" max="2620" width="3.875" style="13" customWidth="1"/>
    <col min="2621" max="2817" width="9" style="13" customWidth="1"/>
    <col min="2818" max="2818" width="3.625" style="13" customWidth="1"/>
    <col min="2819" max="2819" width="8.5" style="13" customWidth="1"/>
    <col min="2820" max="2820" width="20.875" style="13" customWidth="1"/>
    <col min="2821" max="2821" width="11.25" style="13" customWidth="1"/>
    <col min="2822" max="2822" width="11.125" style="13" customWidth="1"/>
    <col min="2823" max="2824" width="11.5" style="13" customWidth="1"/>
    <col min="2825" max="2825" width="16.625" style="13" customWidth="1"/>
    <col min="2826" max="2827" width="10.625" style="13" customWidth="1"/>
    <col min="2828" max="2828" width="10.125" style="13" customWidth="1"/>
    <col min="2829" max="2829" width="11.5" style="13" customWidth="1"/>
    <col min="2830" max="2830" width="12.125" style="13" customWidth="1"/>
    <col min="2831" max="2844" width="0" style="13" hidden="1" customWidth="1"/>
    <col min="2845" max="2845" width="3.625" style="13" customWidth="1"/>
    <col min="2846" max="2846" width="5.625" style="13" customWidth="1"/>
    <col min="2847" max="2847" width="11.625" style="13" customWidth="1"/>
    <col min="2848" max="2848" width="13.625" style="13" customWidth="1"/>
    <col min="2849" max="2850" width="8.625" style="13" customWidth="1"/>
    <col min="2851" max="2857" width="10.625" style="13" customWidth="1"/>
    <col min="2858" max="2875" width="0" style="13" hidden="1" customWidth="1"/>
    <col min="2876" max="2876" width="3.875" style="13" customWidth="1"/>
    <col min="2877" max="3073" width="9" style="13" customWidth="1"/>
    <col min="3074" max="3074" width="3.625" style="13" customWidth="1"/>
    <col min="3075" max="3075" width="8.5" style="13" customWidth="1"/>
    <col min="3076" max="3076" width="20.875" style="13" customWidth="1"/>
    <col min="3077" max="3077" width="11.25" style="13" customWidth="1"/>
    <col min="3078" max="3078" width="11.125" style="13" customWidth="1"/>
    <col min="3079" max="3080" width="11.5" style="13" customWidth="1"/>
    <col min="3081" max="3081" width="16.625" style="13" customWidth="1"/>
    <col min="3082" max="3083" width="10.625" style="13" customWidth="1"/>
    <col min="3084" max="3084" width="10.125" style="13" customWidth="1"/>
    <col min="3085" max="3085" width="11.5" style="13" customWidth="1"/>
    <col min="3086" max="3086" width="12.125" style="13" customWidth="1"/>
    <col min="3087" max="3100" width="0" style="13" hidden="1" customWidth="1"/>
    <col min="3101" max="3101" width="3.625" style="13" customWidth="1"/>
    <col min="3102" max="3102" width="5.625" style="13" customWidth="1"/>
    <col min="3103" max="3103" width="11.625" style="13" customWidth="1"/>
    <col min="3104" max="3104" width="13.625" style="13" customWidth="1"/>
    <col min="3105" max="3106" width="8.625" style="13" customWidth="1"/>
    <col min="3107" max="3113" width="10.625" style="13" customWidth="1"/>
    <col min="3114" max="3131" width="0" style="13" hidden="1" customWidth="1"/>
    <col min="3132" max="3132" width="3.875" style="13" customWidth="1"/>
    <col min="3133" max="3329" width="9" style="13" customWidth="1"/>
    <col min="3330" max="3330" width="3.625" style="13" customWidth="1"/>
    <col min="3331" max="3331" width="8.5" style="13" customWidth="1"/>
    <col min="3332" max="3332" width="20.875" style="13" customWidth="1"/>
    <col min="3333" max="3333" width="11.25" style="13" customWidth="1"/>
    <col min="3334" max="3334" width="11.125" style="13" customWidth="1"/>
    <col min="3335" max="3336" width="11.5" style="13" customWidth="1"/>
    <col min="3337" max="3337" width="16.625" style="13" customWidth="1"/>
    <col min="3338" max="3339" width="10.625" style="13" customWidth="1"/>
    <col min="3340" max="3340" width="10.125" style="13" customWidth="1"/>
    <col min="3341" max="3341" width="11.5" style="13" customWidth="1"/>
    <col min="3342" max="3342" width="12.125" style="13" customWidth="1"/>
    <col min="3343" max="3356" width="0" style="13" hidden="1" customWidth="1"/>
    <col min="3357" max="3357" width="3.625" style="13" customWidth="1"/>
    <col min="3358" max="3358" width="5.625" style="13" customWidth="1"/>
    <col min="3359" max="3359" width="11.625" style="13" customWidth="1"/>
    <col min="3360" max="3360" width="13.625" style="13" customWidth="1"/>
    <col min="3361" max="3362" width="8.625" style="13" customWidth="1"/>
    <col min="3363" max="3369" width="10.625" style="13" customWidth="1"/>
    <col min="3370" max="3387" width="0" style="13" hidden="1" customWidth="1"/>
    <col min="3388" max="3388" width="3.875" style="13" customWidth="1"/>
    <col min="3389" max="3585" width="9" style="13" customWidth="1"/>
    <col min="3586" max="3586" width="3.625" style="13" customWidth="1"/>
    <col min="3587" max="3587" width="8.5" style="13" customWidth="1"/>
    <col min="3588" max="3588" width="20.875" style="13" customWidth="1"/>
    <col min="3589" max="3589" width="11.25" style="13" customWidth="1"/>
    <col min="3590" max="3590" width="11.125" style="13" customWidth="1"/>
    <col min="3591" max="3592" width="11.5" style="13" customWidth="1"/>
    <col min="3593" max="3593" width="16.625" style="13" customWidth="1"/>
    <col min="3594" max="3595" width="10.625" style="13" customWidth="1"/>
    <col min="3596" max="3596" width="10.125" style="13" customWidth="1"/>
    <col min="3597" max="3597" width="11.5" style="13" customWidth="1"/>
    <col min="3598" max="3598" width="12.125" style="13" customWidth="1"/>
    <col min="3599" max="3612" width="0" style="13" hidden="1" customWidth="1"/>
    <col min="3613" max="3613" width="3.625" style="13" customWidth="1"/>
    <col min="3614" max="3614" width="5.625" style="13" customWidth="1"/>
    <col min="3615" max="3615" width="11.625" style="13" customWidth="1"/>
    <col min="3616" max="3616" width="13.625" style="13" customWidth="1"/>
    <col min="3617" max="3618" width="8.625" style="13" customWidth="1"/>
    <col min="3619" max="3625" width="10.625" style="13" customWidth="1"/>
    <col min="3626" max="3643" width="0" style="13" hidden="1" customWidth="1"/>
    <col min="3644" max="3644" width="3.875" style="13" customWidth="1"/>
    <col min="3645" max="3841" width="9" style="13" customWidth="1"/>
    <col min="3842" max="3842" width="3.625" style="13" customWidth="1"/>
    <col min="3843" max="3843" width="8.5" style="13" customWidth="1"/>
    <col min="3844" max="3844" width="20.875" style="13" customWidth="1"/>
    <col min="3845" max="3845" width="11.25" style="13" customWidth="1"/>
    <col min="3846" max="3846" width="11.125" style="13" customWidth="1"/>
    <col min="3847" max="3848" width="11.5" style="13" customWidth="1"/>
    <col min="3849" max="3849" width="16.625" style="13" customWidth="1"/>
    <col min="3850" max="3851" width="10.625" style="13" customWidth="1"/>
    <col min="3852" max="3852" width="10.125" style="13" customWidth="1"/>
    <col min="3853" max="3853" width="11.5" style="13" customWidth="1"/>
    <col min="3854" max="3854" width="12.125" style="13" customWidth="1"/>
    <col min="3855" max="3868" width="0" style="13" hidden="1" customWidth="1"/>
    <col min="3869" max="3869" width="3.625" style="13" customWidth="1"/>
    <col min="3870" max="3870" width="5.625" style="13" customWidth="1"/>
    <col min="3871" max="3871" width="11.625" style="13" customWidth="1"/>
    <col min="3872" max="3872" width="13.625" style="13" customWidth="1"/>
    <col min="3873" max="3874" width="8.625" style="13" customWidth="1"/>
    <col min="3875" max="3881" width="10.625" style="13" customWidth="1"/>
    <col min="3882" max="3899" width="0" style="13" hidden="1" customWidth="1"/>
    <col min="3900" max="3900" width="3.875" style="13" customWidth="1"/>
    <col min="3901" max="4097" width="9" style="13" customWidth="1"/>
    <col min="4098" max="4098" width="3.625" style="13" customWidth="1"/>
    <col min="4099" max="4099" width="8.5" style="13" customWidth="1"/>
    <col min="4100" max="4100" width="20.875" style="13" customWidth="1"/>
    <col min="4101" max="4101" width="11.25" style="13" customWidth="1"/>
    <col min="4102" max="4102" width="11.125" style="13" customWidth="1"/>
    <col min="4103" max="4104" width="11.5" style="13" customWidth="1"/>
    <col min="4105" max="4105" width="16.625" style="13" customWidth="1"/>
    <col min="4106" max="4107" width="10.625" style="13" customWidth="1"/>
    <col min="4108" max="4108" width="10.125" style="13" customWidth="1"/>
    <col min="4109" max="4109" width="11.5" style="13" customWidth="1"/>
    <col min="4110" max="4110" width="12.125" style="13" customWidth="1"/>
    <col min="4111" max="4124" width="0" style="13" hidden="1" customWidth="1"/>
    <col min="4125" max="4125" width="3.625" style="13" customWidth="1"/>
    <col min="4126" max="4126" width="5.625" style="13" customWidth="1"/>
    <col min="4127" max="4127" width="11.625" style="13" customWidth="1"/>
    <col min="4128" max="4128" width="13.625" style="13" customWidth="1"/>
    <col min="4129" max="4130" width="8.625" style="13" customWidth="1"/>
    <col min="4131" max="4137" width="10.625" style="13" customWidth="1"/>
    <col min="4138" max="4155" width="0" style="13" hidden="1" customWidth="1"/>
    <col min="4156" max="4156" width="3.875" style="13" customWidth="1"/>
    <col min="4157" max="4353" width="9" style="13" customWidth="1"/>
    <col min="4354" max="4354" width="3.625" style="13" customWidth="1"/>
    <col min="4355" max="4355" width="8.5" style="13" customWidth="1"/>
    <col min="4356" max="4356" width="20.875" style="13" customWidth="1"/>
    <col min="4357" max="4357" width="11.25" style="13" customWidth="1"/>
    <col min="4358" max="4358" width="11.125" style="13" customWidth="1"/>
    <col min="4359" max="4360" width="11.5" style="13" customWidth="1"/>
    <col min="4361" max="4361" width="16.625" style="13" customWidth="1"/>
    <col min="4362" max="4363" width="10.625" style="13" customWidth="1"/>
    <col min="4364" max="4364" width="10.125" style="13" customWidth="1"/>
    <col min="4365" max="4365" width="11.5" style="13" customWidth="1"/>
    <col min="4366" max="4366" width="12.125" style="13" customWidth="1"/>
    <col min="4367" max="4380" width="0" style="13" hidden="1" customWidth="1"/>
    <col min="4381" max="4381" width="3.625" style="13" customWidth="1"/>
    <col min="4382" max="4382" width="5.625" style="13" customWidth="1"/>
    <col min="4383" max="4383" width="11.625" style="13" customWidth="1"/>
    <col min="4384" max="4384" width="13.625" style="13" customWidth="1"/>
    <col min="4385" max="4386" width="8.625" style="13" customWidth="1"/>
    <col min="4387" max="4393" width="10.625" style="13" customWidth="1"/>
    <col min="4394" max="4411" width="0" style="13" hidden="1" customWidth="1"/>
    <col min="4412" max="4412" width="3.875" style="13" customWidth="1"/>
    <col min="4413" max="4609" width="9" style="13" customWidth="1"/>
    <col min="4610" max="4610" width="3.625" style="13" customWidth="1"/>
    <col min="4611" max="4611" width="8.5" style="13" customWidth="1"/>
    <col min="4612" max="4612" width="20.875" style="13" customWidth="1"/>
    <col min="4613" max="4613" width="11.25" style="13" customWidth="1"/>
    <col min="4614" max="4614" width="11.125" style="13" customWidth="1"/>
    <col min="4615" max="4616" width="11.5" style="13" customWidth="1"/>
    <col min="4617" max="4617" width="16.625" style="13" customWidth="1"/>
    <col min="4618" max="4619" width="10.625" style="13" customWidth="1"/>
    <col min="4620" max="4620" width="10.125" style="13" customWidth="1"/>
    <col min="4621" max="4621" width="11.5" style="13" customWidth="1"/>
    <col min="4622" max="4622" width="12.125" style="13" customWidth="1"/>
    <col min="4623" max="4636" width="0" style="13" hidden="1" customWidth="1"/>
    <col min="4637" max="4637" width="3.625" style="13" customWidth="1"/>
    <col min="4638" max="4638" width="5.625" style="13" customWidth="1"/>
    <col min="4639" max="4639" width="11.625" style="13" customWidth="1"/>
    <col min="4640" max="4640" width="13.625" style="13" customWidth="1"/>
    <col min="4641" max="4642" width="8.625" style="13" customWidth="1"/>
    <col min="4643" max="4649" width="10.625" style="13" customWidth="1"/>
    <col min="4650" max="4667" width="0" style="13" hidden="1" customWidth="1"/>
    <col min="4668" max="4668" width="3.875" style="13" customWidth="1"/>
    <col min="4669" max="4865" width="9" style="13" customWidth="1"/>
    <col min="4866" max="4866" width="3.625" style="13" customWidth="1"/>
    <col min="4867" max="4867" width="8.5" style="13" customWidth="1"/>
    <col min="4868" max="4868" width="20.875" style="13" customWidth="1"/>
    <col min="4869" max="4869" width="11.25" style="13" customWidth="1"/>
    <col min="4870" max="4870" width="11.125" style="13" customWidth="1"/>
    <col min="4871" max="4872" width="11.5" style="13" customWidth="1"/>
    <col min="4873" max="4873" width="16.625" style="13" customWidth="1"/>
    <col min="4874" max="4875" width="10.625" style="13" customWidth="1"/>
    <col min="4876" max="4876" width="10.125" style="13" customWidth="1"/>
    <col min="4877" max="4877" width="11.5" style="13" customWidth="1"/>
    <col min="4878" max="4878" width="12.125" style="13" customWidth="1"/>
    <col min="4879" max="4892" width="0" style="13" hidden="1" customWidth="1"/>
    <col min="4893" max="4893" width="3.625" style="13" customWidth="1"/>
    <col min="4894" max="4894" width="5.625" style="13" customWidth="1"/>
    <col min="4895" max="4895" width="11.625" style="13" customWidth="1"/>
    <col min="4896" max="4896" width="13.625" style="13" customWidth="1"/>
    <col min="4897" max="4898" width="8.625" style="13" customWidth="1"/>
    <col min="4899" max="4905" width="10.625" style="13" customWidth="1"/>
    <col min="4906" max="4923" width="0" style="13" hidden="1" customWidth="1"/>
    <col min="4924" max="4924" width="3.875" style="13" customWidth="1"/>
    <col min="4925" max="5121" width="9" style="13" customWidth="1"/>
    <col min="5122" max="5122" width="3.625" style="13" customWidth="1"/>
    <col min="5123" max="5123" width="8.5" style="13" customWidth="1"/>
    <col min="5124" max="5124" width="20.875" style="13" customWidth="1"/>
    <col min="5125" max="5125" width="11.25" style="13" customWidth="1"/>
    <col min="5126" max="5126" width="11.125" style="13" customWidth="1"/>
    <col min="5127" max="5128" width="11.5" style="13" customWidth="1"/>
    <col min="5129" max="5129" width="16.625" style="13" customWidth="1"/>
    <col min="5130" max="5131" width="10.625" style="13" customWidth="1"/>
    <col min="5132" max="5132" width="10.125" style="13" customWidth="1"/>
    <col min="5133" max="5133" width="11.5" style="13" customWidth="1"/>
    <col min="5134" max="5134" width="12.125" style="13" customWidth="1"/>
    <col min="5135" max="5148" width="0" style="13" hidden="1" customWidth="1"/>
    <col min="5149" max="5149" width="3.625" style="13" customWidth="1"/>
    <col min="5150" max="5150" width="5.625" style="13" customWidth="1"/>
    <col min="5151" max="5151" width="11.625" style="13" customWidth="1"/>
    <col min="5152" max="5152" width="13.625" style="13" customWidth="1"/>
    <col min="5153" max="5154" width="8.625" style="13" customWidth="1"/>
    <col min="5155" max="5161" width="10.625" style="13" customWidth="1"/>
    <col min="5162" max="5179" width="0" style="13" hidden="1" customWidth="1"/>
    <col min="5180" max="5180" width="3.875" style="13" customWidth="1"/>
    <col min="5181" max="5377" width="9" style="13" customWidth="1"/>
    <col min="5378" max="5378" width="3.625" style="13" customWidth="1"/>
    <col min="5379" max="5379" width="8.5" style="13" customWidth="1"/>
    <col min="5380" max="5380" width="20.875" style="13" customWidth="1"/>
    <col min="5381" max="5381" width="11.25" style="13" customWidth="1"/>
    <col min="5382" max="5382" width="11.125" style="13" customWidth="1"/>
    <col min="5383" max="5384" width="11.5" style="13" customWidth="1"/>
    <col min="5385" max="5385" width="16.625" style="13" customWidth="1"/>
    <col min="5386" max="5387" width="10.625" style="13" customWidth="1"/>
    <col min="5388" max="5388" width="10.125" style="13" customWidth="1"/>
    <col min="5389" max="5389" width="11.5" style="13" customWidth="1"/>
    <col min="5390" max="5390" width="12.125" style="13" customWidth="1"/>
    <col min="5391" max="5404" width="0" style="13" hidden="1" customWidth="1"/>
    <col min="5405" max="5405" width="3.625" style="13" customWidth="1"/>
    <col min="5406" max="5406" width="5.625" style="13" customWidth="1"/>
    <col min="5407" max="5407" width="11.625" style="13" customWidth="1"/>
    <col min="5408" max="5408" width="13.625" style="13" customWidth="1"/>
    <col min="5409" max="5410" width="8.625" style="13" customWidth="1"/>
    <col min="5411" max="5417" width="10.625" style="13" customWidth="1"/>
    <col min="5418" max="5435" width="0" style="13" hidden="1" customWidth="1"/>
    <col min="5436" max="5436" width="3.875" style="13" customWidth="1"/>
    <col min="5437" max="5633" width="9" style="13" customWidth="1"/>
    <col min="5634" max="5634" width="3.625" style="13" customWidth="1"/>
    <col min="5635" max="5635" width="8.5" style="13" customWidth="1"/>
    <col min="5636" max="5636" width="20.875" style="13" customWidth="1"/>
    <col min="5637" max="5637" width="11.25" style="13" customWidth="1"/>
    <col min="5638" max="5638" width="11.125" style="13" customWidth="1"/>
    <col min="5639" max="5640" width="11.5" style="13" customWidth="1"/>
    <col min="5641" max="5641" width="16.625" style="13" customWidth="1"/>
    <col min="5642" max="5643" width="10.625" style="13" customWidth="1"/>
    <col min="5644" max="5644" width="10.125" style="13" customWidth="1"/>
    <col min="5645" max="5645" width="11.5" style="13" customWidth="1"/>
    <col min="5646" max="5646" width="12.125" style="13" customWidth="1"/>
    <col min="5647" max="5660" width="0" style="13" hidden="1" customWidth="1"/>
    <col min="5661" max="5661" width="3.625" style="13" customWidth="1"/>
    <col min="5662" max="5662" width="5.625" style="13" customWidth="1"/>
    <col min="5663" max="5663" width="11.625" style="13" customWidth="1"/>
    <col min="5664" max="5664" width="13.625" style="13" customWidth="1"/>
    <col min="5665" max="5666" width="8.625" style="13" customWidth="1"/>
    <col min="5667" max="5673" width="10.625" style="13" customWidth="1"/>
    <col min="5674" max="5691" width="0" style="13" hidden="1" customWidth="1"/>
    <col min="5692" max="5692" width="3.875" style="13" customWidth="1"/>
    <col min="5693" max="5889" width="9" style="13" customWidth="1"/>
    <col min="5890" max="5890" width="3.625" style="13" customWidth="1"/>
    <col min="5891" max="5891" width="8.5" style="13" customWidth="1"/>
    <col min="5892" max="5892" width="20.875" style="13" customWidth="1"/>
    <col min="5893" max="5893" width="11.25" style="13" customWidth="1"/>
    <col min="5894" max="5894" width="11.125" style="13" customWidth="1"/>
    <col min="5895" max="5896" width="11.5" style="13" customWidth="1"/>
    <col min="5897" max="5897" width="16.625" style="13" customWidth="1"/>
    <col min="5898" max="5899" width="10.625" style="13" customWidth="1"/>
    <col min="5900" max="5900" width="10.125" style="13" customWidth="1"/>
    <col min="5901" max="5901" width="11.5" style="13" customWidth="1"/>
    <col min="5902" max="5902" width="12.125" style="13" customWidth="1"/>
    <col min="5903" max="5916" width="0" style="13" hidden="1" customWidth="1"/>
    <col min="5917" max="5917" width="3.625" style="13" customWidth="1"/>
    <col min="5918" max="5918" width="5.625" style="13" customWidth="1"/>
    <col min="5919" max="5919" width="11.625" style="13" customWidth="1"/>
    <col min="5920" max="5920" width="13.625" style="13" customWidth="1"/>
    <col min="5921" max="5922" width="8.625" style="13" customWidth="1"/>
    <col min="5923" max="5929" width="10.625" style="13" customWidth="1"/>
    <col min="5930" max="5947" width="0" style="13" hidden="1" customWidth="1"/>
    <col min="5948" max="5948" width="3.875" style="13" customWidth="1"/>
    <col min="5949" max="6145" width="9" style="13" customWidth="1"/>
    <col min="6146" max="6146" width="3.625" style="13" customWidth="1"/>
    <col min="6147" max="6147" width="8.5" style="13" customWidth="1"/>
    <col min="6148" max="6148" width="20.875" style="13" customWidth="1"/>
    <col min="6149" max="6149" width="11.25" style="13" customWidth="1"/>
    <col min="6150" max="6150" width="11.125" style="13" customWidth="1"/>
    <col min="6151" max="6152" width="11.5" style="13" customWidth="1"/>
    <col min="6153" max="6153" width="16.625" style="13" customWidth="1"/>
    <col min="6154" max="6155" width="10.625" style="13" customWidth="1"/>
    <col min="6156" max="6156" width="10.125" style="13" customWidth="1"/>
    <col min="6157" max="6157" width="11.5" style="13" customWidth="1"/>
    <col min="6158" max="6158" width="12.125" style="13" customWidth="1"/>
    <col min="6159" max="6172" width="0" style="13" hidden="1" customWidth="1"/>
    <col min="6173" max="6173" width="3.625" style="13" customWidth="1"/>
    <col min="6174" max="6174" width="5.625" style="13" customWidth="1"/>
    <col min="6175" max="6175" width="11.625" style="13" customWidth="1"/>
    <col min="6176" max="6176" width="13.625" style="13" customWidth="1"/>
    <col min="6177" max="6178" width="8.625" style="13" customWidth="1"/>
    <col min="6179" max="6185" width="10.625" style="13" customWidth="1"/>
    <col min="6186" max="6203" width="0" style="13" hidden="1" customWidth="1"/>
    <col min="6204" max="6204" width="3.875" style="13" customWidth="1"/>
    <col min="6205" max="6401" width="9" style="13" customWidth="1"/>
    <col min="6402" max="6402" width="3.625" style="13" customWidth="1"/>
    <col min="6403" max="6403" width="8.5" style="13" customWidth="1"/>
    <col min="6404" max="6404" width="20.875" style="13" customWidth="1"/>
    <col min="6405" max="6405" width="11.25" style="13" customWidth="1"/>
    <col min="6406" max="6406" width="11.125" style="13" customWidth="1"/>
    <col min="6407" max="6408" width="11.5" style="13" customWidth="1"/>
    <col min="6409" max="6409" width="16.625" style="13" customWidth="1"/>
    <col min="6410" max="6411" width="10.625" style="13" customWidth="1"/>
    <col min="6412" max="6412" width="10.125" style="13" customWidth="1"/>
    <col min="6413" max="6413" width="11.5" style="13" customWidth="1"/>
    <col min="6414" max="6414" width="12.125" style="13" customWidth="1"/>
    <col min="6415" max="6428" width="0" style="13" hidden="1" customWidth="1"/>
    <col min="6429" max="6429" width="3.625" style="13" customWidth="1"/>
    <col min="6430" max="6430" width="5.625" style="13" customWidth="1"/>
    <col min="6431" max="6431" width="11.625" style="13" customWidth="1"/>
    <col min="6432" max="6432" width="13.625" style="13" customWidth="1"/>
    <col min="6433" max="6434" width="8.625" style="13" customWidth="1"/>
    <col min="6435" max="6441" width="10.625" style="13" customWidth="1"/>
    <col min="6442" max="6459" width="0" style="13" hidden="1" customWidth="1"/>
    <col min="6460" max="6460" width="3.875" style="13" customWidth="1"/>
    <col min="6461" max="6657" width="9" style="13" customWidth="1"/>
    <col min="6658" max="6658" width="3.625" style="13" customWidth="1"/>
    <col min="6659" max="6659" width="8.5" style="13" customWidth="1"/>
    <col min="6660" max="6660" width="20.875" style="13" customWidth="1"/>
    <col min="6661" max="6661" width="11.25" style="13" customWidth="1"/>
    <col min="6662" max="6662" width="11.125" style="13" customWidth="1"/>
    <col min="6663" max="6664" width="11.5" style="13" customWidth="1"/>
    <col min="6665" max="6665" width="16.625" style="13" customWidth="1"/>
    <col min="6666" max="6667" width="10.625" style="13" customWidth="1"/>
    <col min="6668" max="6668" width="10.125" style="13" customWidth="1"/>
    <col min="6669" max="6669" width="11.5" style="13" customWidth="1"/>
    <col min="6670" max="6670" width="12.125" style="13" customWidth="1"/>
    <col min="6671" max="6684" width="0" style="13" hidden="1" customWidth="1"/>
    <col min="6685" max="6685" width="3.625" style="13" customWidth="1"/>
    <col min="6686" max="6686" width="5.625" style="13" customWidth="1"/>
    <col min="6687" max="6687" width="11.625" style="13" customWidth="1"/>
    <col min="6688" max="6688" width="13.625" style="13" customWidth="1"/>
    <col min="6689" max="6690" width="8.625" style="13" customWidth="1"/>
    <col min="6691" max="6697" width="10.625" style="13" customWidth="1"/>
    <col min="6698" max="6715" width="0" style="13" hidden="1" customWidth="1"/>
    <col min="6716" max="6716" width="3.875" style="13" customWidth="1"/>
    <col min="6717" max="6913" width="9" style="13" customWidth="1"/>
    <col min="6914" max="6914" width="3.625" style="13" customWidth="1"/>
    <col min="6915" max="6915" width="8.5" style="13" customWidth="1"/>
    <col min="6916" max="6916" width="20.875" style="13" customWidth="1"/>
    <col min="6917" max="6917" width="11.25" style="13" customWidth="1"/>
    <col min="6918" max="6918" width="11.125" style="13" customWidth="1"/>
    <col min="6919" max="6920" width="11.5" style="13" customWidth="1"/>
    <col min="6921" max="6921" width="16.625" style="13" customWidth="1"/>
    <col min="6922" max="6923" width="10.625" style="13" customWidth="1"/>
    <col min="6924" max="6924" width="10.125" style="13" customWidth="1"/>
    <col min="6925" max="6925" width="11.5" style="13" customWidth="1"/>
    <col min="6926" max="6926" width="12.125" style="13" customWidth="1"/>
    <col min="6927" max="6940" width="0" style="13" hidden="1" customWidth="1"/>
    <col min="6941" max="6941" width="3.625" style="13" customWidth="1"/>
    <col min="6942" max="6942" width="5.625" style="13" customWidth="1"/>
    <col min="6943" max="6943" width="11.625" style="13" customWidth="1"/>
    <col min="6944" max="6944" width="13.625" style="13" customWidth="1"/>
    <col min="6945" max="6946" width="8.625" style="13" customWidth="1"/>
    <col min="6947" max="6953" width="10.625" style="13" customWidth="1"/>
    <col min="6954" max="6971" width="0" style="13" hidden="1" customWidth="1"/>
    <col min="6972" max="6972" width="3.875" style="13" customWidth="1"/>
    <col min="6973" max="7169" width="9" style="13" customWidth="1"/>
    <col min="7170" max="7170" width="3.625" style="13" customWidth="1"/>
    <col min="7171" max="7171" width="8.5" style="13" customWidth="1"/>
    <col min="7172" max="7172" width="20.875" style="13" customWidth="1"/>
    <col min="7173" max="7173" width="11.25" style="13" customWidth="1"/>
    <col min="7174" max="7174" width="11.125" style="13" customWidth="1"/>
    <col min="7175" max="7176" width="11.5" style="13" customWidth="1"/>
    <col min="7177" max="7177" width="16.625" style="13" customWidth="1"/>
    <col min="7178" max="7179" width="10.625" style="13" customWidth="1"/>
    <col min="7180" max="7180" width="10.125" style="13" customWidth="1"/>
    <col min="7181" max="7181" width="11.5" style="13" customWidth="1"/>
    <col min="7182" max="7182" width="12.125" style="13" customWidth="1"/>
    <col min="7183" max="7196" width="0" style="13" hidden="1" customWidth="1"/>
    <col min="7197" max="7197" width="3.625" style="13" customWidth="1"/>
    <col min="7198" max="7198" width="5.625" style="13" customWidth="1"/>
    <col min="7199" max="7199" width="11.625" style="13" customWidth="1"/>
    <col min="7200" max="7200" width="13.625" style="13" customWidth="1"/>
    <col min="7201" max="7202" width="8.625" style="13" customWidth="1"/>
    <col min="7203" max="7209" width="10.625" style="13" customWidth="1"/>
    <col min="7210" max="7227" width="0" style="13" hidden="1" customWidth="1"/>
    <col min="7228" max="7228" width="3.875" style="13" customWidth="1"/>
    <col min="7229" max="7425" width="9" style="13" customWidth="1"/>
    <col min="7426" max="7426" width="3.625" style="13" customWidth="1"/>
    <col min="7427" max="7427" width="8.5" style="13" customWidth="1"/>
    <col min="7428" max="7428" width="20.875" style="13" customWidth="1"/>
    <col min="7429" max="7429" width="11.25" style="13" customWidth="1"/>
    <col min="7430" max="7430" width="11.125" style="13" customWidth="1"/>
    <col min="7431" max="7432" width="11.5" style="13" customWidth="1"/>
    <col min="7433" max="7433" width="16.625" style="13" customWidth="1"/>
    <col min="7434" max="7435" width="10.625" style="13" customWidth="1"/>
    <col min="7436" max="7436" width="10.125" style="13" customWidth="1"/>
    <col min="7437" max="7437" width="11.5" style="13" customWidth="1"/>
    <col min="7438" max="7438" width="12.125" style="13" customWidth="1"/>
    <col min="7439" max="7452" width="0" style="13" hidden="1" customWidth="1"/>
    <col min="7453" max="7453" width="3.625" style="13" customWidth="1"/>
    <col min="7454" max="7454" width="5.625" style="13" customWidth="1"/>
    <col min="7455" max="7455" width="11.625" style="13" customWidth="1"/>
    <col min="7456" max="7456" width="13.625" style="13" customWidth="1"/>
    <col min="7457" max="7458" width="8.625" style="13" customWidth="1"/>
    <col min="7459" max="7465" width="10.625" style="13" customWidth="1"/>
    <col min="7466" max="7483" width="0" style="13" hidden="1" customWidth="1"/>
    <col min="7484" max="7484" width="3.875" style="13" customWidth="1"/>
    <col min="7485" max="7681" width="9" style="13" customWidth="1"/>
    <col min="7682" max="7682" width="3.625" style="13" customWidth="1"/>
    <col min="7683" max="7683" width="8.5" style="13" customWidth="1"/>
    <col min="7684" max="7684" width="20.875" style="13" customWidth="1"/>
    <col min="7685" max="7685" width="11.25" style="13" customWidth="1"/>
    <col min="7686" max="7686" width="11.125" style="13" customWidth="1"/>
    <col min="7687" max="7688" width="11.5" style="13" customWidth="1"/>
    <col min="7689" max="7689" width="16.625" style="13" customWidth="1"/>
    <col min="7690" max="7691" width="10.625" style="13" customWidth="1"/>
    <col min="7692" max="7692" width="10.125" style="13" customWidth="1"/>
    <col min="7693" max="7693" width="11.5" style="13" customWidth="1"/>
    <col min="7694" max="7694" width="12.125" style="13" customWidth="1"/>
    <col min="7695" max="7708" width="0" style="13" hidden="1" customWidth="1"/>
    <col min="7709" max="7709" width="3.625" style="13" customWidth="1"/>
    <col min="7710" max="7710" width="5.625" style="13" customWidth="1"/>
    <col min="7711" max="7711" width="11.625" style="13" customWidth="1"/>
    <col min="7712" max="7712" width="13.625" style="13" customWidth="1"/>
    <col min="7713" max="7714" width="8.625" style="13" customWidth="1"/>
    <col min="7715" max="7721" width="10.625" style="13" customWidth="1"/>
    <col min="7722" max="7739" width="0" style="13" hidden="1" customWidth="1"/>
    <col min="7740" max="7740" width="3.875" style="13" customWidth="1"/>
    <col min="7741" max="7937" width="9" style="13" customWidth="1"/>
    <col min="7938" max="7938" width="3.625" style="13" customWidth="1"/>
    <col min="7939" max="7939" width="8.5" style="13" customWidth="1"/>
    <col min="7940" max="7940" width="20.875" style="13" customWidth="1"/>
    <col min="7941" max="7941" width="11.25" style="13" customWidth="1"/>
    <col min="7942" max="7942" width="11.125" style="13" customWidth="1"/>
    <col min="7943" max="7944" width="11.5" style="13" customWidth="1"/>
    <col min="7945" max="7945" width="16.625" style="13" customWidth="1"/>
    <col min="7946" max="7947" width="10.625" style="13" customWidth="1"/>
    <col min="7948" max="7948" width="10.125" style="13" customWidth="1"/>
    <col min="7949" max="7949" width="11.5" style="13" customWidth="1"/>
    <col min="7950" max="7950" width="12.125" style="13" customWidth="1"/>
    <col min="7951" max="7964" width="0" style="13" hidden="1" customWidth="1"/>
    <col min="7965" max="7965" width="3.625" style="13" customWidth="1"/>
    <col min="7966" max="7966" width="5.625" style="13" customWidth="1"/>
    <col min="7967" max="7967" width="11.625" style="13" customWidth="1"/>
    <col min="7968" max="7968" width="13.625" style="13" customWidth="1"/>
    <col min="7969" max="7970" width="8.625" style="13" customWidth="1"/>
    <col min="7971" max="7977" width="10.625" style="13" customWidth="1"/>
    <col min="7978" max="7995" width="0" style="13" hidden="1" customWidth="1"/>
    <col min="7996" max="7996" width="3.875" style="13" customWidth="1"/>
    <col min="7997" max="8193" width="9" style="13" customWidth="1"/>
    <col min="8194" max="8194" width="3.625" style="13" customWidth="1"/>
    <col min="8195" max="8195" width="8.5" style="13" customWidth="1"/>
    <col min="8196" max="8196" width="20.875" style="13" customWidth="1"/>
    <col min="8197" max="8197" width="11.25" style="13" customWidth="1"/>
    <col min="8198" max="8198" width="11.125" style="13" customWidth="1"/>
    <col min="8199" max="8200" width="11.5" style="13" customWidth="1"/>
    <col min="8201" max="8201" width="16.625" style="13" customWidth="1"/>
    <col min="8202" max="8203" width="10.625" style="13" customWidth="1"/>
    <col min="8204" max="8204" width="10.125" style="13" customWidth="1"/>
    <col min="8205" max="8205" width="11.5" style="13" customWidth="1"/>
    <col min="8206" max="8206" width="12.125" style="13" customWidth="1"/>
    <col min="8207" max="8220" width="0" style="13" hidden="1" customWidth="1"/>
    <col min="8221" max="8221" width="3.625" style="13" customWidth="1"/>
    <col min="8222" max="8222" width="5.625" style="13" customWidth="1"/>
    <col min="8223" max="8223" width="11.625" style="13" customWidth="1"/>
    <col min="8224" max="8224" width="13.625" style="13" customWidth="1"/>
    <col min="8225" max="8226" width="8.625" style="13" customWidth="1"/>
    <col min="8227" max="8233" width="10.625" style="13" customWidth="1"/>
    <col min="8234" max="8251" width="0" style="13" hidden="1" customWidth="1"/>
    <col min="8252" max="8252" width="3.875" style="13" customWidth="1"/>
    <col min="8253" max="8449" width="9" style="13" customWidth="1"/>
    <col min="8450" max="8450" width="3.625" style="13" customWidth="1"/>
    <col min="8451" max="8451" width="8.5" style="13" customWidth="1"/>
    <col min="8452" max="8452" width="20.875" style="13" customWidth="1"/>
    <col min="8453" max="8453" width="11.25" style="13" customWidth="1"/>
    <col min="8454" max="8454" width="11.125" style="13" customWidth="1"/>
    <col min="8455" max="8456" width="11.5" style="13" customWidth="1"/>
    <col min="8457" max="8457" width="16.625" style="13" customWidth="1"/>
    <col min="8458" max="8459" width="10.625" style="13" customWidth="1"/>
    <col min="8460" max="8460" width="10.125" style="13" customWidth="1"/>
    <col min="8461" max="8461" width="11.5" style="13" customWidth="1"/>
    <col min="8462" max="8462" width="12.125" style="13" customWidth="1"/>
    <col min="8463" max="8476" width="0" style="13" hidden="1" customWidth="1"/>
    <col min="8477" max="8477" width="3.625" style="13" customWidth="1"/>
    <col min="8478" max="8478" width="5.625" style="13" customWidth="1"/>
    <col min="8479" max="8479" width="11.625" style="13" customWidth="1"/>
    <col min="8480" max="8480" width="13.625" style="13" customWidth="1"/>
    <col min="8481" max="8482" width="8.625" style="13" customWidth="1"/>
    <col min="8483" max="8489" width="10.625" style="13" customWidth="1"/>
    <col min="8490" max="8507" width="0" style="13" hidden="1" customWidth="1"/>
    <col min="8508" max="8508" width="3.875" style="13" customWidth="1"/>
    <col min="8509" max="8705" width="9" style="13" customWidth="1"/>
    <col min="8706" max="8706" width="3.625" style="13" customWidth="1"/>
    <col min="8707" max="8707" width="8.5" style="13" customWidth="1"/>
    <col min="8708" max="8708" width="20.875" style="13" customWidth="1"/>
    <col min="8709" max="8709" width="11.25" style="13" customWidth="1"/>
    <col min="8710" max="8710" width="11.125" style="13" customWidth="1"/>
    <col min="8711" max="8712" width="11.5" style="13" customWidth="1"/>
    <col min="8713" max="8713" width="16.625" style="13" customWidth="1"/>
    <col min="8714" max="8715" width="10.625" style="13" customWidth="1"/>
    <col min="8716" max="8716" width="10.125" style="13" customWidth="1"/>
    <col min="8717" max="8717" width="11.5" style="13" customWidth="1"/>
    <col min="8718" max="8718" width="12.125" style="13" customWidth="1"/>
    <col min="8719" max="8732" width="0" style="13" hidden="1" customWidth="1"/>
    <col min="8733" max="8733" width="3.625" style="13" customWidth="1"/>
    <col min="8734" max="8734" width="5.625" style="13" customWidth="1"/>
    <col min="8735" max="8735" width="11.625" style="13" customWidth="1"/>
    <col min="8736" max="8736" width="13.625" style="13" customWidth="1"/>
    <col min="8737" max="8738" width="8.625" style="13" customWidth="1"/>
    <col min="8739" max="8745" width="10.625" style="13" customWidth="1"/>
    <col min="8746" max="8763" width="0" style="13" hidden="1" customWidth="1"/>
    <col min="8764" max="8764" width="3.875" style="13" customWidth="1"/>
    <col min="8765" max="8961" width="9" style="13" customWidth="1"/>
    <col min="8962" max="8962" width="3.625" style="13" customWidth="1"/>
    <col min="8963" max="8963" width="8.5" style="13" customWidth="1"/>
    <col min="8964" max="8964" width="20.875" style="13" customWidth="1"/>
    <col min="8965" max="8965" width="11.25" style="13" customWidth="1"/>
    <col min="8966" max="8966" width="11.125" style="13" customWidth="1"/>
    <col min="8967" max="8968" width="11.5" style="13" customWidth="1"/>
    <col min="8969" max="8969" width="16.625" style="13" customWidth="1"/>
    <col min="8970" max="8971" width="10.625" style="13" customWidth="1"/>
    <col min="8972" max="8972" width="10.125" style="13" customWidth="1"/>
    <col min="8973" max="8973" width="11.5" style="13" customWidth="1"/>
    <col min="8974" max="8974" width="12.125" style="13" customWidth="1"/>
    <col min="8975" max="8988" width="0" style="13" hidden="1" customWidth="1"/>
    <col min="8989" max="8989" width="3.625" style="13" customWidth="1"/>
    <col min="8990" max="8990" width="5.625" style="13" customWidth="1"/>
    <col min="8991" max="8991" width="11.625" style="13" customWidth="1"/>
    <col min="8992" max="8992" width="13.625" style="13" customWidth="1"/>
    <col min="8993" max="8994" width="8.625" style="13" customWidth="1"/>
    <col min="8995" max="9001" width="10.625" style="13" customWidth="1"/>
    <col min="9002" max="9019" width="0" style="13" hidden="1" customWidth="1"/>
    <col min="9020" max="9020" width="3.875" style="13" customWidth="1"/>
    <col min="9021" max="9217" width="9" style="13" customWidth="1"/>
    <col min="9218" max="9218" width="3.625" style="13" customWidth="1"/>
    <col min="9219" max="9219" width="8.5" style="13" customWidth="1"/>
    <col min="9220" max="9220" width="20.875" style="13" customWidth="1"/>
    <col min="9221" max="9221" width="11.25" style="13" customWidth="1"/>
    <col min="9222" max="9222" width="11.125" style="13" customWidth="1"/>
    <col min="9223" max="9224" width="11.5" style="13" customWidth="1"/>
    <col min="9225" max="9225" width="16.625" style="13" customWidth="1"/>
    <col min="9226" max="9227" width="10.625" style="13" customWidth="1"/>
    <col min="9228" max="9228" width="10.125" style="13" customWidth="1"/>
    <col min="9229" max="9229" width="11.5" style="13" customWidth="1"/>
    <col min="9230" max="9230" width="12.125" style="13" customWidth="1"/>
    <col min="9231" max="9244" width="0" style="13" hidden="1" customWidth="1"/>
    <col min="9245" max="9245" width="3.625" style="13" customWidth="1"/>
    <col min="9246" max="9246" width="5.625" style="13" customWidth="1"/>
    <col min="9247" max="9247" width="11.625" style="13" customWidth="1"/>
    <col min="9248" max="9248" width="13.625" style="13" customWidth="1"/>
    <col min="9249" max="9250" width="8.625" style="13" customWidth="1"/>
    <col min="9251" max="9257" width="10.625" style="13" customWidth="1"/>
    <col min="9258" max="9275" width="0" style="13" hidden="1" customWidth="1"/>
    <col min="9276" max="9276" width="3.875" style="13" customWidth="1"/>
    <col min="9277" max="9473" width="9" style="13" customWidth="1"/>
    <col min="9474" max="9474" width="3.625" style="13" customWidth="1"/>
    <col min="9475" max="9475" width="8.5" style="13" customWidth="1"/>
    <col min="9476" max="9476" width="20.875" style="13" customWidth="1"/>
    <col min="9477" max="9477" width="11.25" style="13" customWidth="1"/>
    <col min="9478" max="9478" width="11.125" style="13" customWidth="1"/>
    <col min="9479" max="9480" width="11.5" style="13" customWidth="1"/>
    <col min="9481" max="9481" width="16.625" style="13" customWidth="1"/>
    <col min="9482" max="9483" width="10.625" style="13" customWidth="1"/>
    <col min="9484" max="9484" width="10.125" style="13" customWidth="1"/>
    <col min="9485" max="9485" width="11.5" style="13" customWidth="1"/>
    <col min="9486" max="9486" width="12.125" style="13" customWidth="1"/>
    <col min="9487" max="9500" width="0" style="13" hidden="1" customWidth="1"/>
    <col min="9501" max="9501" width="3.625" style="13" customWidth="1"/>
    <col min="9502" max="9502" width="5.625" style="13" customWidth="1"/>
    <col min="9503" max="9503" width="11.625" style="13" customWidth="1"/>
    <col min="9504" max="9504" width="13.625" style="13" customWidth="1"/>
    <col min="9505" max="9506" width="8.625" style="13" customWidth="1"/>
    <col min="9507" max="9513" width="10.625" style="13" customWidth="1"/>
    <col min="9514" max="9531" width="0" style="13" hidden="1" customWidth="1"/>
    <col min="9532" max="9532" width="3.875" style="13" customWidth="1"/>
    <col min="9533" max="9729" width="9" style="13" customWidth="1"/>
    <col min="9730" max="9730" width="3.625" style="13" customWidth="1"/>
    <col min="9731" max="9731" width="8.5" style="13" customWidth="1"/>
    <col min="9732" max="9732" width="20.875" style="13" customWidth="1"/>
    <col min="9733" max="9733" width="11.25" style="13" customWidth="1"/>
    <col min="9734" max="9734" width="11.125" style="13" customWidth="1"/>
    <col min="9735" max="9736" width="11.5" style="13" customWidth="1"/>
    <col min="9737" max="9737" width="16.625" style="13" customWidth="1"/>
    <col min="9738" max="9739" width="10.625" style="13" customWidth="1"/>
    <col min="9740" max="9740" width="10.125" style="13" customWidth="1"/>
    <col min="9741" max="9741" width="11.5" style="13" customWidth="1"/>
    <col min="9742" max="9742" width="12.125" style="13" customWidth="1"/>
    <col min="9743" max="9756" width="0" style="13" hidden="1" customWidth="1"/>
    <col min="9757" max="9757" width="3.625" style="13" customWidth="1"/>
    <col min="9758" max="9758" width="5.625" style="13" customWidth="1"/>
    <col min="9759" max="9759" width="11.625" style="13" customWidth="1"/>
    <col min="9760" max="9760" width="13.625" style="13" customWidth="1"/>
    <col min="9761" max="9762" width="8.625" style="13" customWidth="1"/>
    <col min="9763" max="9769" width="10.625" style="13" customWidth="1"/>
    <col min="9770" max="9787" width="0" style="13" hidden="1" customWidth="1"/>
    <col min="9788" max="9788" width="3.875" style="13" customWidth="1"/>
    <col min="9789" max="9985" width="9" style="13" customWidth="1"/>
    <col min="9986" max="9986" width="3.625" style="13" customWidth="1"/>
    <col min="9987" max="9987" width="8.5" style="13" customWidth="1"/>
    <col min="9988" max="9988" width="20.875" style="13" customWidth="1"/>
    <col min="9989" max="9989" width="11.25" style="13" customWidth="1"/>
    <col min="9990" max="9990" width="11.125" style="13" customWidth="1"/>
    <col min="9991" max="9992" width="11.5" style="13" customWidth="1"/>
    <col min="9993" max="9993" width="16.625" style="13" customWidth="1"/>
    <col min="9994" max="9995" width="10.625" style="13" customWidth="1"/>
    <col min="9996" max="9996" width="10.125" style="13" customWidth="1"/>
    <col min="9997" max="9997" width="11.5" style="13" customWidth="1"/>
    <col min="9998" max="9998" width="12.125" style="13" customWidth="1"/>
    <col min="9999" max="10012" width="0" style="13" hidden="1" customWidth="1"/>
    <col min="10013" max="10013" width="3.625" style="13" customWidth="1"/>
    <col min="10014" max="10014" width="5.625" style="13" customWidth="1"/>
    <col min="10015" max="10015" width="11.625" style="13" customWidth="1"/>
    <col min="10016" max="10016" width="13.625" style="13" customWidth="1"/>
    <col min="10017" max="10018" width="8.625" style="13" customWidth="1"/>
    <col min="10019" max="10025" width="10.625" style="13" customWidth="1"/>
    <col min="10026" max="10043" width="0" style="13" hidden="1" customWidth="1"/>
    <col min="10044" max="10044" width="3.875" style="13" customWidth="1"/>
    <col min="10045" max="10241" width="9" style="13" customWidth="1"/>
    <col min="10242" max="10242" width="3.625" style="13" customWidth="1"/>
    <col min="10243" max="10243" width="8.5" style="13" customWidth="1"/>
    <col min="10244" max="10244" width="20.875" style="13" customWidth="1"/>
    <col min="10245" max="10245" width="11.25" style="13" customWidth="1"/>
    <col min="10246" max="10246" width="11.125" style="13" customWidth="1"/>
    <col min="10247" max="10248" width="11.5" style="13" customWidth="1"/>
    <col min="10249" max="10249" width="16.625" style="13" customWidth="1"/>
    <col min="10250" max="10251" width="10.625" style="13" customWidth="1"/>
    <col min="10252" max="10252" width="10.125" style="13" customWidth="1"/>
    <col min="10253" max="10253" width="11.5" style="13" customWidth="1"/>
    <col min="10254" max="10254" width="12.125" style="13" customWidth="1"/>
    <col min="10255" max="10268" width="0" style="13" hidden="1" customWidth="1"/>
    <col min="10269" max="10269" width="3.625" style="13" customWidth="1"/>
    <col min="10270" max="10270" width="5.625" style="13" customWidth="1"/>
    <col min="10271" max="10271" width="11.625" style="13" customWidth="1"/>
    <col min="10272" max="10272" width="13.625" style="13" customWidth="1"/>
    <col min="10273" max="10274" width="8.625" style="13" customWidth="1"/>
    <col min="10275" max="10281" width="10.625" style="13" customWidth="1"/>
    <col min="10282" max="10299" width="0" style="13" hidden="1" customWidth="1"/>
    <col min="10300" max="10300" width="3.875" style="13" customWidth="1"/>
    <col min="10301" max="10497" width="9" style="13" customWidth="1"/>
    <col min="10498" max="10498" width="3.625" style="13" customWidth="1"/>
    <col min="10499" max="10499" width="8.5" style="13" customWidth="1"/>
    <col min="10500" max="10500" width="20.875" style="13" customWidth="1"/>
    <col min="10501" max="10501" width="11.25" style="13" customWidth="1"/>
    <col min="10502" max="10502" width="11.125" style="13" customWidth="1"/>
    <col min="10503" max="10504" width="11.5" style="13" customWidth="1"/>
    <col min="10505" max="10505" width="16.625" style="13" customWidth="1"/>
    <col min="10506" max="10507" width="10.625" style="13" customWidth="1"/>
    <col min="10508" max="10508" width="10.125" style="13" customWidth="1"/>
    <col min="10509" max="10509" width="11.5" style="13" customWidth="1"/>
    <col min="10510" max="10510" width="12.125" style="13" customWidth="1"/>
    <col min="10511" max="10524" width="0" style="13" hidden="1" customWidth="1"/>
    <col min="10525" max="10525" width="3.625" style="13" customWidth="1"/>
    <col min="10526" max="10526" width="5.625" style="13" customWidth="1"/>
    <col min="10527" max="10527" width="11.625" style="13" customWidth="1"/>
    <col min="10528" max="10528" width="13.625" style="13" customWidth="1"/>
    <col min="10529" max="10530" width="8.625" style="13" customWidth="1"/>
    <col min="10531" max="10537" width="10.625" style="13" customWidth="1"/>
    <col min="10538" max="10555" width="0" style="13" hidden="1" customWidth="1"/>
    <col min="10556" max="10556" width="3.875" style="13" customWidth="1"/>
    <col min="10557" max="10753" width="9" style="13" customWidth="1"/>
    <col min="10754" max="10754" width="3.625" style="13" customWidth="1"/>
    <col min="10755" max="10755" width="8.5" style="13" customWidth="1"/>
    <col min="10756" max="10756" width="20.875" style="13" customWidth="1"/>
    <col min="10757" max="10757" width="11.25" style="13" customWidth="1"/>
    <col min="10758" max="10758" width="11.125" style="13" customWidth="1"/>
    <col min="10759" max="10760" width="11.5" style="13" customWidth="1"/>
    <col min="10761" max="10761" width="16.625" style="13" customWidth="1"/>
    <col min="10762" max="10763" width="10.625" style="13" customWidth="1"/>
    <col min="10764" max="10764" width="10.125" style="13" customWidth="1"/>
    <col min="10765" max="10765" width="11.5" style="13" customWidth="1"/>
    <col min="10766" max="10766" width="12.125" style="13" customWidth="1"/>
    <col min="10767" max="10780" width="0" style="13" hidden="1" customWidth="1"/>
    <col min="10781" max="10781" width="3.625" style="13" customWidth="1"/>
    <col min="10782" max="10782" width="5.625" style="13" customWidth="1"/>
    <col min="10783" max="10783" width="11.625" style="13" customWidth="1"/>
    <col min="10784" max="10784" width="13.625" style="13" customWidth="1"/>
    <col min="10785" max="10786" width="8.625" style="13" customWidth="1"/>
    <col min="10787" max="10793" width="10.625" style="13" customWidth="1"/>
    <col min="10794" max="10811" width="0" style="13" hidden="1" customWidth="1"/>
    <col min="10812" max="10812" width="3.875" style="13" customWidth="1"/>
    <col min="10813" max="11009" width="9" style="13" customWidth="1"/>
    <col min="11010" max="11010" width="3.625" style="13" customWidth="1"/>
    <col min="11011" max="11011" width="8.5" style="13" customWidth="1"/>
    <col min="11012" max="11012" width="20.875" style="13" customWidth="1"/>
    <col min="11013" max="11013" width="11.25" style="13" customWidth="1"/>
    <col min="11014" max="11014" width="11.125" style="13" customWidth="1"/>
    <col min="11015" max="11016" width="11.5" style="13" customWidth="1"/>
    <col min="11017" max="11017" width="16.625" style="13" customWidth="1"/>
    <col min="11018" max="11019" width="10.625" style="13" customWidth="1"/>
    <col min="11020" max="11020" width="10.125" style="13" customWidth="1"/>
    <col min="11021" max="11021" width="11.5" style="13" customWidth="1"/>
    <col min="11022" max="11022" width="12.125" style="13" customWidth="1"/>
    <col min="11023" max="11036" width="0" style="13" hidden="1" customWidth="1"/>
    <col min="11037" max="11037" width="3.625" style="13" customWidth="1"/>
    <col min="11038" max="11038" width="5.625" style="13" customWidth="1"/>
    <col min="11039" max="11039" width="11.625" style="13" customWidth="1"/>
    <col min="11040" max="11040" width="13.625" style="13" customWidth="1"/>
    <col min="11041" max="11042" width="8.625" style="13" customWidth="1"/>
    <col min="11043" max="11049" width="10.625" style="13" customWidth="1"/>
    <col min="11050" max="11067" width="0" style="13" hidden="1" customWidth="1"/>
    <col min="11068" max="11068" width="3.875" style="13" customWidth="1"/>
    <col min="11069" max="11265" width="9" style="13" customWidth="1"/>
    <col min="11266" max="11266" width="3.625" style="13" customWidth="1"/>
    <col min="11267" max="11267" width="8.5" style="13" customWidth="1"/>
    <col min="11268" max="11268" width="20.875" style="13" customWidth="1"/>
    <col min="11269" max="11269" width="11.25" style="13" customWidth="1"/>
    <col min="11270" max="11270" width="11.125" style="13" customWidth="1"/>
    <col min="11271" max="11272" width="11.5" style="13" customWidth="1"/>
    <col min="11273" max="11273" width="16.625" style="13" customWidth="1"/>
    <col min="11274" max="11275" width="10.625" style="13" customWidth="1"/>
    <col min="11276" max="11276" width="10.125" style="13" customWidth="1"/>
    <col min="11277" max="11277" width="11.5" style="13" customWidth="1"/>
    <col min="11278" max="11278" width="12.125" style="13" customWidth="1"/>
    <col min="11279" max="11292" width="0" style="13" hidden="1" customWidth="1"/>
    <col min="11293" max="11293" width="3.625" style="13" customWidth="1"/>
    <col min="11294" max="11294" width="5.625" style="13" customWidth="1"/>
    <col min="11295" max="11295" width="11.625" style="13" customWidth="1"/>
    <col min="11296" max="11296" width="13.625" style="13" customWidth="1"/>
    <col min="11297" max="11298" width="8.625" style="13" customWidth="1"/>
    <col min="11299" max="11305" width="10.625" style="13" customWidth="1"/>
    <col min="11306" max="11323" width="0" style="13" hidden="1" customWidth="1"/>
    <col min="11324" max="11324" width="3.875" style="13" customWidth="1"/>
    <col min="11325" max="11521" width="9" style="13" customWidth="1"/>
    <col min="11522" max="11522" width="3.625" style="13" customWidth="1"/>
    <col min="11523" max="11523" width="8.5" style="13" customWidth="1"/>
    <col min="11524" max="11524" width="20.875" style="13" customWidth="1"/>
    <col min="11525" max="11525" width="11.25" style="13" customWidth="1"/>
    <col min="11526" max="11526" width="11.125" style="13" customWidth="1"/>
    <col min="11527" max="11528" width="11.5" style="13" customWidth="1"/>
    <col min="11529" max="11529" width="16.625" style="13" customWidth="1"/>
    <col min="11530" max="11531" width="10.625" style="13" customWidth="1"/>
    <col min="11532" max="11532" width="10.125" style="13" customWidth="1"/>
    <col min="11533" max="11533" width="11.5" style="13" customWidth="1"/>
    <col min="11534" max="11534" width="12.125" style="13" customWidth="1"/>
    <col min="11535" max="11548" width="0" style="13" hidden="1" customWidth="1"/>
    <col min="11549" max="11549" width="3.625" style="13" customWidth="1"/>
    <col min="11550" max="11550" width="5.625" style="13" customWidth="1"/>
    <col min="11551" max="11551" width="11.625" style="13" customWidth="1"/>
    <col min="11552" max="11552" width="13.625" style="13" customWidth="1"/>
    <col min="11553" max="11554" width="8.625" style="13" customWidth="1"/>
    <col min="11555" max="11561" width="10.625" style="13" customWidth="1"/>
    <col min="11562" max="11579" width="0" style="13" hidden="1" customWidth="1"/>
    <col min="11580" max="11580" width="3.875" style="13" customWidth="1"/>
    <col min="11581" max="11777" width="9" style="13" customWidth="1"/>
    <col min="11778" max="11778" width="3.625" style="13" customWidth="1"/>
    <col min="11779" max="11779" width="8.5" style="13" customWidth="1"/>
    <col min="11780" max="11780" width="20.875" style="13" customWidth="1"/>
    <col min="11781" max="11781" width="11.25" style="13" customWidth="1"/>
    <col min="11782" max="11782" width="11.125" style="13" customWidth="1"/>
    <col min="11783" max="11784" width="11.5" style="13" customWidth="1"/>
    <col min="11785" max="11785" width="16.625" style="13" customWidth="1"/>
    <col min="11786" max="11787" width="10.625" style="13" customWidth="1"/>
    <col min="11788" max="11788" width="10.125" style="13" customWidth="1"/>
    <col min="11789" max="11789" width="11.5" style="13" customWidth="1"/>
    <col min="11790" max="11790" width="12.125" style="13" customWidth="1"/>
    <col min="11791" max="11804" width="0" style="13" hidden="1" customWidth="1"/>
    <col min="11805" max="11805" width="3.625" style="13" customWidth="1"/>
    <col min="11806" max="11806" width="5.625" style="13" customWidth="1"/>
    <col min="11807" max="11807" width="11.625" style="13" customWidth="1"/>
    <col min="11808" max="11808" width="13.625" style="13" customWidth="1"/>
    <col min="11809" max="11810" width="8.625" style="13" customWidth="1"/>
    <col min="11811" max="11817" width="10.625" style="13" customWidth="1"/>
    <col min="11818" max="11835" width="0" style="13" hidden="1" customWidth="1"/>
    <col min="11836" max="11836" width="3.875" style="13" customWidth="1"/>
    <col min="11837" max="12033" width="9" style="13" customWidth="1"/>
    <col min="12034" max="12034" width="3.625" style="13" customWidth="1"/>
    <col min="12035" max="12035" width="8.5" style="13" customWidth="1"/>
    <col min="12036" max="12036" width="20.875" style="13" customWidth="1"/>
    <col min="12037" max="12037" width="11.25" style="13" customWidth="1"/>
    <col min="12038" max="12038" width="11.125" style="13" customWidth="1"/>
    <col min="12039" max="12040" width="11.5" style="13" customWidth="1"/>
    <col min="12041" max="12041" width="16.625" style="13" customWidth="1"/>
    <col min="12042" max="12043" width="10.625" style="13" customWidth="1"/>
    <col min="12044" max="12044" width="10.125" style="13" customWidth="1"/>
    <col min="12045" max="12045" width="11.5" style="13" customWidth="1"/>
    <col min="12046" max="12046" width="12.125" style="13" customWidth="1"/>
    <col min="12047" max="12060" width="0" style="13" hidden="1" customWidth="1"/>
    <col min="12061" max="12061" width="3.625" style="13" customWidth="1"/>
    <col min="12062" max="12062" width="5.625" style="13" customWidth="1"/>
    <col min="12063" max="12063" width="11.625" style="13" customWidth="1"/>
    <col min="12064" max="12064" width="13.625" style="13" customWidth="1"/>
    <col min="12065" max="12066" width="8.625" style="13" customWidth="1"/>
    <col min="12067" max="12073" width="10.625" style="13" customWidth="1"/>
    <col min="12074" max="12091" width="0" style="13" hidden="1" customWidth="1"/>
    <col min="12092" max="12092" width="3.875" style="13" customWidth="1"/>
    <col min="12093" max="12289" width="9" style="13" customWidth="1"/>
    <col min="12290" max="12290" width="3.625" style="13" customWidth="1"/>
    <col min="12291" max="12291" width="8.5" style="13" customWidth="1"/>
    <col min="12292" max="12292" width="20.875" style="13" customWidth="1"/>
    <col min="12293" max="12293" width="11.25" style="13" customWidth="1"/>
    <col min="12294" max="12294" width="11.125" style="13" customWidth="1"/>
    <col min="12295" max="12296" width="11.5" style="13" customWidth="1"/>
    <col min="12297" max="12297" width="16.625" style="13" customWidth="1"/>
    <col min="12298" max="12299" width="10.625" style="13" customWidth="1"/>
    <col min="12300" max="12300" width="10.125" style="13" customWidth="1"/>
    <col min="12301" max="12301" width="11.5" style="13" customWidth="1"/>
    <col min="12302" max="12302" width="12.125" style="13" customWidth="1"/>
    <col min="12303" max="12316" width="0" style="13" hidden="1" customWidth="1"/>
    <col min="12317" max="12317" width="3.625" style="13" customWidth="1"/>
    <col min="12318" max="12318" width="5.625" style="13" customWidth="1"/>
    <col min="12319" max="12319" width="11.625" style="13" customWidth="1"/>
    <col min="12320" max="12320" width="13.625" style="13" customWidth="1"/>
    <col min="12321" max="12322" width="8.625" style="13" customWidth="1"/>
    <col min="12323" max="12329" width="10.625" style="13" customWidth="1"/>
    <col min="12330" max="12347" width="0" style="13" hidden="1" customWidth="1"/>
    <col min="12348" max="12348" width="3.875" style="13" customWidth="1"/>
    <col min="12349" max="12545" width="9" style="13" customWidth="1"/>
    <col min="12546" max="12546" width="3.625" style="13" customWidth="1"/>
    <col min="12547" max="12547" width="8.5" style="13" customWidth="1"/>
    <col min="12548" max="12548" width="20.875" style="13" customWidth="1"/>
    <col min="12549" max="12549" width="11.25" style="13" customWidth="1"/>
    <col min="12550" max="12550" width="11.125" style="13" customWidth="1"/>
    <col min="12551" max="12552" width="11.5" style="13" customWidth="1"/>
    <col min="12553" max="12553" width="16.625" style="13" customWidth="1"/>
    <col min="12554" max="12555" width="10.625" style="13" customWidth="1"/>
    <col min="12556" max="12556" width="10.125" style="13" customWidth="1"/>
    <col min="12557" max="12557" width="11.5" style="13" customWidth="1"/>
    <col min="12558" max="12558" width="12.125" style="13" customWidth="1"/>
    <col min="12559" max="12572" width="0" style="13" hidden="1" customWidth="1"/>
    <col min="12573" max="12573" width="3.625" style="13" customWidth="1"/>
    <col min="12574" max="12574" width="5.625" style="13" customWidth="1"/>
    <col min="12575" max="12575" width="11.625" style="13" customWidth="1"/>
    <col min="12576" max="12576" width="13.625" style="13" customWidth="1"/>
    <col min="12577" max="12578" width="8.625" style="13" customWidth="1"/>
    <col min="12579" max="12585" width="10.625" style="13" customWidth="1"/>
    <col min="12586" max="12603" width="0" style="13" hidden="1" customWidth="1"/>
    <col min="12604" max="12604" width="3.875" style="13" customWidth="1"/>
    <col min="12605" max="12801" width="9" style="13" customWidth="1"/>
    <col min="12802" max="12802" width="3.625" style="13" customWidth="1"/>
    <col min="12803" max="12803" width="8.5" style="13" customWidth="1"/>
    <col min="12804" max="12804" width="20.875" style="13" customWidth="1"/>
    <col min="12805" max="12805" width="11.25" style="13" customWidth="1"/>
    <col min="12806" max="12806" width="11.125" style="13" customWidth="1"/>
    <col min="12807" max="12808" width="11.5" style="13" customWidth="1"/>
    <col min="12809" max="12809" width="16.625" style="13" customWidth="1"/>
    <col min="12810" max="12811" width="10.625" style="13" customWidth="1"/>
    <col min="12812" max="12812" width="10.125" style="13" customWidth="1"/>
    <col min="12813" max="12813" width="11.5" style="13" customWidth="1"/>
    <col min="12814" max="12814" width="12.125" style="13" customWidth="1"/>
    <col min="12815" max="12828" width="0" style="13" hidden="1" customWidth="1"/>
    <col min="12829" max="12829" width="3.625" style="13" customWidth="1"/>
    <col min="12830" max="12830" width="5.625" style="13" customWidth="1"/>
    <col min="12831" max="12831" width="11.625" style="13" customWidth="1"/>
    <col min="12832" max="12832" width="13.625" style="13" customWidth="1"/>
    <col min="12833" max="12834" width="8.625" style="13" customWidth="1"/>
    <col min="12835" max="12841" width="10.625" style="13" customWidth="1"/>
    <col min="12842" max="12859" width="0" style="13" hidden="1" customWidth="1"/>
    <col min="12860" max="12860" width="3.875" style="13" customWidth="1"/>
    <col min="12861" max="13057" width="9" style="13" customWidth="1"/>
    <col min="13058" max="13058" width="3.625" style="13" customWidth="1"/>
    <col min="13059" max="13059" width="8.5" style="13" customWidth="1"/>
    <col min="13060" max="13060" width="20.875" style="13" customWidth="1"/>
    <col min="13061" max="13061" width="11.25" style="13" customWidth="1"/>
    <col min="13062" max="13062" width="11.125" style="13" customWidth="1"/>
    <col min="13063" max="13064" width="11.5" style="13" customWidth="1"/>
    <col min="13065" max="13065" width="16.625" style="13" customWidth="1"/>
    <col min="13066" max="13067" width="10.625" style="13" customWidth="1"/>
    <col min="13068" max="13068" width="10.125" style="13" customWidth="1"/>
    <col min="13069" max="13069" width="11.5" style="13" customWidth="1"/>
    <col min="13070" max="13070" width="12.125" style="13" customWidth="1"/>
    <col min="13071" max="13084" width="0" style="13" hidden="1" customWidth="1"/>
    <col min="13085" max="13085" width="3.625" style="13" customWidth="1"/>
    <col min="13086" max="13086" width="5.625" style="13" customWidth="1"/>
    <col min="13087" max="13087" width="11.625" style="13" customWidth="1"/>
    <col min="13088" max="13088" width="13.625" style="13" customWidth="1"/>
    <col min="13089" max="13090" width="8.625" style="13" customWidth="1"/>
    <col min="13091" max="13097" width="10.625" style="13" customWidth="1"/>
    <col min="13098" max="13115" width="0" style="13" hidden="1" customWidth="1"/>
    <col min="13116" max="13116" width="3.875" style="13" customWidth="1"/>
    <col min="13117" max="13313" width="9" style="13" customWidth="1"/>
    <col min="13314" max="13314" width="3.625" style="13" customWidth="1"/>
    <col min="13315" max="13315" width="8.5" style="13" customWidth="1"/>
    <col min="13316" max="13316" width="20.875" style="13" customWidth="1"/>
    <col min="13317" max="13317" width="11.25" style="13" customWidth="1"/>
    <col min="13318" max="13318" width="11.125" style="13" customWidth="1"/>
    <col min="13319" max="13320" width="11.5" style="13" customWidth="1"/>
    <col min="13321" max="13321" width="16.625" style="13" customWidth="1"/>
    <col min="13322" max="13323" width="10.625" style="13" customWidth="1"/>
    <col min="13324" max="13324" width="10.125" style="13" customWidth="1"/>
    <col min="13325" max="13325" width="11.5" style="13" customWidth="1"/>
    <col min="13326" max="13326" width="12.125" style="13" customWidth="1"/>
    <col min="13327" max="13340" width="0" style="13" hidden="1" customWidth="1"/>
    <col min="13341" max="13341" width="3.625" style="13" customWidth="1"/>
    <col min="13342" max="13342" width="5.625" style="13" customWidth="1"/>
    <col min="13343" max="13343" width="11.625" style="13" customWidth="1"/>
    <col min="13344" max="13344" width="13.625" style="13" customWidth="1"/>
    <col min="13345" max="13346" width="8.625" style="13" customWidth="1"/>
    <col min="13347" max="13353" width="10.625" style="13" customWidth="1"/>
    <col min="13354" max="13371" width="0" style="13" hidden="1" customWidth="1"/>
    <col min="13372" max="13372" width="3.875" style="13" customWidth="1"/>
    <col min="13373" max="13569" width="9" style="13" customWidth="1"/>
    <col min="13570" max="13570" width="3.625" style="13" customWidth="1"/>
    <col min="13571" max="13571" width="8.5" style="13" customWidth="1"/>
    <col min="13572" max="13572" width="20.875" style="13" customWidth="1"/>
    <col min="13573" max="13573" width="11.25" style="13" customWidth="1"/>
    <col min="13574" max="13574" width="11.125" style="13" customWidth="1"/>
    <col min="13575" max="13576" width="11.5" style="13" customWidth="1"/>
    <col min="13577" max="13577" width="16.625" style="13" customWidth="1"/>
    <col min="13578" max="13579" width="10.625" style="13" customWidth="1"/>
    <col min="13580" max="13580" width="10.125" style="13" customWidth="1"/>
    <col min="13581" max="13581" width="11.5" style="13" customWidth="1"/>
    <col min="13582" max="13582" width="12.125" style="13" customWidth="1"/>
    <col min="13583" max="13596" width="0" style="13" hidden="1" customWidth="1"/>
    <col min="13597" max="13597" width="3.625" style="13" customWidth="1"/>
    <col min="13598" max="13598" width="5.625" style="13" customWidth="1"/>
    <col min="13599" max="13599" width="11.625" style="13" customWidth="1"/>
    <col min="13600" max="13600" width="13.625" style="13" customWidth="1"/>
    <col min="13601" max="13602" width="8.625" style="13" customWidth="1"/>
    <col min="13603" max="13609" width="10.625" style="13" customWidth="1"/>
    <col min="13610" max="13627" width="0" style="13" hidden="1" customWidth="1"/>
    <col min="13628" max="13628" width="3.875" style="13" customWidth="1"/>
    <col min="13629" max="13825" width="9" style="13" customWidth="1"/>
    <col min="13826" max="13826" width="3.625" style="13" customWidth="1"/>
    <col min="13827" max="13827" width="8.5" style="13" customWidth="1"/>
    <col min="13828" max="13828" width="20.875" style="13" customWidth="1"/>
    <col min="13829" max="13829" width="11.25" style="13" customWidth="1"/>
    <col min="13830" max="13830" width="11.125" style="13" customWidth="1"/>
    <col min="13831" max="13832" width="11.5" style="13" customWidth="1"/>
    <col min="13833" max="13833" width="16.625" style="13" customWidth="1"/>
    <col min="13834" max="13835" width="10.625" style="13" customWidth="1"/>
    <col min="13836" max="13836" width="10.125" style="13" customWidth="1"/>
    <col min="13837" max="13837" width="11.5" style="13" customWidth="1"/>
    <col min="13838" max="13838" width="12.125" style="13" customWidth="1"/>
    <col min="13839" max="13852" width="0" style="13" hidden="1" customWidth="1"/>
    <col min="13853" max="13853" width="3.625" style="13" customWidth="1"/>
    <col min="13854" max="13854" width="5.625" style="13" customWidth="1"/>
    <col min="13855" max="13855" width="11.625" style="13" customWidth="1"/>
    <col min="13856" max="13856" width="13.625" style="13" customWidth="1"/>
    <col min="13857" max="13858" width="8.625" style="13" customWidth="1"/>
    <col min="13859" max="13865" width="10.625" style="13" customWidth="1"/>
    <col min="13866" max="13883" width="0" style="13" hidden="1" customWidth="1"/>
    <col min="13884" max="13884" width="3.875" style="13" customWidth="1"/>
    <col min="13885" max="14081" width="9" style="13" customWidth="1"/>
    <col min="14082" max="14082" width="3.625" style="13" customWidth="1"/>
    <col min="14083" max="14083" width="8.5" style="13" customWidth="1"/>
    <col min="14084" max="14084" width="20.875" style="13" customWidth="1"/>
    <col min="14085" max="14085" width="11.25" style="13" customWidth="1"/>
    <col min="14086" max="14086" width="11.125" style="13" customWidth="1"/>
    <col min="14087" max="14088" width="11.5" style="13" customWidth="1"/>
    <col min="14089" max="14089" width="16.625" style="13" customWidth="1"/>
    <col min="14090" max="14091" width="10.625" style="13" customWidth="1"/>
    <col min="14092" max="14092" width="10.125" style="13" customWidth="1"/>
    <col min="14093" max="14093" width="11.5" style="13" customWidth="1"/>
    <col min="14094" max="14094" width="12.125" style="13" customWidth="1"/>
    <col min="14095" max="14108" width="0" style="13" hidden="1" customWidth="1"/>
    <col min="14109" max="14109" width="3.625" style="13" customWidth="1"/>
    <col min="14110" max="14110" width="5.625" style="13" customWidth="1"/>
    <col min="14111" max="14111" width="11.625" style="13" customWidth="1"/>
    <col min="14112" max="14112" width="13.625" style="13" customWidth="1"/>
    <col min="14113" max="14114" width="8.625" style="13" customWidth="1"/>
    <col min="14115" max="14121" width="10.625" style="13" customWidth="1"/>
    <col min="14122" max="14139" width="0" style="13" hidden="1" customWidth="1"/>
    <col min="14140" max="14140" width="3.875" style="13" customWidth="1"/>
    <col min="14141" max="14337" width="9" style="13" customWidth="1"/>
    <col min="14338" max="14338" width="3.625" style="13" customWidth="1"/>
    <col min="14339" max="14339" width="8.5" style="13" customWidth="1"/>
    <col min="14340" max="14340" width="20.875" style="13" customWidth="1"/>
    <col min="14341" max="14341" width="11.25" style="13" customWidth="1"/>
    <col min="14342" max="14342" width="11.125" style="13" customWidth="1"/>
    <col min="14343" max="14344" width="11.5" style="13" customWidth="1"/>
    <col min="14345" max="14345" width="16.625" style="13" customWidth="1"/>
    <col min="14346" max="14347" width="10.625" style="13" customWidth="1"/>
    <col min="14348" max="14348" width="10.125" style="13" customWidth="1"/>
    <col min="14349" max="14349" width="11.5" style="13" customWidth="1"/>
    <col min="14350" max="14350" width="12.125" style="13" customWidth="1"/>
    <col min="14351" max="14364" width="0" style="13" hidden="1" customWidth="1"/>
    <col min="14365" max="14365" width="3.625" style="13" customWidth="1"/>
    <col min="14366" max="14366" width="5.625" style="13" customWidth="1"/>
    <col min="14367" max="14367" width="11.625" style="13" customWidth="1"/>
    <col min="14368" max="14368" width="13.625" style="13" customWidth="1"/>
    <col min="14369" max="14370" width="8.625" style="13" customWidth="1"/>
    <col min="14371" max="14377" width="10.625" style="13" customWidth="1"/>
    <col min="14378" max="14395" width="0" style="13" hidden="1" customWidth="1"/>
    <col min="14396" max="14396" width="3.875" style="13" customWidth="1"/>
    <col min="14397" max="14593" width="9" style="13" customWidth="1"/>
    <col min="14594" max="14594" width="3.625" style="13" customWidth="1"/>
    <col min="14595" max="14595" width="8.5" style="13" customWidth="1"/>
    <col min="14596" max="14596" width="20.875" style="13" customWidth="1"/>
    <col min="14597" max="14597" width="11.25" style="13" customWidth="1"/>
    <col min="14598" max="14598" width="11.125" style="13" customWidth="1"/>
    <col min="14599" max="14600" width="11.5" style="13" customWidth="1"/>
    <col min="14601" max="14601" width="16.625" style="13" customWidth="1"/>
    <col min="14602" max="14603" width="10.625" style="13" customWidth="1"/>
    <col min="14604" max="14604" width="10.125" style="13" customWidth="1"/>
    <col min="14605" max="14605" width="11.5" style="13" customWidth="1"/>
    <col min="14606" max="14606" width="12.125" style="13" customWidth="1"/>
    <col min="14607" max="14620" width="0" style="13" hidden="1" customWidth="1"/>
    <col min="14621" max="14621" width="3.625" style="13" customWidth="1"/>
    <col min="14622" max="14622" width="5.625" style="13" customWidth="1"/>
    <col min="14623" max="14623" width="11.625" style="13" customWidth="1"/>
    <col min="14624" max="14624" width="13.625" style="13" customWidth="1"/>
    <col min="14625" max="14626" width="8.625" style="13" customWidth="1"/>
    <col min="14627" max="14633" width="10.625" style="13" customWidth="1"/>
    <col min="14634" max="14651" width="0" style="13" hidden="1" customWidth="1"/>
    <col min="14652" max="14652" width="3.875" style="13" customWidth="1"/>
    <col min="14653" max="14849" width="9" style="13" customWidth="1"/>
    <col min="14850" max="14850" width="3.625" style="13" customWidth="1"/>
    <col min="14851" max="14851" width="8.5" style="13" customWidth="1"/>
    <col min="14852" max="14852" width="20.875" style="13" customWidth="1"/>
    <col min="14853" max="14853" width="11.25" style="13" customWidth="1"/>
    <col min="14854" max="14854" width="11.125" style="13" customWidth="1"/>
    <col min="14855" max="14856" width="11.5" style="13" customWidth="1"/>
    <col min="14857" max="14857" width="16.625" style="13" customWidth="1"/>
    <col min="14858" max="14859" width="10.625" style="13" customWidth="1"/>
    <col min="14860" max="14860" width="10.125" style="13" customWidth="1"/>
    <col min="14861" max="14861" width="11.5" style="13" customWidth="1"/>
    <col min="14862" max="14862" width="12.125" style="13" customWidth="1"/>
    <col min="14863" max="14876" width="0" style="13" hidden="1" customWidth="1"/>
    <col min="14877" max="14877" width="3.625" style="13" customWidth="1"/>
    <col min="14878" max="14878" width="5.625" style="13" customWidth="1"/>
    <col min="14879" max="14879" width="11.625" style="13" customWidth="1"/>
    <col min="14880" max="14880" width="13.625" style="13" customWidth="1"/>
    <col min="14881" max="14882" width="8.625" style="13" customWidth="1"/>
    <col min="14883" max="14889" width="10.625" style="13" customWidth="1"/>
    <col min="14890" max="14907" width="0" style="13" hidden="1" customWidth="1"/>
    <col min="14908" max="14908" width="3.875" style="13" customWidth="1"/>
    <col min="14909" max="15105" width="9" style="13" customWidth="1"/>
    <col min="15106" max="15106" width="3.625" style="13" customWidth="1"/>
    <col min="15107" max="15107" width="8.5" style="13" customWidth="1"/>
    <col min="15108" max="15108" width="20.875" style="13" customWidth="1"/>
    <col min="15109" max="15109" width="11.25" style="13" customWidth="1"/>
    <col min="15110" max="15110" width="11.125" style="13" customWidth="1"/>
    <col min="15111" max="15112" width="11.5" style="13" customWidth="1"/>
    <col min="15113" max="15113" width="16.625" style="13" customWidth="1"/>
    <col min="15114" max="15115" width="10.625" style="13" customWidth="1"/>
    <col min="15116" max="15116" width="10.125" style="13" customWidth="1"/>
    <col min="15117" max="15117" width="11.5" style="13" customWidth="1"/>
    <col min="15118" max="15118" width="12.125" style="13" customWidth="1"/>
    <col min="15119" max="15132" width="0" style="13" hidden="1" customWidth="1"/>
    <col min="15133" max="15133" width="3.625" style="13" customWidth="1"/>
    <col min="15134" max="15134" width="5.625" style="13" customWidth="1"/>
    <col min="15135" max="15135" width="11.625" style="13" customWidth="1"/>
    <col min="15136" max="15136" width="13.625" style="13" customWidth="1"/>
    <col min="15137" max="15138" width="8.625" style="13" customWidth="1"/>
    <col min="15139" max="15145" width="10.625" style="13" customWidth="1"/>
    <col min="15146" max="15163" width="0" style="13" hidden="1" customWidth="1"/>
    <col min="15164" max="15164" width="3.875" style="13" customWidth="1"/>
    <col min="15165" max="15361" width="9" style="13" customWidth="1"/>
    <col min="15362" max="15362" width="3.625" style="13" customWidth="1"/>
    <col min="15363" max="15363" width="8.5" style="13" customWidth="1"/>
    <col min="15364" max="15364" width="20.875" style="13" customWidth="1"/>
    <col min="15365" max="15365" width="11.25" style="13" customWidth="1"/>
    <col min="15366" max="15366" width="11.125" style="13" customWidth="1"/>
    <col min="15367" max="15368" width="11.5" style="13" customWidth="1"/>
    <col min="15369" max="15369" width="16.625" style="13" customWidth="1"/>
    <col min="15370" max="15371" width="10.625" style="13" customWidth="1"/>
    <col min="15372" max="15372" width="10.125" style="13" customWidth="1"/>
    <col min="15373" max="15373" width="11.5" style="13" customWidth="1"/>
    <col min="15374" max="15374" width="12.125" style="13" customWidth="1"/>
    <col min="15375" max="15388" width="0" style="13" hidden="1" customWidth="1"/>
    <col min="15389" max="15389" width="3.625" style="13" customWidth="1"/>
    <col min="15390" max="15390" width="5.625" style="13" customWidth="1"/>
    <col min="15391" max="15391" width="11.625" style="13" customWidth="1"/>
    <col min="15392" max="15392" width="13.625" style="13" customWidth="1"/>
    <col min="15393" max="15394" width="8.625" style="13" customWidth="1"/>
    <col min="15395" max="15401" width="10.625" style="13" customWidth="1"/>
    <col min="15402" max="15419" width="0" style="13" hidden="1" customWidth="1"/>
    <col min="15420" max="15420" width="3.875" style="13" customWidth="1"/>
    <col min="15421" max="15617" width="9" style="13" customWidth="1"/>
    <col min="15618" max="15618" width="3.625" style="13" customWidth="1"/>
    <col min="15619" max="15619" width="8.5" style="13" customWidth="1"/>
    <col min="15620" max="15620" width="20.875" style="13" customWidth="1"/>
    <col min="15621" max="15621" width="11.25" style="13" customWidth="1"/>
    <col min="15622" max="15622" width="11.125" style="13" customWidth="1"/>
    <col min="15623" max="15624" width="11.5" style="13" customWidth="1"/>
    <col min="15625" max="15625" width="16.625" style="13" customWidth="1"/>
    <col min="15626" max="15627" width="10.625" style="13" customWidth="1"/>
    <col min="15628" max="15628" width="10.125" style="13" customWidth="1"/>
    <col min="15629" max="15629" width="11.5" style="13" customWidth="1"/>
    <col min="15630" max="15630" width="12.125" style="13" customWidth="1"/>
    <col min="15631" max="15644" width="0" style="13" hidden="1" customWidth="1"/>
    <col min="15645" max="15645" width="3.625" style="13" customWidth="1"/>
    <col min="15646" max="15646" width="5.625" style="13" customWidth="1"/>
    <col min="15647" max="15647" width="11.625" style="13" customWidth="1"/>
    <col min="15648" max="15648" width="13.625" style="13" customWidth="1"/>
    <col min="15649" max="15650" width="8.625" style="13" customWidth="1"/>
    <col min="15651" max="15657" width="10.625" style="13" customWidth="1"/>
    <col min="15658" max="15675" width="0" style="13" hidden="1" customWidth="1"/>
    <col min="15676" max="15676" width="3.875" style="13" customWidth="1"/>
    <col min="15677" max="15873" width="9" style="13" customWidth="1"/>
    <col min="15874" max="15874" width="3.625" style="13" customWidth="1"/>
    <col min="15875" max="15875" width="8.5" style="13" customWidth="1"/>
    <col min="15876" max="15876" width="20.875" style="13" customWidth="1"/>
    <col min="15877" max="15877" width="11.25" style="13" customWidth="1"/>
    <col min="15878" max="15878" width="11.125" style="13" customWidth="1"/>
    <col min="15879" max="15880" width="11.5" style="13" customWidth="1"/>
    <col min="15881" max="15881" width="16.625" style="13" customWidth="1"/>
    <col min="15882" max="15883" width="10.625" style="13" customWidth="1"/>
    <col min="15884" max="15884" width="10.125" style="13" customWidth="1"/>
    <col min="15885" max="15885" width="11.5" style="13" customWidth="1"/>
    <col min="15886" max="15886" width="12.125" style="13" customWidth="1"/>
    <col min="15887" max="15900" width="0" style="13" hidden="1" customWidth="1"/>
    <col min="15901" max="15901" width="3.625" style="13" customWidth="1"/>
    <col min="15902" max="15902" width="5.625" style="13" customWidth="1"/>
    <col min="15903" max="15903" width="11.625" style="13" customWidth="1"/>
    <col min="15904" max="15904" width="13.625" style="13" customWidth="1"/>
    <col min="15905" max="15906" width="8.625" style="13" customWidth="1"/>
    <col min="15907" max="15913" width="10.625" style="13" customWidth="1"/>
    <col min="15914" max="15931" width="0" style="13" hidden="1" customWidth="1"/>
    <col min="15932" max="15932" width="3.875" style="13" customWidth="1"/>
    <col min="15933" max="16129" width="9" style="13" customWidth="1"/>
    <col min="16130" max="16130" width="3.625" style="13" customWidth="1"/>
    <col min="16131" max="16131" width="8.5" style="13" customWidth="1"/>
    <col min="16132" max="16132" width="20.875" style="13" customWidth="1"/>
    <col min="16133" max="16133" width="11.25" style="13" customWidth="1"/>
    <col min="16134" max="16134" width="11.125" style="13" customWidth="1"/>
    <col min="16135" max="16136" width="11.5" style="13" customWidth="1"/>
    <col min="16137" max="16137" width="16.625" style="13" customWidth="1"/>
    <col min="16138" max="16139" width="10.625" style="13" customWidth="1"/>
    <col min="16140" max="16140" width="10.125" style="13" customWidth="1"/>
    <col min="16141" max="16141" width="11.5" style="13" customWidth="1"/>
    <col min="16142" max="16142" width="12.125" style="13" customWidth="1"/>
    <col min="16143" max="16156" width="0" style="13" hidden="1" customWidth="1"/>
    <col min="16157" max="16157" width="3.625" style="13" customWidth="1"/>
    <col min="16158" max="16158" width="5.625" style="13" customWidth="1"/>
    <col min="16159" max="16159" width="11.625" style="13" customWidth="1"/>
    <col min="16160" max="16160" width="13.625" style="13" customWidth="1"/>
    <col min="16161" max="16162" width="8.625" style="13" customWidth="1"/>
    <col min="16163" max="16169" width="10.625" style="13" customWidth="1"/>
    <col min="16170" max="16187" width="0" style="13" hidden="1" customWidth="1"/>
    <col min="16188" max="16188" width="3.875" style="13" customWidth="1"/>
    <col min="16189" max="16384" width="9" style="13" customWidth="1"/>
  </cols>
  <sheetData>
    <row r="1" spans="1:80" s="1" customFormat="1" ht="30" customHeight="1"/>
    <row r="2" spans="1:80" s="14" customFormat="1" ht="12" customHeight="1">
      <c r="A2"/>
      <c r="B2" s="33"/>
      <c r="C2" s="33"/>
      <c r="D2" s="33"/>
      <c r="E2" s="33"/>
      <c r="F2" s="33"/>
      <c r="G2" s="33"/>
      <c r="H2" s="33"/>
      <c r="I2" s="33"/>
      <c r="J2" s="33"/>
      <c r="K2" s="33"/>
      <c r="L2" s="33"/>
      <c r="M2" s="33"/>
      <c r="N2" s="33"/>
      <c r="O2" s="12"/>
      <c r="P2" s="1"/>
      <c r="Q2" s="1"/>
      <c r="R2" s="1"/>
      <c r="S2"/>
      <c r="T2"/>
      <c r="U2"/>
      <c r="V2"/>
      <c r="W2"/>
      <c r="X2"/>
      <c r="Y2"/>
      <c r="Z2"/>
      <c r="AA2"/>
      <c r="AB2"/>
      <c r="AC2"/>
      <c r="AD2"/>
      <c r="AE2" s="258"/>
      <c r="AF2" s="33"/>
      <c r="AG2" s="33"/>
      <c r="AH2" s="33"/>
      <c r="AI2" s="33"/>
      <c r="AJ2" s="33"/>
      <c r="AK2" s="33"/>
      <c r="AL2" s="33"/>
      <c r="AM2" s="33"/>
      <c r="AN2" s="33"/>
      <c r="AO2"/>
      <c r="AP2" s="153"/>
      <c r="AQ2" s="1"/>
      <c r="AR2"/>
      <c r="AS2"/>
      <c r="AT2"/>
      <c r="AU2"/>
      <c r="AV2"/>
      <c r="AW2"/>
      <c r="AX2"/>
      <c r="AY2"/>
      <c r="AZ2"/>
      <c r="BA2"/>
      <c r="BB2"/>
      <c r="BC2"/>
      <c r="BD2"/>
      <c r="BE2"/>
      <c r="BF2"/>
      <c r="BG2"/>
      <c r="BH2"/>
    </row>
    <row r="3" spans="1:80" s="14" customFormat="1" ht="19.899999999999999" customHeight="1">
      <c r="A3"/>
      <c r="B3" s="149" t="s">
        <v>1751</v>
      </c>
      <c r="C3" s="33"/>
      <c r="D3" s="33"/>
      <c r="E3" s="33"/>
      <c r="F3" s="33"/>
      <c r="G3" s="33"/>
      <c r="H3" s="33"/>
      <c r="I3" s="33"/>
      <c r="J3" s="33"/>
      <c r="K3" s="33"/>
      <c r="L3" s="33"/>
      <c r="M3" s="33"/>
      <c r="N3" s="33"/>
      <c r="O3" s="12"/>
      <c r="P3" s="1"/>
      <c r="Q3" s="147"/>
      <c r="R3" s="1614" t="s">
        <v>1765</v>
      </c>
      <c r="S3" s="1614"/>
      <c r="T3" s="1614"/>
      <c r="U3" s="1614"/>
      <c r="V3" s="1614"/>
      <c r="W3" s="1614"/>
      <c r="X3" s="1614"/>
      <c r="Y3" s="1614"/>
      <c r="Z3" s="1614"/>
      <c r="AA3" s="1614"/>
      <c r="AB3" s="1614"/>
      <c r="AC3" s="1614"/>
      <c r="AD3" s="1614"/>
      <c r="AE3" s="1614"/>
      <c r="AF3" s="1614"/>
      <c r="AG3" s="1614"/>
      <c r="AH3" s="1614"/>
      <c r="AI3" s="1614"/>
      <c r="AJ3" s="1614"/>
      <c r="AK3" s="1614"/>
      <c r="AL3" s="1614"/>
      <c r="AM3" s="1614"/>
      <c r="AN3" s="1614"/>
      <c r="AO3" s="43"/>
      <c r="AP3"/>
      <c r="AQ3"/>
      <c r="AR3"/>
      <c r="AS3"/>
      <c r="AT3"/>
      <c r="AU3"/>
      <c r="AV3"/>
      <c r="AW3"/>
      <c r="AX3"/>
      <c r="AY3"/>
      <c r="AZ3"/>
      <c r="BA3"/>
      <c r="BB3"/>
      <c r="BC3"/>
      <c r="BD3"/>
      <c r="BE3"/>
      <c r="BF3"/>
      <c r="BG3"/>
      <c r="BH3"/>
    </row>
    <row r="4" spans="1:80" s="14" customFormat="1" ht="9.6" customHeight="1">
      <c r="A4"/>
      <c r="B4"/>
      <c r="C4"/>
      <c r="D4"/>
      <c r="E4"/>
      <c r="F4"/>
      <c r="G4"/>
      <c r="H4"/>
      <c r="I4"/>
      <c r="J4"/>
      <c r="K4"/>
      <c r="L4"/>
      <c r="M4"/>
      <c r="N4" s="43"/>
      <c r="P4" s="1"/>
      <c r="Q4" s="147"/>
      <c r="R4" s="1614"/>
      <c r="S4" s="1614"/>
      <c r="T4" s="1614"/>
      <c r="U4" s="1614"/>
      <c r="V4" s="1614"/>
      <c r="W4" s="1614"/>
      <c r="X4" s="1614"/>
      <c r="Y4" s="1614"/>
      <c r="Z4" s="1614"/>
      <c r="AA4" s="1614"/>
      <c r="AB4" s="1614"/>
      <c r="AC4" s="1614"/>
      <c r="AD4" s="1614"/>
      <c r="AE4" s="1614"/>
      <c r="AF4" s="1614"/>
      <c r="AG4" s="1614"/>
      <c r="AH4" s="1614"/>
      <c r="AI4" s="1614"/>
      <c r="AJ4" s="1614"/>
      <c r="AK4" s="1614"/>
      <c r="AL4" s="1614"/>
      <c r="AM4" s="1614"/>
      <c r="AN4" s="1614"/>
      <c r="BD4"/>
      <c r="BE4"/>
      <c r="BF4"/>
      <c r="BG4"/>
      <c r="BH4"/>
    </row>
    <row r="5" spans="1:80" s="14" customFormat="1" ht="18" customHeight="1">
      <c r="A5"/>
      <c r="B5" s="148" t="s">
        <v>140</v>
      </c>
      <c r="C5" s="6"/>
      <c r="D5" s="6"/>
      <c r="E5" s="6"/>
      <c r="F5" s="6"/>
      <c r="G5" s="6"/>
      <c r="H5" s="6"/>
      <c r="I5" s="6"/>
      <c r="J5" s="6"/>
      <c r="K5" s="6"/>
      <c r="N5" s="36"/>
      <c r="P5"/>
      <c r="Q5" s="147"/>
      <c r="R5" s="1614"/>
      <c r="S5" s="1614"/>
      <c r="T5" s="1614"/>
      <c r="U5" s="1614"/>
      <c r="V5" s="1614"/>
      <c r="W5" s="1614"/>
      <c r="X5" s="1614"/>
      <c r="Y5" s="1614"/>
      <c r="Z5" s="1614"/>
      <c r="AA5" s="1614"/>
      <c r="AB5" s="1614"/>
      <c r="AC5" s="1614"/>
      <c r="AD5" s="1614"/>
      <c r="AE5" s="1614"/>
      <c r="AF5" s="1614"/>
      <c r="AG5" s="1614"/>
      <c r="AH5" s="1614"/>
      <c r="AI5" s="1614"/>
      <c r="AJ5" s="1614"/>
      <c r="AK5" s="1614"/>
      <c r="AL5" s="1614"/>
      <c r="AM5" s="1614"/>
      <c r="AN5" s="1614"/>
      <c r="AO5" s="36"/>
      <c r="AP5"/>
      <c r="AQ5"/>
      <c r="AR5"/>
      <c r="AS5"/>
      <c r="AT5"/>
      <c r="AU5"/>
      <c r="AV5"/>
      <c r="AW5"/>
      <c r="AX5"/>
      <c r="AY5"/>
      <c r="AZ5"/>
      <c r="BA5"/>
      <c r="BB5"/>
      <c r="BC5"/>
      <c r="BD5"/>
      <c r="BE5"/>
      <c r="BF5"/>
      <c r="BG5"/>
      <c r="BH5"/>
    </row>
    <row r="6" spans="1:80" ht="10.15" customHeight="1">
      <c r="B6" s="23"/>
      <c r="C6" s="23"/>
      <c r="D6" s="23"/>
      <c r="E6" s="23"/>
      <c r="F6" s="23"/>
      <c r="G6" s="23"/>
      <c r="H6" s="23"/>
      <c r="I6" s="23"/>
      <c r="J6" s="23"/>
      <c r="K6" s="23"/>
      <c r="L6" s="23"/>
      <c r="M6" s="1"/>
      <c r="N6" s="1"/>
      <c r="O6" s="1"/>
      <c r="Q6" s="147"/>
      <c r="R6" s="1614"/>
      <c r="S6" s="1614"/>
      <c r="T6" s="1614"/>
      <c r="U6" s="1614"/>
      <c r="V6" s="1614"/>
      <c r="W6" s="1614"/>
      <c r="X6" s="1614"/>
      <c r="Y6" s="1614"/>
      <c r="Z6" s="1614"/>
      <c r="AA6" s="1614"/>
      <c r="AB6" s="1614"/>
      <c r="AC6" s="1614"/>
      <c r="AD6" s="1614"/>
      <c r="AE6" s="1614"/>
      <c r="AF6" s="1614"/>
      <c r="AG6" s="1614"/>
      <c r="AH6" s="1614"/>
      <c r="AI6" s="1614"/>
      <c r="AJ6" s="1614"/>
      <c r="AK6" s="1614"/>
      <c r="AL6" s="1614"/>
      <c r="AM6" s="1614"/>
      <c r="AN6" s="1614"/>
      <c r="AR6"/>
      <c r="AS6"/>
      <c r="AT6"/>
      <c r="AU6"/>
      <c r="AV6"/>
      <c r="AW6"/>
      <c r="AX6"/>
    </row>
    <row r="7" spans="1:80" ht="15" customHeight="1">
      <c r="B7" s="120" t="s">
        <v>1125</v>
      </c>
      <c r="C7" s="1"/>
      <c r="D7" s="1"/>
      <c r="E7" s="1"/>
      <c r="F7" s="1"/>
      <c r="G7" s="1"/>
      <c r="H7" s="1"/>
      <c r="I7" s="1"/>
      <c r="J7" s="1"/>
      <c r="K7" s="1"/>
      <c r="AE7" s="261"/>
      <c r="AG7" s="6"/>
      <c r="AH7" s="997" t="s">
        <v>1308</v>
      </c>
      <c r="AI7" s="330" t="e" cm="1">
        <f t="array" aca="1" ref="AI7" ca="1">MID(CELL("address",#REF!),FIND("!",CELL("address",#REF!))+1,LEN(CELL("address",#REF!)))</f>
        <v>#REF!</v>
      </c>
      <c r="AJ7" s="330" t="e" cm="1">
        <f t="array" aca="1" ref="AJ7" ca="1">MID(CELL("address",#REF!),FIND("!",CELL("address",#REF!))+1,LEN(CELL("address",#REF!)))</f>
        <v>#REF!</v>
      </c>
      <c r="AK7" s="330" t="e" cm="1">
        <f t="array" aca="1" ref="AK7" ca="1">MID(CELL("address",#REF!),FIND("!",CELL("address",#REF!))+1,LEN(CELL("address",#REF!)))</f>
        <v>#REF!</v>
      </c>
      <c r="AL7" s="330" t="e" cm="1">
        <f t="array" aca="1" ref="AL7" ca="1">MID(CELL("address",#REF!),FIND("!",CELL("address",#REF!))+1,LEN(CELL("address",#REF!)))</f>
        <v>#REF!</v>
      </c>
      <c r="AM7" s="330" t="e" cm="1">
        <f t="array" aca="1" ref="AM7" ca="1">MID(CELL("address",#REF!),FIND("!",CELL("address",#REF!))+1,LEN(CELL("address",#REF!)))</f>
        <v>#REF!</v>
      </c>
      <c r="AN7" s="330" t="e" cm="1">
        <f t="array" aca="1" ref="AN7" ca="1">MID(CELL("address",#REF!),FIND("!",CELL("address",#REF!))+1,LEN(CELL("address",#REF!)))</f>
        <v>#REF!</v>
      </c>
      <c r="AO7" s="330" t="e" cm="1">
        <f t="array" aca="1" ref="AO7" ca="1">MID(CELL("address",#REF!),FIND("!",CELL("address",#REF!))+1,LEN(CELL("address",#REF!)))</f>
        <v>#REF!</v>
      </c>
      <c r="AP7" s="330" t="e" cm="1">
        <f t="array" aca="1" ref="AP7" ca="1">MID(CELL("address",#REF!),FIND("!",CELL("address",#REF!))+1,LEN(CELL("address",#REF!)))</f>
        <v>#REF!</v>
      </c>
      <c r="AQ7" s="330" t="e" cm="1">
        <f t="array" aca="1" ref="AQ7" ca="1">MID(CELL("address",#REF!),FIND("!",CELL("address",#REF!))+1,LEN(CELL("address",#REF!)))</f>
        <v>#REF!</v>
      </c>
      <c r="AR7" s="330" t="e" cm="1">
        <f t="array" aca="1" ref="AR7" ca="1">MID(CELL("address",#REF!),FIND("!",CELL("address",#REF!))+1,LEN(CELL("address",#REF!)))</f>
        <v>#REF!</v>
      </c>
      <c r="AS7" s="330" t="e" cm="1">
        <f t="array" aca="1" ref="AS7" ca="1">MID(CELL("address",#REF!),FIND("!",CELL("address",#REF!))+1,LEN(CELL("address",#REF!)))</f>
        <v>#REF!</v>
      </c>
      <c r="AT7" s="330" t="e" cm="1">
        <f t="array" aca="1" ref="AT7" ca="1">MID(CELL("address",#REF!),FIND("!",CELL("address",#REF!))+1,LEN(CELL("address",#REF!)))</f>
        <v>#REF!</v>
      </c>
      <c r="AU7" s="330" t="e" cm="1">
        <f t="array" aca="1" ref="AU7" ca="1">MID(CELL("address",#REF!),FIND("!",CELL("address",#REF!))+1,LEN(CELL("address",#REF!)))</f>
        <v>#REF!</v>
      </c>
      <c r="AV7" s="330" t="e" cm="1">
        <f t="array" aca="1" ref="AV7" ca="1">MID(CELL("address",#REF!),FIND("!",CELL("address",#REF!))+1,LEN(CELL("address",#REF!)))</f>
        <v>#REF!</v>
      </c>
      <c r="AW7" s="330" t="e" cm="1">
        <f t="array" aca="1" ref="AW7" ca="1">MID(CELL("address",#REF!),FIND("!",CELL("address",#REF!))+1,LEN(CELL("address",#REF!)))</f>
        <v>#REF!</v>
      </c>
      <c r="AX7" s="330" t="e" cm="1">
        <f t="array" aca="1" ref="AX7" ca="1">MID(CELL("address",#REF!),FIND("!",CELL("address",#REF!))+1,LEN(CELL("address",#REF!)))</f>
        <v>#REF!</v>
      </c>
      <c r="AY7" s="330" t="e" cm="1">
        <f t="array" aca="1" ref="AY7" ca="1">MID(CELL("address",#REF!),FIND("!",CELL("address",#REF!))+1,LEN(CELL("address",#REF!)))</f>
        <v>#REF!</v>
      </c>
      <c r="AZ7" s="330" t="e" cm="1">
        <f t="array" aca="1" ref="AZ7" ca="1">MID(CELL("address",#REF!),FIND("!",CELL("address",#REF!))+1,LEN(CELL("address",#REF!)))</f>
        <v>#REF!</v>
      </c>
      <c r="BA7" s="330" t="e" cm="1">
        <f t="array" aca="1" ref="BA7" ca="1">MID(CELL("address",#REF!),FIND("!",CELL("address",#REF!))+1,LEN(CELL("address",#REF!)))</f>
        <v>#REF!</v>
      </c>
      <c r="BB7" s="330" t="e" cm="1">
        <f t="array" aca="1" ref="BB7" ca="1">MID(CELL("address",#REF!),FIND("!",CELL("address",#REF!))+1,LEN(CELL("address",#REF!)))</f>
        <v>#REF!</v>
      </c>
      <c r="BC7" s="330" t="e" cm="1">
        <f t="array" aca="1" ref="BC7" ca="1">MID(CELL("address",#REF!),FIND("!",CELL("address",#REF!))+1,LEN(CELL("address",#REF!)))</f>
        <v>#REF!</v>
      </c>
    </row>
    <row r="8" spans="1:80" ht="15" customHeight="1">
      <c r="B8" s="35" t="s">
        <v>1157</v>
      </c>
      <c r="C8" s="1"/>
      <c r="D8" s="1"/>
      <c r="E8" s="1"/>
      <c r="F8" s="1"/>
      <c r="G8" s="1"/>
      <c r="H8" s="1"/>
      <c r="I8" s="1"/>
      <c r="J8" s="1"/>
      <c r="K8" s="1"/>
      <c r="R8"/>
      <c r="AE8" s="261"/>
      <c r="AG8" s="6"/>
      <c r="AR8"/>
      <c r="AS8"/>
      <c r="AT8"/>
      <c r="AU8"/>
      <c r="AV8"/>
      <c r="AW8"/>
      <c r="AX8"/>
    </row>
    <row r="9" spans="1:80" ht="15" customHeight="1">
      <c r="B9" s="35"/>
      <c r="C9" s="1"/>
      <c r="D9" s="1"/>
      <c r="E9" s="1"/>
      <c r="F9" s="1"/>
      <c r="G9" s="1"/>
      <c r="H9" s="1"/>
      <c r="K9" s="1648" t="s">
        <v>1158</v>
      </c>
      <c r="L9" s="1649"/>
      <c r="M9" s="1650"/>
      <c r="N9" s="991"/>
      <c r="O9" s="121" t="s">
        <v>48</v>
      </c>
      <c r="AE9" s="261"/>
      <c r="AG9" s="1" t="s">
        <v>1308</v>
      </c>
      <c r="AH9" s="1" t="s">
        <v>1308</v>
      </c>
      <c r="AI9" s="1" t="s">
        <v>1308</v>
      </c>
      <c r="AR9"/>
      <c r="AS9"/>
      <c r="AT9"/>
      <c r="AU9"/>
      <c r="AV9"/>
      <c r="AW9"/>
      <c r="AX9"/>
      <c r="BA9" s="1" t="s">
        <v>155</v>
      </c>
    </row>
    <row r="10" spans="1:80" ht="15" customHeight="1" thickBot="1">
      <c r="B10" s="35"/>
      <c r="C10" s="1"/>
      <c r="D10" s="1"/>
      <c r="E10" s="1"/>
      <c r="F10" s="1"/>
      <c r="G10" s="1"/>
      <c r="H10" s="1"/>
      <c r="I10" s="1"/>
      <c r="J10" s="34"/>
      <c r="K10" s="34"/>
      <c r="L10" s="1"/>
      <c r="M10" s="1"/>
      <c r="N10" s="1"/>
      <c r="O10" s="1"/>
      <c r="AE10" s="35"/>
      <c r="AG10" s="321" t="str">
        <f>"別添6_個票"</f>
        <v>別添6_個票</v>
      </c>
      <c r="AH10" s="330" t="e" cm="1">
        <f t="array" aca="1" ref="AH10" ca="1">MID(CELL("filename",#REF!),FIND("]",CELL("filename",#REF!))+1,LEN(CELL("filename",#REF!)))&amp;"!"</f>
        <v>#REF!</v>
      </c>
      <c r="AI10" s="330" t="str" cm="1">
        <f t="array" aca="1" ref="AI10" ca="1">MID(CELL("filename",別紙2!GR1),FIND("]",CELL("filename",別紙2!GR1))+1,LEN(CELL("filename",別紙2!GR1)))&amp;"!"</f>
        <v>別紙2!</v>
      </c>
      <c r="AJ10" s="34"/>
      <c r="AR10"/>
      <c r="AS10"/>
      <c r="AT10"/>
      <c r="AU10"/>
      <c r="AV10"/>
      <c r="AW10"/>
      <c r="AX10" s="1" t="s">
        <v>1267</v>
      </c>
    </row>
    <row r="11" spans="1:80" ht="13.15" customHeight="1" thickBot="1">
      <c r="B11" s="1663" t="s">
        <v>1124</v>
      </c>
      <c r="C11" s="1666" t="s">
        <v>1259</v>
      </c>
      <c r="D11" s="143"/>
      <c r="E11" s="143" t="s">
        <v>51</v>
      </c>
      <c r="F11" s="143" t="s">
        <v>52</v>
      </c>
      <c r="G11" s="143" t="s">
        <v>53</v>
      </c>
      <c r="H11" s="143" t="s">
        <v>1159</v>
      </c>
      <c r="I11" s="143" t="s">
        <v>1160</v>
      </c>
      <c r="J11" s="1668" t="s">
        <v>1306</v>
      </c>
      <c r="K11" s="124" t="s">
        <v>1126</v>
      </c>
      <c r="L11" s="124" t="s">
        <v>1127</v>
      </c>
      <c r="M11" s="124" t="s">
        <v>1161</v>
      </c>
      <c r="N11" s="125" t="s">
        <v>1162</v>
      </c>
      <c r="O11" s="126" t="s">
        <v>1196</v>
      </c>
      <c r="Q11" s="1663"/>
      <c r="R11" s="1666"/>
      <c r="S11" s="143"/>
      <c r="T11" s="143"/>
      <c r="U11" s="143"/>
      <c r="V11" s="143"/>
      <c r="W11" s="143"/>
      <c r="X11" s="143"/>
      <c r="Y11" s="1668"/>
      <c r="Z11" s="124"/>
      <c r="AA11" s="124"/>
      <c r="AB11" s="124"/>
      <c r="AC11" s="125"/>
      <c r="AD11" s="126"/>
      <c r="AE11" s="269"/>
      <c r="AH11" s="272"/>
      <c r="AI11" s="272"/>
      <c r="AJ11" s="272"/>
      <c r="AK11" s="272"/>
      <c r="AL11" s="272"/>
      <c r="AM11" s="272"/>
      <c r="AN11" s="272"/>
      <c r="AO11" s="272"/>
      <c r="AP11" s="272"/>
      <c r="AR11"/>
      <c r="AS11"/>
      <c r="AT11"/>
      <c r="AU11"/>
      <c r="AV11"/>
      <c r="AW11" s="256" t="s">
        <v>1304</v>
      </c>
      <c r="AX11"/>
    </row>
    <row r="12" spans="1:80" ht="15" customHeight="1" thickBot="1">
      <c r="B12" s="1664"/>
      <c r="C12" s="1667"/>
      <c r="D12" s="1669" t="s">
        <v>1221</v>
      </c>
      <c r="E12" s="127" t="s">
        <v>1163</v>
      </c>
      <c r="F12" s="127" t="s">
        <v>1164</v>
      </c>
      <c r="G12" s="127" t="s">
        <v>1165</v>
      </c>
      <c r="H12" s="127" t="s">
        <v>1166</v>
      </c>
      <c r="I12" s="127" t="s">
        <v>1166</v>
      </c>
      <c r="J12" s="1651"/>
      <c r="K12" s="1651" t="s">
        <v>1188</v>
      </c>
      <c r="L12" s="1651" t="s">
        <v>1189</v>
      </c>
      <c r="M12" s="1651" t="s">
        <v>1207</v>
      </c>
      <c r="N12" s="1651" t="s">
        <v>1206</v>
      </c>
      <c r="O12" s="1661" t="s">
        <v>1208</v>
      </c>
      <c r="Q12" s="1664"/>
      <c r="R12" s="1667"/>
      <c r="S12" s="1669"/>
      <c r="T12" s="127"/>
      <c r="U12" s="127"/>
      <c r="V12" s="127"/>
      <c r="W12" s="127"/>
      <c r="X12" s="127"/>
      <c r="Y12" s="1651"/>
      <c r="Z12" s="1651"/>
      <c r="AA12" s="1651"/>
      <c r="AB12" s="1651"/>
      <c r="AC12" s="1651"/>
      <c r="AD12" s="1661"/>
      <c r="AE12" s="269"/>
      <c r="AH12" s="998" t="s">
        <v>1549</v>
      </c>
      <c r="AI12" s="1638" t="s">
        <v>1309</v>
      </c>
      <c r="AJ12" s="1640" t="s">
        <v>1310</v>
      </c>
      <c r="AK12" s="1642" t="s">
        <v>1311</v>
      </c>
      <c r="AL12" s="1619"/>
      <c r="AM12" s="1643"/>
      <c r="AN12" s="1644" t="s">
        <v>1315</v>
      </c>
      <c r="AO12" s="1642" t="s">
        <v>1311</v>
      </c>
      <c r="AP12" s="1619"/>
      <c r="AQ12" s="1643"/>
      <c r="AR12" s="1634" t="s">
        <v>1316</v>
      </c>
      <c r="AS12" s="1635"/>
      <c r="AT12" s="1635"/>
      <c r="AU12" s="1635"/>
      <c r="AV12" s="1635"/>
      <c r="AW12" s="1636"/>
      <c r="AX12" s="1634" t="s">
        <v>1323</v>
      </c>
      <c r="AY12" s="1635"/>
      <c r="AZ12" s="1636"/>
      <c r="BA12" s="1634" t="s">
        <v>1327</v>
      </c>
      <c r="BB12" s="1635"/>
      <c r="BC12" s="1637"/>
    </row>
    <row r="13" spans="1:80" ht="15" customHeight="1" thickBot="1">
      <c r="B13" s="1664"/>
      <c r="C13" s="1667"/>
      <c r="D13" s="1669"/>
      <c r="E13" s="155" t="s">
        <v>1167</v>
      </c>
      <c r="F13" s="127" t="s">
        <v>1167</v>
      </c>
      <c r="G13" s="127" t="s">
        <v>1168</v>
      </c>
      <c r="H13" s="127" t="s">
        <v>1169</v>
      </c>
      <c r="I13" s="127" t="s">
        <v>1170</v>
      </c>
      <c r="J13" s="1651"/>
      <c r="K13" s="1651"/>
      <c r="L13" s="1651"/>
      <c r="M13" s="1651"/>
      <c r="N13" s="1652"/>
      <c r="O13" s="1662"/>
      <c r="Q13" s="1664"/>
      <c r="R13" s="1667"/>
      <c r="S13" s="1669"/>
      <c r="T13" s="155"/>
      <c r="U13" s="127"/>
      <c r="V13" s="127"/>
      <c r="W13" s="127"/>
      <c r="X13" s="127"/>
      <c r="Y13" s="1651"/>
      <c r="Z13" s="1651"/>
      <c r="AA13" s="1651"/>
      <c r="AB13" s="1651"/>
      <c r="AC13" s="1652"/>
      <c r="AD13" s="1662"/>
      <c r="AE13" s="269"/>
      <c r="AH13" s="262"/>
      <c r="AI13" s="1639"/>
      <c r="AJ13" s="1641"/>
      <c r="AK13" s="331" t="s">
        <v>1312</v>
      </c>
      <c r="AL13" s="331" t="s">
        <v>1313</v>
      </c>
      <c r="AM13" s="331" t="s">
        <v>1314</v>
      </c>
      <c r="AN13" s="1645"/>
      <c r="AO13" s="331" t="s">
        <v>1312</v>
      </c>
      <c r="AP13" s="331" t="s">
        <v>1313</v>
      </c>
      <c r="AQ13" s="331" t="s">
        <v>1314</v>
      </c>
      <c r="AR13" s="332" t="s">
        <v>1317</v>
      </c>
      <c r="AS13" s="332" t="s">
        <v>1318</v>
      </c>
      <c r="AT13" s="332" t="s">
        <v>1319</v>
      </c>
      <c r="AU13" s="332" t="s">
        <v>1320</v>
      </c>
      <c r="AV13" s="332" t="s">
        <v>1321</v>
      </c>
      <c r="AW13" s="332" t="s">
        <v>1322</v>
      </c>
      <c r="AX13" s="332" t="s">
        <v>1324</v>
      </c>
      <c r="AY13" s="332" t="s">
        <v>1325</v>
      </c>
      <c r="AZ13" s="332" t="s">
        <v>1326</v>
      </c>
      <c r="BA13" s="332" t="s">
        <v>1328</v>
      </c>
      <c r="BB13" s="332" t="s">
        <v>1329</v>
      </c>
      <c r="BC13" s="333" t="s">
        <v>1330</v>
      </c>
    </row>
    <row r="14" spans="1:80" ht="13.15" customHeight="1" thickBot="1">
      <c r="B14" s="1665"/>
      <c r="C14" s="1667"/>
      <c r="D14" s="160"/>
      <c r="E14" s="156"/>
      <c r="F14" s="156"/>
      <c r="G14" s="1181"/>
      <c r="H14" s="1181"/>
      <c r="I14" s="1181"/>
      <c r="J14" s="158"/>
      <c r="K14" s="131"/>
      <c r="L14" s="131"/>
      <c r="M14" s="144"/>
      <c r="N14" s="169" t="s">
        <v>1197</v>
      </c>
      <c r="O14" s="133" t="s">
        <v>1198</v>
      </c>
      <c r="Q14" s="1665"/>
      <c r="R14" s="1667"/>
      <c r="S14" s="160"/>
      <c r="T14" s="156"/>
      <c r="U14" s="156"/>
      <c r="V14" s="132"/>
      <c r="W14" s="132"/>
      <c r="X14" s="132"/>
      <c r="Y14" s="158"/>
      <c r="Z14" s="131"/>
      <c r="AA14" s="131"/>
      <c r="AB14" s="144"/>
      <c r="AC14" s="169"/>
      <c r="AD14" s="133"/>
      <c r="AE14" s="269"/>
      <c r="AH14" s="263"/>
      <c r="AI14" s="334" t="e" cm="1">
        <f t="array" aca="1" ref="AI14" ca="1">IF(INDIRECT($AH$10&amp;$AI$7)="","★",INDIRECT($AH$10&amp;$AI$7))</f>
        <v>#REF!</v>
      </c>
      <c r="AJ14" s="335" t="e" cm="1">
        <f t="array" aca="1" ref="AJ14" ca="1">IF(INDIRECT($AH$10&amp;$AJ$7)="","★",INDIRECT($AH$10&amp;$AJ$7))</f>
        <v>#REF!</v>
      </c>
      <c r="AK14" s="335" t="e" cm="1">
        <f t="array" aca="1" ref="AK14" ca="1">IF(INDIRECT($AH$10&amp;$AK$7)="","★",INDIRECT($AH$10&amp;$AK$7))</f>
        <v>#REF!</v>
      </c>
      <c r="AL14" s="335" t="e" cm="1">
        <f t="array" aca="1" ref="AL14" ca="1">IF(INDIRECT($AH$10&amp;$AL$7)="","★",INDIRECT($AH$10&amp;$AL$7))</f>
        <v>#REF!</v>
      </c>
      <c r="AM14" s="335" t="e" cm="1">
        <f t="array" aca="1" ref="AM14" ca="1">IF(INDIRECT($AH$10&amp;$AM$7)="","★",INDIRECT($AH$10&amp;$AM$7))</f>
        <v>#REF!</v>
      </c>
      <c r="AN14" s="335" t="e" cm="1">
        <f t="array" aca="1" ref="AN14" ca="1">IF(INDIRECT($AH$10&amp;$AN$7)="","★",INDIRECT($AH$10&amp;$AN$7))</f>
        <v>#REF!</v>
      </c>
      <c r="AO14" s="335" t="e" cm="1">
        <f t="array" aca="1" ref="AO14" ca="1">IF(INDIRECT($AH$10&amp;$AO$7)="","★",INDIRECT($AH$10&amp;$AO$7))</f>
        <v>#REF!</v>
      </c>
      <c r="AP14" s="335" t="e" cm="1">
        <f t="array" aca="1" ref="AP14" ca="1">IF(INDIRECT($AH$10&amp;$AP$7)="","★",INDIRECT($AH$10&amp;$AP$7))</f>
        <v>#REF!</v>
      </c>
      <c r="AQ14" s="335" t="e" cm="1">
        <f t="array" aca="1" ref="AQ14" ca="1">IF(INDIRECT($AH$10&amp;$AQ$7)="","★",INDIRECT($AH$10&amp;$AQ$7))</f>
        <v>#REF!</v>
      </c>
      <c r="AR14" s="335" t="e" cm="1">
        <f t="array" aca="1" ref="AR14" ca="1">IF(INDIRECT($AH$10&amp;$AR$7)="","★",INDIRECT($AH$10&amp;$AR$7))</f>
        <v>#REF!</v>
      </c>
      <c r="AS14" s="335" t="e" cm="1">
        <f t="array" aca="1" ref="AS14" ca="1">IF(INDIRECT($AH$10&amp;$AS$7)="","★",INDIRECT($AH$10&amp;$AS$7))</f>
        <v>#REF!</v>
      </c>
      <c r="AT14" s="335" t="e" cm="1">
        <f t="array" aca="1" ref="AT14" ca="1">IF(INDIRECT($AH$10&amp;$AT$7)="","★",INDIRECT($AH$10&amp;$AT$7))</f>
        <v>#REF!</v>
      </c>
      <c r="AU14" s="335" t="e" cm="1">
        <f t="array" aca="1" ref="AU14" ca="1">IF(INDIRECT($AH$10&amp;$AU$7)="","★",INDIRECT($AH$10&amp;$AU$7))</f>
        <v>#REF!</v>
      </c>
      <c r="AV14" s="335" t="e" cm="1">
        <f t="array" aca="1" ref="AV14" ca="1">IF(INDIRECT($AH$10&amp;$AV$7)="","★",INDIRECT($AH$10&amp;$AV$7))</f>
        <v>#REF!</v>
      </c>
      <c r="AW14" s="335" t="e" cm="1">
        <f t="array" aca="1" ref="AW14" ca="1">IF(INDIRECT($AH$10&amp;$AW$7)="","★",INDIRECT($AH$10&amp;$AW$7))</f>
        <v>#REF!</v>
      </c>
      <c r="AX14" s="335" t="e" cm="1">
        <f t="array" aca="1" ref="AX14" ca="1">IF(INDIRECT($AH$10&amp;$AX$7)="","★",INDIRECT($AH$10&amp;$AX$7))</f>
        <v>#REF!</v>
      </c>
      <c r="AY14" s="335" t="e" cm="1">
        <f t="array" aca="1" ref="AY14" ca="1">IF(INDIRECT($AH$10&amp;$AY$7)="","★",INDIRECT($AH$10&amp;$AY$7))</f>
        <v>#REF!</v>
      </c>
      <c r="AZ14" s="335" t="e" cm="1">
        <f t="array" aca="1" ref="AZ14" ca="1">IF(INDIRECT($AH$10&amp;$AZ$7)="","★",INDIRECT($AH$10&amp;$AZ$7))</f>
        <v>#REF!</v>
      </c>
      <c r="BA14" s="335" t="e" cm="1">
        <f t="array" aca="1" ref="BA14" ca="1">IF(INDIRECT($AH$10&amp;$BA$7)="","★",INDIRECT($AH$10&amp;$BA$7))</f>
        <v>#REF!</v>
      </c>
      <c r="BB14" s="335" t="e" cm="1">
        <f t="array" aca="1" ref="BB14" ca="1">IF(INDIRECT($AH$10&amp;$BB$7)="","★",INDIRECT($AH$10&amp;$BB$7))</f>
        <v>#REF!</v>
      </c>
      <c r="BC14" s="336" t="e" cm="1">
        <f t="array" aca="1" ref="BC14" ca="1">IF(INDIRECT($AH$10&amp;$BC$7)="","★",INDIRECT($AH$10&amp;$BC$7))</f>
        <v>#REF!</v>
      </c>
    </row>
    <row r="15" spans="1:80" ht="26.45" customHeight="1">
      <c r="B15" s="220">
        <v>1</v>
      </c>
      <c r="C15" s="810"/>
      <c r="D15" s="1161"/>
      <c r="E15" s="811"/>
      <c r="F15" s="811"/>
      <c r="G15" s="811"/>
      <c r="H15" s="811"/>
      <c r="I15" s="811"/>
      <c r="J15" s="811"/>
      <c r="K15" s="812"/>
      <c r="L15" s="812"/>
      <c r="M15" s="990"/>
      <c r="N15" s="1165">
        <f t="shared" ref="N15:N24" si="0">IFERROR($G15*$M15,"")</f>
        <v>0</v>
      </c>
      <c r="O15" s="675"/>
      <c r="Q15" s="220"/>
      <c r="R15" s="810"/>
      <c r="S15" s="1161"/>
      <c r="T15" s="811"/>
      <c r="U15" s="811"/>
      <c r="V15" s="811"/>
      <c r="W15" s="811"/>
      <c r="X15" s="811"/>
      <c r="Y15" s="811"/>
      <c r="Z15" s="812"/>
      <c r="AA15" s="812"/>
      <c r="AB15" s="990"/>
      <c r="AC15" s="1165"/>
      <c r="AD15" s="675"/>
      <c r="AF15" s="164"/>
      <c r="AG15" s="264"/>
      <c r="AH15" s="154"/>
      <c r="AI15" s="265"/>
      <c r="AJ15" s="272"/>
      <c r="AK15" s="42"/>
      <c r="AL15" s="260"/>
      <c r="AM15" s="42"/>
      <c r="AN15" s="266"/>
      <c r="AO15" s="267"/>
      <c r="AP15" s="267"/>
      <c r="AR15"/>
      <c r="AS15"/>
      <c r="AT15"/>
      <c r="AU15"/>
      <c r="AV15"/>
      <c r="AW15"/>
      <c r="AX15"/>
    </row>
    <row r="16" spans="1:80" ht="22.9" customHeight="1">
      <c r="B16" s="217">
        <v>2</v>
      </c>
      <c r="C16" s="813"/>
      <c r="D16" s="1162"/>
      <c r="E16" s="814"/>
      <c r="F16" s="814"/>
      <c r="G16" s="814"/>
      <c r="H16" s="814"/>
      <c r="I16" s="814"/>
      <c r="J16" s="814"/>
      <c r="K16" s="815"/>
      <c r="L16" s="815"/>
      <c r="M16" s="991"/>
      <c r="N16" s="816">
        <f t="shared" si="0"/>
        <v>0</v>
      </c>
      <c r="O16" s="676"/>
      <c r="Q16" s="217"/>
      <c r="R16" s="813"/>
      <c r="S16" s="1162"/>
      <c r="T16" s="814"/>
      <c r="U16" s="814"/>
      <c r="V16" s="814"/>
      <c r="W16" s="814"/>
      <c r="X16" s="814"/>
      <c r="Y16" s="814"/>
      <c r="Z16" s="815"/>
      <c r="AA16" s="815"/>
      <c r="AB16" s="991"/>
      <c r="AC16" s="816"/>
      <c r="AD16" s="676"/>
      <c r="AE16" s="268"/>
      <c r="AF16" s="164"/>
      <c r="AG16" s="264"/>
      <c r="AI16" s="997" t="s">
        <v>1308</v>
      </c>
      <c r="AJ16" s="330" t="s">
        <v>1634</v>
      </c>
      <c r="AK16" s="330" t="s">
        <v>1635</v>
      </c>
      <c r="AL16" s="330" t="s">
        <v>1636</v>
      </c>
      <c r="AM16" s="330" t="s">
        <v>1637</v>
      </c>
      <c r="AN16" s="330" t="s">
        <v>1638</v>
      </c>
      <c r="AO16" s="330" t="s">
        <v>1639</v>
      </c>
      <c r="AP16" s="330" t="s">
        <v>1640</v>
      </c>
      <c r="AQ16" s="330" t="s">
        <v>1641</v>
      </c>
      <c r="AR16" s="330" t="s">
        <v>1642</v>
      </c>
      <c r="AS16" s="330" t="s">
        <v>1643</v>
      </c>
      <c r="AT16" s="330" t="s">
        <v>1644</v>
      </c>
      <c r="AU16" s="330" t="s">
        <v>1645</v>
      </c>
      <c r="AV16" s="330" t="s">
        <v>1646</v>
      </c>
      <c r="AW16" s="330" t="s">
        <v>1647</v>
      </c>
      <c r="AX16" s="330" t="s">
        <v>1648</v>
      </c>
      <c r="AY16" s="330" t="s">
        <v>1649</v>
      </c>
      <c r="AZ16" s="330" t="s">
        <v>1650</v>
      </c>
      <c r="BA16" s="330" t="s">
        <v>1651</v>
      </c>
      <c r="BB16" s="330" t="s">
        <v>1652</v>
      </c>
      <c r="BC16" s="330" t="s">
        <v>1653</v>
      </c>
      <c r="BD16" s="330" t="s">
        <v>1654</v>
      </c>
      <c r="BE16" s="330" t="s">
        <v>1655</v>
      </c>
      <c r="BF16" s="330" t="s">
        <v>1656</v>
      </c>
      <c r="BG16" s="330" t="s">
        <v>1657</v>
      </c>
      <c r="BH16" s="330" t="s">
        <v>1658</v>
      </c>
      <c r="BI16" s="330" t="s">
        <v>1659</v>
      </c>
      <c r="BJ16" s="330" t="s">
        <v>1660</v>
      </c>
      <c r="BK16" s="330" t="s">
        <v>1661</v>
      </c>
      <c r="BL16" s="330" t="s">
        <v>1662</v>
      </c>
      <c r="BM16" s="330" t="s">
        <v>1663</v>
      </c>
      <c r="BN16" s="330" t="s">
        <v>1664</v>
      </c>
      <c r="BO16" s="330" t="s">
        <v>1665</v>
      </c>
      <c r="BP16" s="330" t="s">
        <v>1666</v>
      </c>
      <c r="BQ16" s="330" t="s">
        <v>1667</v>
      </c>
      <c r="BR16" s="330" t="s">
        <v>1668</v>
      </c>
      <c r="BS16" s="330" t="s">
        <v>1669</v>
      </c>
      <c r="BT16" s="330" t="s">
        <v>1670</v>
      </c>
      <c r="BU16" s="330" t="s">
        <v>1671</v>
      </c>
      <c r="BV16" s="330" t="s">
        <v>1672</v>
      </c>
      <c r="BW16" s="330" t="s">
        <v>1673</v>
      </c>
      <c r="BX16" s="330" t="s">
        <v>1674</v>
      </c>
      <c r="BY16" s="330" t="s">
        <v>1675</v>
      </c>
      <c r="BZ16" s="330" t="s">
        <v>1676</v>
      </c>
      <c r="CA16" s="330" t="s">
        <v>1677</v>
      </c>
      <c r="CB16" s="330" t="s">
        <v>1738</v>
      </c>
    </row>
    <row r="17" spans="2:80" ht="22.9" customHeight="1">
      <c r="B17" s="217">
        <v>3</v>
      </c>
      <c r="C17" s="817"/>
      <c r="D17" s="1162"/>
      <c r="E17" s="814"/>
      <c r="F17" s="814"/>
      <c r="G17" s="814"/>
      <c r="H17" s="814"/>
      <c r="I17" s="814"/>
      <c r="J17" s="814"/>
      <c r="K17" s="815"/>
      <c r="L17" s="815"/>
      <c r="M17" s="991"/>
      <c r="N17" s="816">
        <f t="shared" si="0"/>
        <v>0</v>
      </c>
      <c r="O17" s="676" t="str">
        <f t="shared" ref="O17:O24" si="1">IFERROR($L17/$N17,"")</f>
        <v/>
      </c>
      <c r="Q17" s="217"/>
      <c r="R17" s="817"/>
      <c r="S17" s="1162"/>
      <c r="T17" s="814"/>
      <c r="U17" s="814"/>
      <c r="V17" s="814"/>
      <c r="W17" s="814"/>
      <c r="X17" s="814"/>
      <c r="Y17" s="814"/>
      <c r="Z17" s="815"/>
      <c r="AA17" s="815"/>
      <c r="AB17" s="991"/>
      <c r="AC17" s="816"/>
      <c r="AD17" s="676"/>
      <c r="AE17" s="268"/>
      <c r="AF17" s="164"/>
      <c r="AG17" s="264"/>
      <c r="AZ17" s="330" t="s">
        <v>1678</v>
      </c>
      <c r="BA17" s="330" t="s">
        <v>1679</v>
      </c>
      <c r="BB17" s="330" t="s">
        <v>1680</v>
      </c>
      <c r="BC17" s="330" t="s">
        <v>1681</v>
      </c>
      <c r="BD17" s="330" t="s">
        <v>1682</v>
      </c>
      <c r="BE17" s="330" t="s">
        <v>1683</v>
      </c>
      <c r="BG17" s="330" t="s">
        <v>1684</v>
      </c>
      <c r="BH17" s="330" t="s">
        <v>1685</v>
      </c>
      <c r="BJ17" s="330" t="s">
        <v>1686</v>
      </c>
      <c r="BK17" s="330" t="s">
        <v>1687</v>
      </c>
      <c r="BM17" s="330" t="s">
        <v>1688</v>
      </c>
      <c r="BN17" s="330" t="s">
        <v>1689</v>
      </c>
      <c r="BO17" s="330" t="s">
        <v>1690</v>
      </c>
      <c r="BP17" s="330" t="s">
        <v>1691</v>
      </c>
      <c r="BQ17" s="330" t="s">
        <v>1692</v>
      </c>
      <c r="BR17" s="330" t="s">
        <v>1693</v>
      </c>
      <c r="BT17" s="330" t="s">
        <v>1694</v>
      </c>
      <c r="BU17" s="330" t="s">
        <v>1695</v>
      </c>
      <c r="BW17" s="330" t="s">
        <v>1696</v>
      </c>
      <c r="BX17" s="330" t="s">
        <v>1697</v>
      </c>
    </row>
    <row r="18" spans="2:80" ht="22.9" customHeight="1">
      <c r="B18" s="217">
        <v>4</v>
      </c>
      <c r="C18" s="817"/>
      <c r="D18" s="1162"/>
      <c r="E18" s="814"/>
      <c r="F18" s="814"/>
      <c r="G18" s="814"/>
      <c r="H18" s="814"/>
      <c r="I18" s="814"/>
      <c r="J18" s="814"/>
      <c r="K18" s="815"/>
      <c r="L18" s="815"/>
      <c r="M18" s="991"/>
      <c r="N18" s="816">
        <f>IFERROR($G18*$M18,"")</f>
        <v>0</v>
      </c>
      <c r="O18" s="676" t="str">
        <f>IFERROR($L18/$N18,"")</f>
        <v/>
      </c>
      <c r="Q18" s="217"/>
      <c r="R18" s="817"/>
      <c r="S18" s="1162"/>
      <c r="T18" s="814"/>
      <c r="U18" s="814"/>
      <c r="V18" s="814"/>
      <c r="W18" s="814"/>
      <c r="X18" s="814"/>
      <c r="Y18" s="814"/>
      <c r="Z18" s="815"/>
      <c r="AA18" s="815"/>
      <c r="AB18" s="991"/>
      <c r="AC18" s="816"/>
      <c r="AD18" s="676"/>
      <c r="AE18" s="268"/>
      <c r="AF18" s="269"/>
      <c r="AG18" s="264"/>
      <c r="AZ18" s="330" t="s">
        <v>1698</v>
      </c>
      <c r="BA18" s="330" t="s">
        <v>1699</v>
      </c>
      <c r="BB18" s="330" t="s">
        <v>1700</v>
      </c>
      <c r="BC18" s="330" t="s">
        <v>1701</v>
      </c>
      <c r="BD18" s="330" t="s">
        <v>1702</v>
      </c>
      <c r="BE18" s="330" t="s">
        <v>1703</v>
      </c>
      <c r="BG18" s="330" t="s">
        <v>1704</v>
      </c>
      <c r="BH18" s="330" t="s">
        <v>1705</v>
      </c>
      <c r="BJ18" s="330" t="s">
        <v>1706</v>
      </c>
      <c r="BK18" s="330" t="s">
        <v>1707</v>
      </c>
      <c r="BM18" s="330" t="s">
        <v>1708</v>
      </c>
      <c r="BN18" s="330" t="s">
        <v>1709</v>
      </c>
      <c r="BO18" s="330" t="s">
        <v>1710</v>
      </c>
      <c r="BP18" s="330" t="s">
        <v>1711</v>
      </c>
      <c r="BQ18" s="330" t="s">
        <v>1712</v>
      </c>
      <c r="BR18" s="330" t="s">
        <v>1713</v>
      </c>
      <c r="BT18" s="330" t="s">
        <v>1714</v>
      </c>
      <c r="BU18" s="330" t="s">
        <v>1715</v>
      </c>
      <c r="BW18" s="330" t="s">
        <v>1716</v>
      </c>
      <c r="BX18" s="330" t="s">
        <v>1717</v>
      </c>
    </row>
    <row r="19" spans="2:80" ht="22.9" customHeight="1" thickBot="1">
      <c r="B19" s="218">
        <v>5</v>
      </c>
      <c r="C19" s="817"/>
      <c r="D19" s="1162"/>
      <c r="E19" s="814"/>
      <c r="F19" s="814"/>
      <c r="G19" s="814"/>
      <c r="H19" s="814"/>
      <c r="I19" s="814"/>
      <c r="J19" s="814"/>
      <c r="K19" s="815"/>
      <c r="L19" s="815"/>
      <c r="M19" s="991"/>
      <c r="N19" s="816">
        <f t="shared" si="0"/>
        <v>0</v>
      </c>
      <c r="O19" s="676" t="str">
        <f t="shared" si="1"/>
        <v/>
      </c>
      <c r="Q19" s="218"/>
      <c r="R19" s="817"/>
      <c r="S19" s="1162"/>
      <c r="T19" s="814"/>
      <c r="U19" s="814"/>
      <c r="V19" s="814"/>
      <c r="W19" s="814"/>
      <c r="X19" s="814"/>
      <c r="Y19" s="814"/>
      <c r="Z19" s="815"/>
      <c r="AA19" s="815"/>
      <c r="AB19" s="991"/>
      <c r="AC19" s="816"/>
      <c r="AD19" s="676"/>
      <c r="AE19" s="268"/>
      <c r="AF19" s="269"/>
      <c r="AG19" s="264"/>
      <c r="AH19" s="154"/>
      <c r="AI19" s="13"/>
      <c r="AJ19" s="999"/>
      <c r="AK19" s="13"/>
      <c r="AL19" s="13"/>
      <c r="AM19" s="13"/>
      <c r="AN19" s="13"/>
      <c r="AO19" s="267"/>
      <c r="AP19" s="267"/>
      <c r="AR19"/>
      <c r="AS19"/>
      <c r="AT19"/>
      <c r="AU19"/>
      <c r="AV19"/>
      <c r="AW19"/>
      <c r="AX19"/>
      <c r="AZ19" s="330" t="s">
        <v>1718</v>
      </c>
      <c r="BA19" s="330" t="s">
        <v>1719</v>
      </c>
      <c r="BB19" s="330" t="s">
        <v>1720</v>
      </c>
      <c r="BC19" s="330" t="s">
        <v>1721</v>
      </c>
      <c r="BD19" s="330" t="s">
        <v>1722</v>
      </c>
      <c r="BE19" s="330" t="s">
        <v>1723</v>
      </c>
      <c r="BG19" s="330" t="s">
        <v>1724</v>
      </c>
      <c r="BH19" s="330" t="s">
        <v>1725</v>
      </c>
      <c r="BJ19" s="330" t="s">
        <v>1726</v>
      </c>
      <c r="BK19" s="330" t="s">
        <v>1727</v>
      </c>
      <c r="BM19" s="330" t="s">
        <v>1728</v>
      </c>
      <c r="BN19" s="330" t="s">
        <v>1729</v>
      </c>
      <c r="BO19" s="330" t="s">
        <v>1730</v>
      </c>
      <c r="BP19" s="330" t="s">
        <v>1731</v>
      </c>
      <c r="BQ19" s="330" t="s">
        <v>1732</v>
      </c>
      <c r="BR19" s="330" t="s">
        <v>1733</v>
      </c>
      <c r="BT19" s="330" t="s">
        <v>1734</v>
      </c>
      <c r="BU19" s="330" t="s">
        <v>1735</v>
      </c>
      <c r="BW19" s="330" t="s">
        <v>1736</v>
      </c>
      <c r="BX19" s="330" t="s">
        <v>1737</v>
      </c>
    </row>
    <row r="20" spans="2:80" ht="22.9" customHeight="1" thickBot="1">
      <c r="B20" s="218">
        <v>6</v>
      </c>
      <c r="C20" s="817"/>
      <c r="D20" s="1162"/>
      <c r="E20" s="814"/>
      <c r="F20" s="814"/>
      <c r="G20" s="814"/>
      <c r="H20" s="814"/>
      <c r="I20" s="814"/>
      <c r="J20" s="814"/>
      <c r="K20" s="815"/>
      <c r="L20" s="815"/>
      <c r="M20" s="991"/>
      <c r="N20" s="816">
        <f t="shared" si="0"/>
        <v>0</v>
      </c>
      <c r="O20" s="676" t="str">
        <f t="shared" si="1"/>
        <v/>
      </c>
      <c r="Q20" s="218"/>
      <c r="R20" s="817"/>
      <c r="S20" s="1162"/>
      <c r="T20" s="814"/>
      <c r="U20" s="814"/>
      <c r="V20" s="814"/>
      <c r="W20" s="814"/>
      <c r="X20" s="814"/>
      <c r="Y20" s="814"/>
      <c r="Z20" s="815"/>
      <c r="AA20" s="815"/>
      <c r="AB20" s="991"/>
      <c r="AC20" s="816"/>
      <c r="AD20" s="676"/>
      <c r="AE20" s="268"/>
      <c r="AF20" s="269"/>
      <c r="AG20" s="264"/>
      <c r="AH20" s="1000" t="s">
        <v>1263</v>
      </c>
      <c r="AI20" s="1615" t="s">
        <v>1124</v>
      </c>
      <c r="AJ20" s="1618" t="s">
        <v>1331</v>
      </c>
      <c r="AK20" s="1619"/>
      <c r="AL20" s="1619"/>
      <c r="AM20" s="1619"/>
      <c r="AN20" s="1619"/>
      <c r="AO20" s="1619"/>
      <c r="AP20" s="1619"/>
      <c r="AQ20" s="1620"/>
      <c r="AR20" s="1621" t="s">
        <v>1335</v>
      </c>
      <c r="AS20" s="1622"/>
      <c r="AT20" s="1622"/>
      <c r="AU20" s="1622"/>
      <c r="AV20" s="1622"/>
      <c r="AW20" s="1623"/>
      <c r="AX20" s="1624" t="s">
        <v>1336</v>
      </c>
      <c r="AY20" s="1625"/>
      <c r="AZ20" s="1625"/>
      <c r="BA20" s="1625"/>
      <c r="BB20" s="1625"/>
      <c r="BC20" s="1625"/>
      <c r="BD20" s="1625"/>
      <c r="BE20" s="1625"/>
      <c r="BF20" s="1625"/>
      <c r="BG20" s="1625"/>
      <c r="BH20" s="1625"/>
      <c r="BI20" s="1625"/>
      <c r="BJ20" s="1625"/>
      <c r="BK20" s="1625"/>
      <c r="BL20" s="1625"/>
      <c r="BM20" s="1625"/>
      <c r="BN20" s="1625"/>
      <c r="BO20" s="1625"/>
      <c r="BP20" s="1625"/>
      <c r="BQ20" s="1625"/>
      <c r="BR20" s="1625"/>
      <c r="BS20" s="1625"/>
      <c r="BT20" s="1625"/>
      <c r="BU20" s="1625"/>
      <c r="BV20" s="1625"/>
      <c r="BW20" s="1625"/>
      <c r="BX20" s="1625"/>
      <c r="BY20" s="1626"/>
      <c r="BZ20" s="1001" t="s">
        <v>1349</v>
      </c>
      <c r="CA20" s="1002" t="s">
        <v>1351</v>
      </c>
      <c r="CB20" s="1002" t="s">
        <v>1588</v>
      </c>
    </row>
    <row r="21" spans="2:80" ht="22.9" customHeight="1">
      <c r="B21" s="218">
        <v>7</v>
      </c>
      <c r="C21" s="817"/>
      <c r="D21" s="1162"/>
      <c r="E21" s="814"/>
      <c r="F21" s="814"/>
      <c r="G21" s="814"/>
      <c r="H21" s="814"/>
      <c r="I21" s="814"/>
      <c r="J21" s="814"/>
      <c r="K21" s="815"/>
      <c r="L21" s="815"/>
      <c r="M21" s="991"/>
      <c r="N21" s="816">
        <f t="shared" si="0"/>
        <v>0</v>
      </c>
      <c r="O21" s="676" t="str">
        <f t="shared" si="1"/>
        <v/>
      </c>
      <c r="Q21" s="218"/>
      <c r="R21" s="817"/>
      <c r="S21" s="1162"/>
      <c r="T21" s="814"/>
      <c r="U21" s="814"/>
      <c r="V21" s="814"/>
      <c r="W21" s="814"/>
      <c r="X21" s="814"/>
      <c r="Y21" s="814"/>
      <c r="Z21" s="815"/>
      <c r="AA21" s="815"/>
      <c r="AB21" s="991"/>
      <c r="AC21" s="816"/>
      <c r="AD21" s="676"/>
      <c r="AE21" s="268"/>
      <c r="AF21" s="269"/>
      <c r="AG21" s="264"/>
      <c r="AH21" s="154"/>
      <c r="AI21" s="1616"/>
      <c r="AJ21" s="1003"/>
      <c r="AK21" s="1004"/>
      <c r="AL21" s="1004"/>
      <c r="AM21" s="1004"/>
      <c r="AN21" s="1004"/>
      <c r="AO21" s="1004"/>
      <c r="AP21" s="1004"/>
      <c r="AQ21" s="1005"/>
      <c r="AR21" s="1003"/>
      <c r="AS21" s="1627" t="s">
        <v>1550</v>
      </c>
      <c r="AT21" s="1627"/>
      <c r="AU21" s="1627"/>
      <c r="AV21" s="1627"/>
      <c r="AW21" s="1628"/>
      <c r="AX21" s="1629" t="s">
        <v>1341</v>
      </c>
      <c r="AY21" s="1630"/>
      <c r="AZ21" s="1631" t="s">
        <v>1339</v>
      </c>
      <c r="BA21" s="1632"/>
      <c r="BB21" s="1632"/>
      <c r="BC21" s="1632"/>
      <c r="BD21" s="1632"/>
      <c r="BE21" s="1632"/>
      <c r="BF21" s="1632"/>
      <c r="BG21" s="1632"/>
      <c r="BH21" s="1632"/>
      <c r="BI21" s="1632"/>
      <c r="BJ21" s="1632"/>
      <c r="BK21" s="1632"/>
      <c r="BL21" s="1630"/>
      <c r="BM21" s="1631" t="s">
        <v>1348</v>
      </c>
      <c r="BN21" s="1632"/>
      <c r="BO21" s="1632"/>
      <c r="BP21" s="1632"/>
      <c r="BQ21" s="1632"/>
      <c r="BR21" s="1632"/>
      <c r="BS21" s="1632"/>
      <c r="BT21" s="1632"/>
      <c r="BU21" s="1632"/>
      <c r="BV21" s="1632"/>
      <c r="BW21" s="1632"/>
      <c r="BX21" s="1632"/>
      <c r="BY21" s="1633"/>
      <c r="BZ21" s="1006"/>
      <c r="CA21" s="1007"/>
      <c r="CB21" s="1007"/>
    </row>
    <row r="22" spans="2:80" ht="22.9" customHeight="1" thickBot="1">
      <c r="B22" s="218">
        <v>8</v>
      </c>
      <c r="C22" s="817"/>
      <c r="D22" s="1162"/>
      <c r="E22" s="814"/>
      <c r="F22" s="814"/>
      <c r="G22" s="814"/>
      <c r="H22" s="814"/>
      <c r="I22" s="814"/>
      <c r="J22" s="814"/>
      <c r="K22" s="815"/>
      <c r="L22" s="815"/>
      <c r="M22" s="991"/>
      <c r="N22" s="816">
        <f t="shared" si="0"/>
        <v>0</v>
      </c>
      <c r="O22" s="676" t="str">
        <f t="shared" si="1"/>
        <v/>
      </c>
      <c r="Q22" s="218"/>
      <c r="R22" s="817"/>
      <c r="S22" s="1162"/>
      <c r="T22" s="814"/>
      <c r="U22" s="814"/>
      <c r="V22" s="814"/>
      <c r="W22" s="814"/>
      <c r="X22" s="814"/>
      <c r="Y22" s="814"/>
      <c r="Z22" s="815"/>
      <c r="AA22" s="815"/>
      <c r="AB22" s="991"/>
      <c r="AC22" s="816"/>
      <c r="AD22" s="676"/>
      <c r="AE22" s="268"/>
      <c r="AF22" s="269"/>
      <c r="AG22" s="264"/>
      <c r="AH22" s="154"/>
      <c r="AI22" s="1617"/>
      <c r="AJ22" s="1008" t="s">
        <v>1332</v>
      </c>
      <c r="AK22" s="337" t="s">
        <v>1102</v>
      </c>
      <c r="AL22" s="337" t="s">
        <v>1104</v>
      </c>
      <c r="AM22" s="337" t="s">
        <v>1333</v>
      </c>
      <c r="AN22" s="337" t="s">
        <v>1334</v>
      </c>
      <c r="AO22" s="337" t="s">
        <v>1105</v>
      </c>
      <c r="AP22" s="337" t="s">
        <v>1106</v>
      </c>
      <c r="AQ22" s="1009" t="s">
        <v>1211</v>
      </c>
      <c r="AR22" s="1010" t="s">
        <v>1106</v>
      </c>
      <c r="AS22" s="332" t="s">
        <v>1551</v>
      </c>
      <c r="AT22" s="332" t="s">
        <v>1552</v>
      </c>
      <c r="AU22" s="332" t="s">
        <v>1553</v>
      </c>
      <c r="AV22" s="332" t="s">
        <v>1554</v>
      </c>
      <c r="AW22" s="333" t="s">
        <v>1555</v>
      </c>
      <c r="AX22" s="1010" t="s">
        <v>1337</v>
      </c>
      <c r="AY22" s="332" t="s">
        <v>1338</v>
      </c>
      <c r="AZ22" s="332" t="s">
        <v>160</v>
      </c>
      <c r="BA22" s="332" t="s">
        <v>1112</v>
      </c>
      <c r="BB22" s="332" t="s">
        <v>166</v>
      </c>
      <c r="BC22" s="332" t="s">
        <v>47</v>
      </c>
      <c r="BD22" s="332" t="s">
        <v>166</v>
      </c>
      <c r="BE22" s="332" t="s">
        <v>1342</v>
      </c>
      <c r="BF22" s="332" t="s">
        <v>1343</v>
      </c>
      <c r="BG22" s="332" t="s">
        <v>1340</v>
      </c>
      <c r="BH22" s="332" t="s">
        <v>1344</v>
      </c>
      <c r="BI22" s="332" t="s">
        <v>1345</v>
      </c>
      <c r="BJ22" s="332" t="s">
        <v>1050</v>
      </c>
      <c r="BK22" s="332" t="s">
        <v>1346</v>
      </c>
      <c r="BL22" s="332" t="s">
        <v>1347</v>
      </c>
      <c r="BM22" s="332" t="s">
        <v>160</v>
      </c>
      <c r="BN22" s="332" t="s">
        <v>1112</v>
      </c>
      <c r="BO22" s="332" t="s">
        <v>166</v>
      </c>
      <c r="BP22" s="332" t="s">
        <v>47</v>
      </c>
      <c r="BQ22" s="332" t="s">
        <v>166</v>
      </c>
      <c r="BR22" s="332" t="s">
        <v>1342</v>
      </c>
      <c r="BS22" s="332" t="s">
        <v>1343</v>
      </c>
      <c r="BT22" s="332" t="s">
        <v>1340</v>
      </c>
      <c r="BU22" s="332" t="s">
        <v>1344</v>
      </c>
      <c r="BV22" s="332" t="s">
        <v>1345</v>
      </c>
      <c r="BW22" s="332" t="s">
        <v>1050</v>
      </c>
      <c r="BX22" s="332" t="s">
        <v>1346</v>
      </c>
      <c r="BY22" s="333" t="s">
        <v>1347</v>
      </c>
      <c r="BZ22" s="1011" t="s">
        <v>1350</v>
      </c>
      <c r="CA22" s="1012" t="s">
        <v>1353</v>
      </c>
      <c r="CB22" s="1012"/>
    </row>
    <row r="23" spans="2:80" ht="22.9" customHeight="1">
      <c r="B23" s="218">
        <v>9</v>
      </c>
      <c r="C23" s="817"/>
      <c r="D23" s="1162"/>
      <c r="E23" s="814"/>
      <c r="F23" s="814"/>
      <c r="G23" s="814"/>
      <c r="H23" s="814"/>
      <c r="I23" s="814"/>
      <c r="J23" s="814"/>
      <c r="K23" s="815"/>
      <c r="L23" s="815"/>
      <c r="M23" s="991"/>
      <c r="N23" s="816">
        <f t="shared" si="0"/>
        <v>0</v>
      </c>
      <c r="O23" s="676" t="str">
        <f t="shared" si="1"/>
        <v/>
      </c>
      <c r="Q23" s="218"/>
      <c r="R23" s="817"/>
      <c r="S23" s="1162"/>
      <c r="T23" s="814"/>
      <c r="U23" s="814"/>
      <c r="V23" s="814"/>
      <c r="W23" s="814"/>
      <c r="X23" s="814"/>
      <c r="Y23" s="814"/>
      <c r="Z23" s="815"/>
      <c r="AA23" s="815"/>
      <c r="AB23" s="991"/>
      <c r="AC23" s="816"/>
      <c r="AD23" s="676"/>
      <c r="AE23" s="268"/>
      <c r="AF23" s="269"/>
      <c r="AG23" s="264"/>
      <c r="AH23" s="154"/>
      <c r="AI23" s="1013">
        <v>1</v>
      </c>
      <c r="AJ23" s="1014" t="str" cm="1">
        <f t="array" aca="1" ref="AJ23" ca="1">IF(INDIRECT($AG$10&amp;$AI23&amp;"!"&amp;$AJ$16)="","★",INDIRECT($AG$10&amp;$AI23&amp;"!"&amp;$AJ$16))</f>
        <v>★</v>
      </c>
      <c r="AK23" s="1015" t="str" cm="1">
        <f t="array" aca="1" ref="AK23" ca="1">IF(INDIRECT($AG$10&amp;$AI23&amp;"!"&amp;$AK$16)="","★",INDIRECT($AG$10&amp;$AI23&amp;"!"&amp;$AK$16))</f>
        <v>★</v>
      </c>
      <c r="AL23" s="1015" t="str" cm="1">
        <f t="array" aca="1" ref="AL23" ca="1">IF(INDIRECT($AG$10&amp;$AI23&amp;"!"&amp;$AL$16)="","★",INDIRECT($AG$10&amp;$AI23&amp;"!"&amp;$AL$16))</f>
        <v>★</v>
      </c>
      <c r="AM23" s="1015" t="str" cm="1">
        <f t="array" aca="1" ref="AM23" ca="1">IF(INDIRECT($AG$10&amp;$AI23&amp;"!"&amp;$AM$16)="","★",INDIRECT($AG$10&amp;$AI23&amp;"!"&amp;$AM$16))</f>
        <v>★</v>
      </c>
      <c r="AN23" s="1015" t="str" cm="1">
        <f t="array" aca="1" ref="AN23" ca="1">IF(INDIRECT($AG$10&amp;$AI23&amp;"!"&amp;$AN$16)="","★",INDIRECT($AG$10&amp;$AI23&amp;"!"&amp;$AN$16))</f>
        <v>★</v>
      </c>
      <c r="AO23" s="1015" t="str" cm="1">
        <f t="array" aca="1" ref="AO23" ca="1">IF(INDIRECT($AG$10&amp;$AI23&amp;"!"&amp;$AO$16)="","★",INDIRECT($AG$10&amp;$AI23&amp;"!"&amp;$AO$16))</f>
        <v>★</v>
      </c>
      <c r="AP23" s="1015" t="str" cm="1">
        <f t="array" aca="1" ref="AP23" ca="1">IF(INDIRECT($AG$10&amp;$AI23&amp;"!"&amp;$AP$16)="","★",INDIRECT($AG$10&amp;$AI23&amp;"!"&amp;$AP$16))</f>
        <v>★</v>
      </c>
      <c r="AQ23" s="1016" t="str" cm="1">
        <f t="array" aca="1" ref="AQ23" ca="1">IF(INDIRECT($AG$10&amp;$AI23&amp;"!"&amp;$AQ$16)="","★",INDIRECT($AG$10&amp;$AI23&amp;"!"&amp;$AQ$16))</f>
        <v>★</v>
      </c>
      <c r="AR23" s="1014" t="str" cm="1">
        <f t="array" aca="1" ref="AR23" ca="1">IF(INDIRECT($AG$10&amp;$AI23&amp;"!"&amp;$AR$16)="","★",INDIRECT($AG$10&amp;$AI23&amp;"!"&amp;$AR$16))</f>
        <v>★</v>
      </c>
      <c r="AS23" s="1015" t="str" cm="1">
        <f t="array" aca="1" ref="AS23" ca="1">IF(INDIRECT($AG$10&amp;$AI23&amp;"!"&amp;$AS$16)="","★",INDIRECT($AG$10&amp;$AI23&amp;"!"&amp;$AS$16))</f>
        <v>★</v>
      </c>
      <c r="AT23" s="1015" t="str" cm="1">
        <f t="array" aca="1" ref="AT23" ca="1">IF(INDIRECT($AG$10&amp;$AI23&amp;"!"&amp;$AT$16)="","★",INDIRECT($AG$10&amp;$AI23&amp;"!"&amp;$AT$16))</f>
        <v>★</v>
      </c>
      <c r="AU23" s="1015" t="str" cm="1">
        <f t="array" aca="1" ref="AU23" ca="1">IF(INDIRECT($AG$10&amp;$AI23&amp;"!"&amp;$AU$16)="","★",INDIRECT($AG$10&amp;$AI23&amp;"!"&amp;$AU$16))</f>
        <v>★</v>
      </c>
      <c r="AV23" s="1015" t="str" cm="1">
        <f t="array" aca="1" ref="AV23" ca="1">IF(INDIRECT($AG$10&amp;$AI23&amp;"!"&amp;$AV$16)="","★",INDIRECT($AG$10&amp;$AI23&amp;"!"&amp;$AV$16))</f>
        <v>★</v>
      </c>
      <c r="AW23" s="1016" t="str" cm="1">
        <f t="array" aca="1" ref="AW23" ca="1">IF(INDIRECT($AG$10&amp;$AI23&amp;"!"&amp;$AW$16)="","★",INDIRECT($AG$10&amp;$AI23&amp;"!"&amp;$AW$16))</f>
        <v>★</v>
      </c>
      <c r="AX23" s="1014" t="e" cm="1">
        <f t="array" aca="1" ref="AX23" ca="1">IF(INDIRECT($AG$10&amp;$AI23&amp;"!"&amp;$AX$16)="","★",INDIRECT($AG$10&amp;$AI23&amp;"!"&amp;$AX$16))</f>
        <v>#VALUE!</v>
      </c>
      <c r="AY23" s="1015" t="e" cm="1">
        <f t="array" aca="1" ref="AY23" ca="1">IF(INDIRECT($AG$10&amp;$AI23&amp;"!"&amp;$AY$16)="","★",INDIRECT($AG$10&amp;$AI23&amp;"!"&amp;$AY$16))</f>
        <v>#VALUE!</v>
      </c>
      <c r="AZ23" s="1015" t="str" cm="1">
        <f t="array" aca="1" ref="AZ23" ca="1">IF(INDIRECT($AG$10&amp;$AI23&amp;"!"&amp;$AZ$16)="","★",INDIRECT($AG$10&amp;$AI23&amp;"!"&amp;$AZ$16))</f>
        <v>★</v>
      </c>
      <c r="BA23" s="1015" t="str" cm="1">
        <f t="array" aca="1" ref="BA23" ca="1">IF(INDIRECT($AG$10&amp;$AI23&amp;"!"&amp;$BA$16)="","★",INDIRECT($AG$10&amp;$AI23&amp;"!"&amp;$BA$16))</f>
        <v>★</v>
      </c>
      <c r="BB23" s="1015" t="str" cm="1">
        <f t="array" aca="1" ref="BB23" ca="1">IF(INDIRECT($AG$10&amp;$AI23&amp;"!"&amp;$BB$16)="","★",INDIRECT($AG$10&amp;$AI23&amp;"!"&amp;$BB$16))</f>
        <v>★</v>
      </c>
      <c r="BC23" s="1015" t="str" cm="1">
        <f t="array" aca="1" ref="BC23" ca="1">IF(INDIRECT($AG$10&amp;$AI23&amp;"!"&amp;$BC$16)="","★",INDIRECT($AG$10&amp;$AI23&amp;"!"&amp;$BC$16))</f>
        <v>★</v>
      </c>
      <c r="BD23" s="1015" t="str" cm="1">
        <f t="array" aca="1" ref="BD23" ca="1">IF(INDIRECT($AG$10&amp;$AI23&amp;"!"&amp;$BD$16)="","★",INDIRECT($AG$10&amp;$AI23&amp;"!"&amp;$BD$16))</f>
        <v>★</v>
      </c>
      <c r="BE23" s="1015" t="str" cm="1">
        <f t="array" aca="1" ref="BE23" ca="1">IF(INDIRECT($AG$10&amp;$AI23&amp;"!"&amp;$BE$16)="","★",INDIRECT($AG$10&amp;$AI23&amp;"!"&amp;$BE$16))</f>
        <v>★</v>
      </c>
      <c r="BF23" s="1015" t="str" cm="1">
        <f t="array" aca="1" ref="BF23" ca="1">IF(INDIRECT($AG$10&amp;$AI23&amp;"!"&amp;$BF$16)="","★",INDIRECT($AG$10&amp;$AI23&amp;"!"&amp;$BF$16))</f>
        <v>★</v>
      </c>
      <c r="BG23" s="1015" t="str" cm="1">
        <f t="array" aca="1" ref="BG23" ca="1">IF(INDIRECT($AG$10&amp;$AI23&amp;"!"&amp;$BG$16)="","★",INDIRECT($AG$10&amp;$AI23&amp;"!"&amp;$BG$16))</f>
        <v>★</v>
      </c>
      <c r="BH23" s="1015" t="str" cm="1">
        <f t="array" aca="1" ref="BH23" ca="1">IF(INDIRECT($AG$10&amp;$AI23&amp;"!"&amp;$BH$16)="","★",INDIRECT($AG$10&amp;$AI23&amp;"!"&amp;$BH$16))</f>
        <v>★</v>
      </c>
      <c r="BI23" s="1015" t="str" cm="1">
        <f t="array" aca="1" ref="BI23" ca="1">IF(INDIRECT($AG$10&amp;$AI23&amp;"!"&amp;$BI$16)="","★",INDIRECT($AG$10&amp;$AI23&amp;"!"&amp;$BI$16))</f>
        <v>★</v>
      </c>
      <c r="BJ23" s="1015" t="e" cm="1">
        <f t="array" aca="1" ref="BJ23" ca="1">IF(INDIRECT($AG$10&amp;$AI23&amp;"!"&amp;$BJ$16)="","★",INDIRECT($AG$10&amp;$AI23&amp;"!"&amp;$BJ$16))</f>
        <v>#N/A</v>
      </c>
      <c r="BK23" s="1015" t="str" cm="1">
        <f t="array" aca="1" ref="BK23" ca="1">IF(INDIRECT($AG$10&amp;$AI23&amp;"!"&amp;$BK$16)="","★",INDIRECT($AG$10&amp;$AI23&amp;"!"&amp;$BK$16))</f>
        <v>---</v>
      </c>
      <c r="BL23" s="1015" cm="1">
        <f t="array" aca="1" ref="BL23" ca="1">IF(INDIRECT($AG$10&amp;$AI23&amp;"!"&amp;$BL$16)="","★",INDIRECT($AG$10&amp;$AI23&amp;"!"&amp;$BL$16))</f>
        <v>0</v>
      </c>
      <c r="BM23" s="1015" t="str" cm="1">
        <f t="array" aca="1" ref="BM23" ca="1">IF(INDIRECT($AG$10&amp;$AI23&amp;"!"&amp;$BM$16)="","★",INDIRECT($AG$10&amp;$AI23&amp;"!"&amp;$BM$16))</f>
        <v>★</v>
      </c>
      <c r="BN23" s="1015" t="str" cm="1">
        <f t="array" aca="1" ref="BN23" ca="1">IF(INDIRECT($AG$10&amp;$AI23&amp;"!"&amp;$BN$16)="","★",INDIRECT($AG$10&amp;$AI23&amp;"!"&amp;$BN$16))</f>
        <v>★</v>
      </c>
      <c r="BO23" s="1015" t="str" cm="1">
        <f t="array" aca="1" ref="BO23" ca="1">IF(INDIRECT($AG$10&amp;$AI23&amp;"!"&amp;$BO$16)="","★",INDIRECT($AG$10&amp;$AI23&amp;"!"&amp;$BO$16))</f>
        <v>★</v>
      </c>
      <c r="BP23" s="1015" t="str" cm="1">
        <f t="array" aca="1" ref="BP23" ca="1">IF(INDIRECT($AG$10&amp;$AI23&amp;"!"&amp;$BP$16)="","★",INDIRECT($AG$10&amp;$AI23&amp;"!"&amp;$BP$16))</f>
        <v>★</v>
      </c>
      <c r="BQ23" s="1015" t="str" cm="1">
        <f t="array" aca="1" ref="BQ23" ca="1">IF(INDIRECT($AG$10&amp;$AI23&amp;"!"&amp;$BQ$16)="","★",INDIRECT($AG$10&amp;$AI23&amp;"!"&amp;$BQ$16))</f>
        <v>★</v>
      </c>
      <c r="BR23" s="1015" t="str" cm="1">
        <f t="array" aca="1" ref="BR23" ca="1">IF(INDIRECT($AG$10&amp;$AI23&amp;"!"&amp;$BR$16)="","★",INDIRECT($AG$10&amp;$AI23&amp;"!"&amp;$BR$16))</f>
        <v>★</v>
      </c>
      <c r="BS23" s="1015" t="str" cm="1">
        <f t="array" aca="1" ref="BS23" ca="1">IF(INDIRECT($AG$10&amp;$AI23&amp;"!"&amp;$BS$16)="","★",INDIRECT($AG$10&amp;$AI23&amp;"!"&amp;$BS$16))</f>
        <v>★</v>
      </c>
      <c r="BT23" s="1015" t="str" cm="1">
        <f t="array" aca="1" ref="BT23" ca="1">IF(INDIRECT($AG$10&amp;$AI23&amp;"!"&amp;$BT$16)="","★",INDIRECT($AG$10&amp;$AI23&amp;"!"&amp;$BT$16))</f>
        <v>★</v>
      </c>
      <c r="BU23" s="1015" t="str" cm="1">
        <f t="array" aca="1" ref="BU23" ca="1">IF(INDIRECT($AG$10&amp;$AI23&amp;"!"&amp;$BU$16)="","★",INDIRECT($AG$10&amp;$AI23&amp;"!"&amp;$BU$16))</f>
        <v>★</v>
      </c>
      <c r="BV23" s="1015" t="str" cm="1">
        <f t="array" aca="1" ref="BV23" ca="1">IF(INDIRECT($AG$10&amp;$AI23&amp;"!"&amp;$BV$16)="","★",INDIRECT($AG$10&amp;$AI23&amp;"!"&amp;$BV$16))</f>
        <v>★</v>
      </c>
      <c r="BW23" s="1015" t="e" cm="1">
        <f t="array" aca="1" ref="BW23" ca="1">IF(INDIRECT($AG$10&amp;$AI23&amp;"!"&amp;$BW$16)="","★",INDIRECT($AG$10&amp;$AI23&amp;"!"&amp;$BW$16))</f>
        <v>#N/A</v>
      </c>
      <c r="BX23" s="1015" t="str" cm="1">
        <f t="array" aca="1" ref="BX23" ca="1">IF(INDIRECT($AG$10&amp;$AI23&amp;"!"&amp;$BX$16)="","★",INDIRECT($AG$10&amp;$AI23&amp;"!"&amp;$BX$16))</f>
        <v>---</v>
      </c>
      <c r="BY23" s="1016" cm="1">
        <f t="array" aca="1" ref="BY23" ca="1">IF(INDIRECT($AG$10&amp;$AI23&amp;"!"&amp;$BY$16)="","★",INDIRECT($AG$10&amp;$AI23&amp;"!"&amp;$BY$16))</f>
        <v>0</v>
      </c>
      <c r="BZ23" s="1017" t="str" cm="1">
        <f t="array" aca="1" ref="BZ23" ca="1">IF(INDIRECT($AG$10&amp;$AI23&amp;"!"&amp;$BZ$16)="","★",INDIRECT($AG$10&amp;$AI23&amp;"!"&amp;$BZ$16))</f>
        <v>★</v>
      </c>
      <c r="CA23" s="1018" t="str" cm="1">
        <f t="array" aca="1" ref="CA23" ca="1">IF(INDIRECT($AG$10&amp;$AI23&amp;"!"&amp;$CA$16)="","★",INDIRECT($AG$10&amp;$AI23&amp;"!"&amp;$CA$16))</f>
        <v>★</v>
      </c>
      <c r="CB23" s="1018" t="str" cm="1">
        <f t="array" aca="1" ref="CB23" ca="1">IF(INDIRECT($AG$10&amp;$AI23&amp;"!"&amp;$CB$16)="","★",INDIRECT($AG$10&amp;$AI23&amp;"!"&amp;$CB$16))</f>
        <v>★</v>
      </c>
    </row>
    <row r="24" spans="2:80" ht="22.9" customHeight="1" thickBot="1">
      <c r="B24" s="219">
        <v>10</v>
      </c>
      <c r="C24" s="818"/>
      <c r="D24" s="1163"/>
      <c r="E24" s="819"/>
      <c r="F24" s="819"/>
      <c r="G24" s="819"/>
      <c r="H24" s="819"/>
      <c r="I24" s="819"/>
      <c r="J24" s="819"/>
      <c r="K24" s="820"/>
      <c r="L24" s="815"/>
      <c r="M24" s="992"/>
      <c r="N24" s="821">
        <f t="shared" si="0"/>
        <v>0</v>
      </c>
      <c r="O24" s="677" t="str">
        <f t="shared" si="1"/>
        <v/>
      </c>
      <c r="Q24" s="219"/>
      <c r="R24" s="818"/>
      <c r="S24" s="1163"/>
      <c r="T24" s="819"/>
      <c r="U24" s="819"/>
      <c r="V24" s="819"/>
      <c r="W24" s="819"/>
      <c r="X24" s="819"/>
      <c r="Y24" s="819"/>
      <c r="Z24" s="820"/>
      <c r="AA24" s="815"/>
      <c r="AB24" s="992"/>
      <c r="AC24" s="821"/>
      <c r="AD24" s="677"/>
      <c r="AE24" s="268"/>
      <c r="AF24" s="269"/>
      <c r="AG24" s="264"/>
      <c r="AH24" s="154"/>
      <c r="AI24" s="1019"/>
      <c r="AJ24" s="1020"/>
      <c r="AK24" s="1021"/>
      <c r="AL24" s="1021"/>
      <c r="AM24" s="1021"/>
      <c r="AN24" s="1021"/>
      <c r="AO24" s="1021"/>
      <c r="AP24" s="1021"/>
      <c r="AQ24" s="1022"/>
      <c r="AR24" s="1020"/>
      <c r="AS24" s="1021"/>
      <c r="AT24" s="1021"/>
      <c r="AU24" s="1021"/>
      <c r="AV24" s="1021"/>
      <c r="AW24" s="1022"/>
      <c r="AX24" s="1020"/>
      <c r="AY24" s="1021"/>
      <c r="AZ24" s="1023" t="str" cm="1">
        <f t="array" aca="1" ref="AZ24" ca="1">IF(INDIRECT($AG$10&amp;$AI23&amp;"!"&amp;$AZ$17)="","★",INDIRECT($AG$10&amp;$AI23&amp;"!"&amp;$AZ$17))</f>
        <v>★</v>
      </c>
      <c r="BA24" s="1023" t="str" cm="1">
        <f t="array" aca="1" ref="BA24" ca="1">IF(INDIRECT($AG$10&amp;$AI23&amp;"!"&amp;$BA$17)="","★",INDIRECT($AG$10&amp;$AI23&amp;"!"&amp;$BA$17))</f>
        <v>★</v>
      </c>
      <c r="BB24" s="1023" t="str" cm="1">
        <f t="array" aca="1" ref="BB24" ca="1">IF(INDIRECT($AG$10&amp;$AI23&amp;"!"&amp;$BB$17)="","★",INDIRECT($AG$10&amp;$AI23&amp;"!"&amp;$BB$17))</f>
        <v>★</v>
      </c>
      <c r="BC24" s="1023" t="str" cm="1">
        <f t="array" aca="1" ref="BC24" ca="1">IF(INDIRECT($AG$10&amp;$AI23&amp;"!"&amp;$BC$17)="","★",INDIRECT($AG$10&amp;$AI23&amp;"!"&amp;$BC$17))</f>
        <v>★</v>
      </c>
      <c r="BD24" s="1023" t="str" cm="1">
        <f t="array" aca="1" ref="BD24" ca="1">IF(INDIRECT($AG$10&amp;$AI23&amp;"!"&amp;$BD$17)="","★",INDIRECT($AG$10&amp;$AI23&amp;"!"&amp;$BD$17))</f>
        <v>★</v>
      </c>
      <c r="BE24" s="1023" t="str" cm="1">
        <f t="array" aca="1" ref="BE24" ca="1">IF(INDIRECT($AG$10&amp;$AI23&amp;"!"&amp;$BE$17)="","★",INDIRECT($AG$10&amp;$AI23&amp;"!"&amp;$BE$17))</f>
        <v>★</v>
      </c>
      <c r="BF24" s="1021"/>
      <c r="BG24" s="1023" t="str" cm="1">
        <f t="array" aca="1" ref="BG24" ca="1">IF(INDIRECT($AG$10&amp;$AI23&amp;"!"&amp;$BG$17)="","★",INDIRECT($AG$10&amp;$AI23&amp;"!"&amp;$BG$17))</f>
        <v>★</v>
      </c>
      <c r="BH24" s="1023" t="str" cm="1">
        <f t="array" aca="1" ref="BH24" ca="1">IF(INDIRECT($AG$10&amp;$AI23&amp;"!"&amp;$BH$17)="","★",INDIRECT($AG$10&amp;$AI23&amp;"!"&amp;$BH$17))</f>
        <v>★</v>
      </c>
      <c r="BI24" s="1021"/>
      <c r="BJ24" s="1023" t="e" cm="1">
        <f t="array" aca="1" ref="BJ24" ca="1">IF(INDIRECT($AG$10&amp;$AI23&amp;"!"&amp;$BJ$17)="","★",INDIRECT($AG$10&amp;$AI23&amp;"!"&amp;$BJ$17))</f>
        <v>#N/A</v>
      </c>
      <c r="BK24" s="1023" t="str" cm="1">
        <f t="array" aca="1" ref="BK24" ca="1">IF(INDIRECT($AG$10&amp;$AI23&amp;"!"&amp;$BK$17)="","★",INDIRECT($AG$10&amp;$AI23&amp;"!"&amp;$BK$17))</f>
        <v>---</v>
      </c>
      <c r="BL24" s="1021"/>
      <c r="BM24" s="1023" t="str" cm="1">
        <f t="array" aca="1" ref="BM24" ca="1">IF(INDIRECT($AG$10&amp;$AI23&amp;"!"&amp;$BM$17)="","★",INDIRECT($AG$10&amp;$AI23&amp;"!"&amp;$BM$17))</f>
        <v>★</v>
      </c>
      <c r="BN24" s="1023" t="str" cm="1">
        <f t="array" aca="1" ref="BN24" ca="1">IF(INDIRECT($AG$10&amp;$AI23&amp;"!"&amp;$BN$17)="","★",INDIRECT($AG$10&amp;$AI23&amp;"!"&amp;$BN$17))</f>
        <v>★</v>
      </c>
      <c r="BO24" s="1023" t="str" cm="1">
        <f t="array" aca="1" ref="BO24" ca="1">IF(INDIRECT($AG$10&amp;$AI23&amp;"!"&amp;$BO$17)="","★",INDIRECT($AG$10&amp;$AI23&amp;"!"&amp;$BO$17))</f>
        <v>★</v>
      </c>
      <c r="BP24" s="1023" t="str" cm="1">
        <f t="array" aca="1" ref="BP24" ca="1">IF(INDIRECT($AG$10&amp;$AI23&amp;"!"&amp;$BP$17)="","★",INDIRECT($AG$10&amp;$AI23&amp;"!"&amp;$BP$17))</f>
        <v>★</v>
      </c>
      <c r="BQ24" s="1023" t="str" cm="1">
        <f t="array" aca="1" ref="BQ24" ca="1">IF(INDIRECT($AG$10&amp;$AI23&amp;"!"&amp;$BQ$17)="","★",INDIRECT($AG$10&amp;$AI23&amp;"!"&amp;$BQ$17))</f>
        <v>★</v>
      </c>
      <c r="BR24" s="1023" t="str" cm="1">
        <f t="array" aca="1" ref="BR24" ca="1">IF(INDIRECT($AG$10&amp;$AI23&amp;"!"&amp;$BR$17)="","★",INDIRECT($AG$10&amp;$AI23&amp;"!"&amp;$BR$17))</f>
        <v>★</v>
      </c>
      <c r="BS24" s="1021"/>
      <c r="BT24" s="1023" t="str" cm="1">
        <f t="array" aca="1" ref="BT24" ca="1">IF(INDIRECT($AG$10&amp;$AI23&amp;"!"&amp;$BT$17)="","★",INDIRECT($AG$10&amp;$AI23&amp;"!"&amp;$BT$17))</f>
        <v>★</v>
      </c>
      <c r="BU24" s="1023" t="str" cm="1">
        <f t="array" aca="1" ref="BU24" ca="1">IF(INDIRECT($AG$10&amp;$AI23&amp;"!"&amp;$BU$17)="","★",INDIRECT($AG$10&amp;$AI23&amp;"!"&amp;$BU$17))</f>
        <v>★</v>
      </c>
      <c r="BV24" s="1021"/>
      <c r="BW24" s="1023" t="e" cm="1">
        <f t="array" aca="1" ref="BW24" ca="1">IF(INDIRECT($AG$10&amp;$AI23&amp;"!"&amp;$BW$17)="","★",INDIRECT($AG$10&amp;$AI23&amp;"!"&amp;$BW$17))</f>
        <v>#N/A</v>
      </c>
      <c r="BX24" s="1023" t="str" cm="1">
        <f t="array" aca="1" ref="BX24" ca="1">IF(INDIRECT($AG$10&amp;$AI23&amp;"!"&amp;$BX$17)="","★",INDIRECT($AG$10&amp;$AI23&amp;"!"&amp;$BX$17))</f>
        <v>---</v>
      </c>
      <c r="BY24" s="1022"/>
      <c r="BZ24" s="1024"/>
      <c r="CA24" s="1025"/>
      <c r="CB24" s="1025"/>
    </row>
    <row r="25" spans="2:80" ht="22.9" customHeight="1">
      <c r="B25" s="166" t="s">
        <v>1190</v>
      </c>
      <c r="C25" s="822" t="s">
        <v>1204</v>
      </c>
      <c r="D25" s="823"/>
      <c r="E25" s="824">
        <f>SUMIFS(E$15:E$24,$D$15:$D$24,"ー")</f>
        <v>0</v>
      </c>
      <c r="F25" s="824">
        <f>SUMIFS(F$15:F$24,$D$15:$D$24,"ー")</f>
        <v>0</v>
      </c>
      <c r="G25" s="824">
        <f>IFERROR($E25-$F25,"")</f>
        <v>0</v>
      </c>
      <c r="H25" s="825" t="str">
        <f>IFERROR($G25/$E25*100,"")</f>
        <v/>
      </c>
      <c r="I25" s="824" t="str">
        <f>IFERROR($G25/$N$9*100,"")</f>
        <v/>
      </c>
      <c r="J25" s="826">
        <f>SUMIFS(J$15:J$24,$D15:$D24,"ー")</f>
        <v>0</v>
      </c>
      <c r="K25" s="826">
        <f>SUMIFS(K$15:K$24,$D15:$D24,"ー")</f>
        <v>0</v>
      </c>
      <c r="L25" s="827">
        <f>SUMIFS(L15:L24,$D15:$D24,"ー")</f>
        <v>0</v>
      </c>
      <c r="M25" s="828"/>
      <c r="N25" s="827">
        <f>SUMIFS(N$15:N$24,$D15:$D24,"ー")</f>
        <v>0</v>
      </c>
      <c r="O25" s="678" t="str">
        <f>IFERROR($L25/$N25,"")</f>
        <v/>
      </c>
      <c r="Q25" s="166"/>
      <c r="R25" s="822"/>
      <c r="S25" s="823"/>
      <c r="T25" s="824"/>
      <c r="U25" s="824"/>
      <c r="V25" s="824"/>
      <c r="W25" s="825"/>
      <c r="X25" s="824"/>
      <c r="Y25" s="826"/>
      <c r="Z25" s="826"/>
      <c r="AA25" s="827"/>
      <c r="AB25" s="828"/>
      <c r="AC25" s="827"/>
      <c r="AD25" s="678"/>
      <c r="AE25" s="260"/>
      <c r="AF25" s="270"/>
      <c r="AG25" s="270"/>
      <c r="AH25" s="154"/>
      <c r="AI25" s="1019"/>
      <c r="AJ25" s="1020"/>
      <c r="AK25" s="1021"/>
      <c r="AL25" s="1021"/>
      <c r="AM25" s="1021"/>
      <c r="AN25" s="1021"/>
      <c r="AO25" s="1021"/>
      <c r="AP25" s="1021"/>
      <c r="AQ25" s="1022"/>
      <c r="AR25" s="1020"/>
      <c r="AS25" s="1021"/>
      <c r="AT25" s="1021"/>
      <c r="AU25" s="1021"/>
      <c r="AV25" s="1021"/>
      <c r="AW25" s="1022"/>
      <c r="AX25" s="1020"/>
      <c r="AY25" s="1021"/>
      <c r="AZ25" s="1023" t="str" cm="1">
        <f t="array" aca="1" ref="AZ25" ca="1">IF(INDIRECT($AG$10&amp;$AI23&amp;"!"&amp;$AZ$18)="","★",INDIRECT($AG$10&amp;$AI23&amp;"!"&amp;$AZ$18))</f>
        <v>★</v>
      </c>
      <c r="BA25" s="1023" t="str" cm="1">
        <f t="array" aca="1" ref="BA25" ca="1">IF(INDIRECT($AG$10&amp;$AI23&amp;"!"&amp;$BA$18)="","★",INDIRECT($AG$10&amp;$AI23&amp;"!"&amp;$BA$18))</f>
        <v>★</v>
      </c>
      <c r="BB25" s="1023" t="str" cm="1">
        <f t="array" aca="1" ref="BB25" ca="1">IF(INDIRECT($AG$10&amp;$AI23&amp;"!"&amp;$BB$18)="","★",INDIRECT($AG$10&amp;$AI23&amp;"!"&amp;$BB$18))</f>
        <v>★</v>
      </c>
      <c r="BC25" s="1023" t="str" cm="1">
        <f t="array" aca="1" ref="BC25" ca="1">IF(INDIRECT($AG$10&amp;$AI23&amp;"!"&amp;$BC$18)="","★",INDIRECT($AG$10&amp;$AI23&amp;"!"&amp;$BC$18))</f>
        <v>★</v>
      </c>
      <c r="BD25" s="1023" t="str" cm="1">
        <f t="array" aca="1" ref="BD25" ca="1">IF(INDIRECT($AG$10&amp;$AI23&amp;"!"&amp;$BD$18)="","★",INDIRECT($AG$10&amp;$AI23&amp;"!"&amp;$BD$18))</f>
        <v>★</v>
      </c>
      <c r="BE25" s="1023" t="str" cm="1">
        <f t="array" aca="1" ref="BE25" ca="1">IF(INDIRECT($AG$10&amp;$AI23&amp;"!"&amp;$BE$18)="","★",INDIRECT($AG$10&amp;$AI23&amp;"!"&amp;$BE$18))</f>
        <v>★</v>
      </c>
      <c r="BF25" s="1021"/>
      <c r="BG25" s="1023" t="str" cm="1">
        <f t="array" aca="1" ref="BG25" ca="1">IF(INDIRECT($AG$10&amp;$AI23&amp;"!"&amp;$BG$18)="","★",INDIRECT($AG$10&amp;$AI23&amp;"!"&amp;$BG$18))</f>
        <v>★</v>
      </c>
      <c r="BH25" s="1023" t="str" cm="1">
        <f t="array" aca="1" ref="BH25" ca="1">IF(INDIRECT($AG$10&amp;$AI23&amp;"!"&amp;$BH$18)="","★",INDIRECT($AG$10&amp;$AI23&amp;"!"&amp;$BH$18))</f>
        <v>★</v>
      </c>
      <c r="BI25" s="1021"/>
      <c r="BJ25" s="1023" t="e" cm="1">
        <f t="array" aca="1" ref="BJ25" ca="1">IF(INDIRECT($AG$10&amp;$AI23&amp;"!"&amp;$BJ$18)="","★",INDIRECT($AG$10&amp;$AI23&amp;"!"&amp;$BJ$18))</f>
        <v>#N/A</v>
      </c>
      <c r="BK25" s="1023" t="str" cm="1">
        <f t="array" aca="1" ref="BK25" ca="1">IF(INDIRECT($AG$10&amp;$AI23&amp;"!"&amp;$BK$18)="","★",INDIRECT($AG$10&amp;$AI23&amp;"!"&amp;$BK$18))</f>
        <v>---</v>
      </c>
      <c r="BL25" s="1021"/>
      <c r="BM25" s="1023" t="str" cm="1">
        <f t="array" aca="1" ref="BM25" ca="1">IF(INDIRECT($AG$10&amp;$AI23&amp;"!"&amp;$BM$18)="","★",INDIRECT($AG$10&amp;$AI23&amp;"!"&amp;$BM$18))</f>
        <v>★</v>
      </c>
      <c r="BN25" s="1023" t="str" cm="1">
        <f t="array" aca="1" ref="BN25" ca="1">IF(INDIRECT($AG$10&amp;$AI23&amp;"!"&amp;$BN$18)="","★",INDIRECT($AG$10&amp;$AI23&amp;"!"&amp;$BN$18))</f>
        <v>★</v>
      </c>
      <c r="BO25" s="1023" t="str" cm="1">
        <f t="array" aca="1" ref="BO25" ca="1">IF(INDIRECT($AG$10&amp;$AI23&amp;"!"&amp;$BO$18)="","★",INDIRECT($AG$10&amp;$AI23&amp;"!"&amp;$BO$18))</f>
        <v>★</v>
      </c>
      <c r="BP25" s="1023" t="str" cm="1">
        <f t="array" aca="1" ref="BP25" ca="1">IF(INDIRECT($AG$10&amp;$AI23&amp;"!"&amp;$BP$18)="","★",INDIRECT($AG$10&amp;$AI23&amp;"!"&amp;$BP$18))</f>
        <v>★</v>
      </c>
      <c r="BQ25" s="1023" t="str" cm="1">
        <f t="array" aca="1" ref="BQ25" ca="1">IF(INDIRECT($AG$10&amp;$AI23&amp;"!"&amp;$BQ$18)="","★",INDIRECT($AG$10&amp;$AI23&amp;"!"&amp;$BQ$18))</f>
        <v>★</v>
      </c>
      <c r="BR25" s="1023" t="str" cm="1">
        <f t="array" aca="1" ref="BR25" ca="1">IF(INDIRECT($AG$10&amp;$AI23&amp;"!"&amp;$BR$18)="","★",INDIRECT($AG$10&amp;$AI23&amp;"!"&amp;$BR$18))</f>
        <v>★</v>
      </c>
      <c r="BS25" s="1021"/>
      <c r="BT25" s="1023" t="str" cm="1">
        <f t="array" aca="1" ref="BT25" ca="1">IF(INDIRECT($AG$10&amp;$AI23&amp;"!"&amp;$BT$18)="","★",INDIRECT($AG$10&amp;$AI23&amp;"!"&amp;$BT$18))</f>
        <v>★</v>
      </c>
      <c r="BU25" s="1023" t="str" cm="1">
        <f t="array" aca="1" ref="BU25" ca="1">IF(INDIRECT($AG$10&amp;$AI23&amp;"!"&amp;$BU$18)="","★",INDIRECT($AG$10&amp;$AI23&amp;"!"&amp;$BU$18))</f>
        <v>★</v>
      </c>
      <c r="BV25" s="1021"/>
      <c r="BW25" s="1023" t="e" cm="1">
        <f t="array" aca="1" ref="BW25" ca="1">IF(INDIRECT($AG$10&amp;$AI23&amp;"!"&amp;$BW$18)="","★",INDIRECT($AG$10&amp;$AI23&amp;"!"&amp;$BW$18))</f>
        <v>#N/A</v>
      </c>
      <c r="BX25" s="1023" t="str" cm="1">
        <f t="array" aca="1" ref="BX25" ca="1">IF(INDIRECT($AG$10&amp;$AI23&amp;"!"&amp;$BX$18)="","★",INDIRECT($AG$10&amp;$AI23&amp;"!"&amp;$BX$18))</f>
        <v>---</v>
      </c>
      <c r="BY25" s="1022"/>
      <c r="BZ25" s="1024"/>
      <c r="CA25" s="1025"/>
      <c r="CB25" s="1025"/>
    </row>
    <row r="26" spans="2:80" ht="22.9" customHeight="1" thickBot="1">
      <c r="B26" s="167" t="s">
        <v>1190</v>
      </c>
      <c r="C26" s="829" t="s">
        <v>1200</v>
      </c>
      <c r="D26" s="830"/>
      <c r="E26" s="831">
        <f>SUMIFS(E$15:E$24,$D$15:$D$24,"〇")</f>
        <v>0</v>
      </c>
      <c r="F26" s="831">
        <f>SUMIFS(F$15:F$24,$D$15:$D$24,"〇")</f>
        <v>0</v>
      </c>
      <c r="G26" s="831">
        <f>IFERROR($E26-$F26,"")</f>
        <v>0</v>
      </c>
      <c r="H26" s="832" t="str">
        <f>IFERROR($G26/$E26*100,"")</f>
        <v/>
      </c>
      <c r="I26" s="831" t="str">
        <f>IFERROR($G26/$N$9*100,"")</f>
        <v/>
      </c>
      <c r="J26" s="833">
        <f>SUMIFS(J$15:J$24,$D15:$D24,"〇")</f>
        <v>0</v>
      </c>
      <c r="K26" s="833">
        <f>SUMIFS(K$15:K$24,$D15:$D24,"〇")</f>
        <v>0</v>
      </c>
      <c r="L26" s="834">
        <f>SUMIFS(L$15:L$24,$D15:$D24,"〇")</f>
        <v>0</v>
      </c>
      <c r="M26" s="835"/>
      <c r="N26" s="833">
        <f>SUMIFS(N$15:N$24,$D15:$D24,"〇")</f>
        <v>0</v>
      </c>
      <c r="O26" s="679" t="str">
        <f>IFERROR($L26/$N26,"")</f>
        <v/>
      </c>
      <c r="Q26" s="167"/>
      <c r="R26" s="829"/>
      <c r="S26" s="830"/>
      <c r="T26" s="831"/>
      <c r="U26" s="831"/>
      <c r="V26" s="831"/>
      <c r="W26" s="832"/>
      <c r="X26" s="831"/>
      <c r="Y26" s="833"/>
      <c r="Z26" s="833"/>
      <c r="AA26" s="834"/>
      <c r="AB26" s="835"/>
      <c r="AC26" s="833"/>
      <c r="AD26" s="679"/>
      <c r="AE26" s="35"/>
      <c r="AF26" s="40"/>
      <c r="AG26" s="270"/>
      <c r="AH26" s="154"/>
      <c r="AI26" s="1026"/>
      <c r="AJ26" s="1027"/>
      <c r="AK26" s="1028"/>
      <c r="AL26" s="1028"/>
      <c r="AM26" s="1028"/>
      <c r="AN26" s="1028"/>
      <c r="AO26" s="1028"/>
      <c r="AP26" s="1028"/>
      <c r="AQ26" s="1029"/>
      <c r="AR26" s="1027"/>
      <c r="AS26" s="1028"/>
      <c r="AT26" s="1028"/>
      <c r="AU26" s="1028"/>
      <c r="AV26" s="1028"/>
      <c r="AW26" s="1029"/>
      <c r="AX26" s="1027"/>
      <c r="AY26" s="1028"/>
      <c r="AZ26" s="1030" t="str" cm="1">
        <f t="array" aca="1" ref="AZ26" ca="1">IF(INDIRECT($AG$10&amp;$AI23&amp;"!"&amp;$AZ$19)="","★",INDIRECT($AG$10&amp;$AI23&amp;"!"&amp;$AZ$19))</f>
        <v>★</v>
      </c>
      <c r="BA26" s="1030" t="str" cm="1">
        <f t="array" aca="1" ref="BA26" ca="1">IF(INDIRECT($AG$10&amp;$AI23&amp;"!"&amp;$BA$19)="","★",INDIRECT($AG$10&amp;$AI23&amp;"!"&amp;$BA$19))</f>
        <v>★</v>
      </c>
      <c r="BB26" s="1030" t="str" cm="1">
        <f t="array" aca="1" ref="BB26" ca="1">IF(INDIRECT($AG$10&amp;$AI23&amp;"!"&amp;$BB$19)="","★",INDIRECT($AG$10&amp;$AI23&amp;"!"&amp;$BB$19))</f>
        <v>★</v>
      </c>
      <c r="BC26" s="1030" t="str" cm="1">
        <f t="array" aca="1" ref="BC26" ca="1">IF(INDIRECT($AG$10&amp;$AI23&amp;"!"&amp;$BC$19)="","★",INDIRECT($AG$10&amp;$AI23&amp;"!"&amp;$BC$19))</f>
        <v>★</v>
      </c>
      <c r="BD26" s="1030" t="str" cm="1">
        <f t="array" aca="1" ref="BD26" ca="1">IF(INDIRECT($AG$10&amp;$AI23&amp;"!"&amp;$BD$19)="","★",INDIRECT($AG$10&amp;$AI23&amp;"!"&amp;$BD$19))</f>
        <v>★</v>
      </c>
      <c r="BE26" s="1030" t="str" cm="1">
        <f t="array" aca="1" ref="BE26" ca="1">IF(INDIRECT($AG$10&amp;$AI23&amp;"!"&amp;$BE$19)="","★",INDIRECT($AG$10&amp;$AI23&amp;"!"&amp;$BE$19))</f>
        <v>★</v>
      </c>
      <c r="BF26" s="1028"/>
      <c r="BG26" s="1030" t="str" cm="1">
        <f t="array" aca="1" ref="BG26" ca="1">IF(INDIRECT($AG$10&amp;$AI23&amp;"!"&amp;$BG$19)="","★",INDIRECT($AG$10&amp;$AI23&amp;"!"&amp;$BG$19))</f>
        <v>★</v>
      </c>
      <c r="BH26" s="1030" t="str" cm="1">
        <f t="array" aca="1" ref="BH26" ca="1">IF(INDIRECT($AG$10&amp;$AI23&amp;"!"&amp;$BH$19)="","★",INDIRECT($AG$10&amp;$AI23&amp;"!"&amp;$BH$19))</f>
        <v>★</v>
      </c>
      <c r="BI26" s="1028"/>
      <c r="BJ26" s="1030" t="e" cm="1">
        <f t="array" aca="1" ref="BJ26" ca="1">IF(INDIRECT($AG$10&amp;$AI23&amp;"!"&amp;$BJ$19)="","★",INDIRECT($AG$10&amp;$AI23&amp;"!"&amp;$BJ$19))</f>
        <v>#N/A</v>
      </c>
      <c r="BK26" s="1030" t="str" cm="1">
        <f t="array" aca="1" ref="BK26" ca="1">IF(INDIRECT($AG$10&amp;$AI23&amp;"!"&amp;$BK$19)="","★",INDIRECT($AG$10&amp;$AI23&amp;"!"&amp;$BK$19))</f>
        <v>---</v>
      </c>
      <c r="BL26" s="1028"/>
      <c r="BM26" s="1030" t="str" cm="1">
        <f t="array" aca="1" ref="BM26" ca="1">IF(INDIRECT($AG$10&amp;$AI23&amp;"!"&amp;$BM$19)="","★",INDIRECT($AG$10&amp;$AI23&amp;"!"&amp;$BM$19))</f>
        <v>★</v>
      </c>
      <c r="BN26" s="1030" t="str" cm="1">
        <f t="array" aca="1" ref="BN26" ca="1">IF(INDIRECT($AG$10&amp;$AI23&amp;"!"&amp;$BN$19)="","★",INDIRECT($AG$10&amp;$AI23&amp;"!"&amp;$BN$19))</f>
        <v>★</v>
      </c>
      <c r="BO26" s="1030" t="str" cm="1">
        <f t="array" aca="1" ref="BO26" ca="1">IF(INDIRECT($AG$10&amp;$AI23&amp;"!"&amp;$BO$19)="","★",INDIRECT($AG$10&amp;$AI23&amp;"!"&amp;$BO$19))</f>
        <v>★</v>
      </c>
      <c r="BP26" s="1030" t="str" cm="1">
        <f t="array" aca="1" ref="BP26" ca="1">IF(INDIRECT($AG$10&amp;$AI23&amp;"!"&amp;$BP$19)="","★",INDIRECT($AG$10&amp;$AI23&amp;"!"&amp;$BP$19))</f>
        <v>★</v>
      </c>
      <c r="BQ26" s="1030" t="str" cm="1">
        <f t="array" aca="1" ref="BQ26" ca="1">IF(INDIRECT($AG$10&amp;$AI23&amp;"!"&amp;$BQ$19)="","★",INDIRECT($AG$10&amp;$AI23&amp;"!"&amp;$BQ$19))</f>
        <v>★</v>
      </c>
      <c r="BR26" s="1030" t="str" cm="1">
        <f t="array" aca="1" ref="BR26" ca="1">IF(INDIRECT($AG$10&amp;$AI23&amp;"!"&amp;$BR$19)="","★",INDIRECT($AG$10&amp;$AI23&amp;"!"&amp;$BR$19))</f>
        <v>★</v>
      </c>
      <c r="BS26" s="1028"/>
      <c r="BT26" s="1030" t="str" cm="1">
        <f t="array" aca="1" ref="BT26" ca="1">IF(INDIRECT($AG$10&amp;$AI23&amp;"!"&amp;$BT$19)="","★",INDIRECT($AG$10&amp;$AI23&amp;"!"&amp;$BT$19))</f>
        <v>★</v>
      </c>
      <c r="BU26" s="1030" t="str" cm="1">
        <f t="array" aca="1" ref="BU26" ca="1">IF(INDIRECT($AG$10&amp;$AI23&amp;"!"&amp;$BU$19)="","★",INDIRECT($AG$10&amp;$AI23&amp;"!"&amp;$BU$19))</f>
        <v>★</v>
      </c>
      <c r="BV26" s="1028"/>
      <c r="BW26" s="1030" t="e" cm="1">
        <f t="array" aca="1" ref="BW26" ca="1">IF(INDIRECT($AG$10&amp;$AI23&amp;"!"&amp;$BW$19)="","★",INDIRECT($AG$10&amp;$AI23&amp;"!"&amp;$BW$19))</f>
        <v>#N/A</v>
      </c>
      <c r="BX26" s="1030" t="str" cm="1">
        <f t="array" aca="1" ref="BX26" ca="1">IF(INDIRECT($AG$10&amp;$AI23&amp;"!"&amp;$BX$19)="","★",INDIRECT($AG$10&amp;$AI23&amp;"!"&amp;$BX$19))</f>
        <v>---</v>
      </c>
      <c r="BY26" s="1029"/>
      <c r="BZ26" s="1031"/>
      <c r="CA26" s="1032"/>
      <c r="CB26" s="1032"/>
    </row>
    <row r="27" spans="2:80" ht="22.9" customHeight="1" thickBot="1">
      <c r="B27" s="134" t="s">
        <v>14</v>
      </c>
      <c r="C27" s="836"/>
      <c r="D27" s="837"/>
      <c r="E27" s="838">
        <f>IFERROR(E25+E26,"")</f>
        <v>0</v>
      </c>
      <c r="F27" s="838">
        <f>IFERROR(F25+F26,"")</f>
        <v>0</v>
      </c>
      <c r="G27" s="838">
        <f>IFERROR($E27-$F27,"")</f>
        <v>0</v>
      </c>
      <c r="H27" s="839" t="str">
        <f>IFERROR($G27/$E27*100,"")</f>
        <v/>
      </c>
      <c r="I27" s="838" t="str">
        <f>IFERROR($G27/$N$9*100,"")</f>
        <v/>
      </c>
      <c r="J27" s="840">
        <f>IFERROR(J25+J26,"")</f>
        <v>0</v>
      </c>
      <c r="K27" s="841" t="str">
        <f>IF(K15="","",K25+K26)</f>
        <v/>
      </c>
      <c r="L27" s="841">
        <f>IFERROR(L25+L26,"")</f>
        <v>0</v>
      </c>
      <c r="M27" s="842"/>
      <c r="N27" s="838">
        <f>IFERROR(N25+N26,"")</f>
        <v>0</v>
      </c>
      <c r="O27" s="680" t="str">
        <f>IFERROR($L27/$N27,"")</f>
        <v/>
      </c>
      <c r="Q27" s="134"/>
      <c r="R27" s="836"/>
      <c r="S27" s="837"/>
      <c r="T27" s="838"/>
      <c r="U27" s="838"/>
      <c r="V27" s="838"/>
      <c r="W27" s="839"/>
      <c r="X27" s="838"/>
      <c r="Y27" s="840"/>
      <c r="Z27" s="841"/>
      <c r="AA27" s="841"/>
      <c r="AB27" s="842"/>
      <c r="AC27" s="838"/>
      <c r="AD27" s="680"/>
      <c r="AE27" s="35"/>
      <c r="AF27" s="40"/>
      <c r="AG27" s="40"/>
      <c r="AH27" s="154"/>
      <c r="AI27" s="1013">
        <v>2</v>
      </c>
      <c r="AJ27" s="1014" t="str" cm="1">
        <f t="array" aca="1" ref="AJ27" ca="1">IF(INDIRECT($AG$10&amp;$AI27&amp;"!"&amp;$AJ$16)="","★",INDIRECT($AG$10&amp;$AI27&amp;"!"&amp;$AJ$16))</f>
        <v>★</v>
      </c>
      <c r="AK27" s="1015" t="str" cm="1">
        <f t="array" aca="1" ref="AK27" ca="1">IF(INDIRECT($AG$10&amp;$AI27&amp;"!"&amp;$AK$16)="","★",INDIRECT($AG$10&amp;$AI27&amp;"!"&amp;$AK$16))</f>
        <v>★</v>
      </c>
      <c r="AL27" s="1015" t="str" cm="1">
        <f t="array" aca="1" ref="AL27" ca="1">IF(INDIRECT($AG$10&amp;$AI27&amp;"!"&amp;$AL$16)="","★",INDIRECT($AG$10&amp;$AI27&amp;"!"&amp;$AL$16))</f>
        <v>★</v>
      </c>
      <c r="AM27" s="1015" t="str" cm="1">
        <f t="array" aca="1" ref="AM27" ca="1">IF(INDIRECT($AG$10&amp;$AI27&amp;"!"&amp;$AM$16)="","★",INDIRECT($AG$10&amp;$AI27&amp;"!"&amp;$AM$16))</f>
        <v>★</v>
      </c>
      <c r="AN27" s="1015" t="str" cm="1">
        <f t="array" aca="1" ref="AN27" ca="1">IF(INDIRECT($AG$10&amp;$AI27&amp;"!"&amp;$AN$16)="","★",INDIRECT($AG$10&amp;$AI27&amp;"!"&amp;$AN$16))</f>
        <v>★</v>
      </c>
      <c r="AO27" s="1015" t="str" cm="1">
        <f t="array" aca="1" ref="AO27" ca="1">IF(INDIRECT($AG$10&amp;$AI27&amp;"!"&amp;$AO$16)="","★",INDIRECT($AG$10&amp;$AI27&amp;"!"&amp;$AO$16))</f>
        <v>★</v>
      </c>
      <c r="AP27" s="1015" t="str" cm="1">
        <f t="array" aca="1" ref="AP27" ca="1">IF(INDIRECT($AG$10&amp;$AI27&amp;"!"&amp;$AP$16)="","★",INDIRECT($AG$10&amp;$AI27&amp;"!"&amp;$AP$16))</f>
        <v>★</v>
      </c>
      <c r="AQ27" s="1016" t="str" cm="1">
        <f t="array" aca="1" ref="AQ27" ca="1">IF(INDIRECT($AG$10&amp;$AI27&amp;"!"&amp;$AQ$16)="","★",INDIRECT($AG$10&amp;$AI27&amp;"!"&amp;$AQ$16))</f>
        <v>★</v>
      </c>
      <c r="AR27" s="1014" t="str" cm="1">
        <f t="array" aca="1" ref="AR27" ca="1">IF(INDIRECT($AG$10&amp;$AI27&amp;"!"&amp;$AR$16)="","★",INDIRECT($AG$10&amp;$AI27&amp;"!"&amp;$AR$16))</f>
        <v>★</v>
      </c>
      <c r="AS27" s="1015" t="str" cm="1">
        <f t="array" aca="1" ref="AS27" ca="1">IF(INDIRECT($AG$10&amp;$AI27&amp;"!"&amp;$AS$16)="","★",INDIRECT($AG$10&amp;$AI27&amp;"!"&amp;$AS$16))</f>
        <v>★</v>
      </c>
      <c r="AT27" s="1015" t="str" cm="1">
        <f t="array" aca="1" ref="AT27" ca="1">IF(INDIRECT($AG$10&amp;$AI27&amp;"!"&amp;$AT$16)="","★",INDIRECT($AG$10&amp;$AI27&amp;"!"&amp;$AT$16))</f>
        <v>★</v>
      </c>
      <c r="AU27" s="1015" t="str" cm="1">
        <f t="array" aca="1" ref="AU27" ca="1">IF(INDIRECT($AG$10&amp;$AI27&amp;"!"&amp;$AU$16)="","★",INDIRECT($AG$10&amp;$AI27&amp;"!"&amp;$AU$16))</f>
        <v>★</v>
      </c>
      <c r="AV27" s="1015" t="str" cm="1">
        <f t="array" aca="1" ref="AV27" ca="1">IF(INDIRECT($AG$10&amp;$AI27&amp;"!"&amp;$AV$16)="","★",INDIRECT($AG$10&amp;$AI27&amp;"!"&amp;$AV$16))</f>
        <v>★</v>
      </c>
      <c r="AW27" s="1016" t="str" cm="1">
        <f t="array" aca="1" ref="AW27" ca="1">IF(INDIRECT($AG$10&amp;$AI27&amp;"!"&amp;$AW$16)="","★",INDIRECT($AG$10&amp;$AI27&amp;"!"&amp;$AW$16))</f>
        <v>★</v>
      </c>
      <c r="AX27" s="1014" t="e" cm="1">
        <f t="array" aca="1" ref="AX27" ca="1">IF(INDIRECT($AG$10&amp;$AI27&amp;"!"&amp;$AX$16)="","★",INDIRECT($AG$10&amp;$AI27&amp;"!"&amp;$AX$16))</f>
        <v>#VALUE!</v>
      </c>
      <c r="AY27" s="1015" t="e" cm="1">
        <f t="array" aca="1" ref="AY27" ca="1">IF(INDIRECT($AG$10&amp;$AI27&amp;"!"&amp;$AY$16)="","★",INDIRECT($AG$10&amp;$AI27&amp;"!"&amp;$AY$16))</f>
        <v>#VALUE!</v>
      </c>
      <c r="AZ27" s="1015" t="str" cm="1">
        <f t="array" aca="1" ref="AZ27" ca="1">IF(INDIRECT($AG$10&amp;$AI27&amp;"!"&amp;$AZ$16)="","★",INDIRECT($AG$10&amp;$AI27&amp;"!"&amp;$AZ$16))</f>
        <v>★</v>
      </c>
      <c r="BA27" s="1015" t="str" cm="1">
        <f t="array" aca="1" ref="BA27" ca="1">IF(INDIRECT($AG$10&amp;$AI27&amp;"!"&amp;$BA$16)="","★",INDIRECT($AG$10&amp;$AI27&amp;"!"&amp;$BA$16))</f>
        <v>★</v>
      </c>
      <c r="BB27" s="1015" t="str" cm="1">
        <f t="array" aca="1" ref="BB27" ca="1">IF(INDIRECT($AG$10&amp;$AI27&amp;"!"&amp;$BB$16)="","★",INDIRECT($AG$10&amp;$AI27&amp;"!"&amp;$BB$16))</f>
        <v>★</v>
      </c>
      <c r="BC27" s="1015" t="str" cm="1">
        <f t="array" aca="1" ref="BC27" ca="1">IF(INDIRECT($AG$10&amp;$AI27&amp;"!"&amp;$BC$16)="","★",INDIRECT($AG$10&amp;$AI27&amp;"!"&amp;$BC$16))</f>
        <v>★</v>
      </c>
      <c r="BD27" s="1015" t="str" cm="1">
        <f t="array" aca="1" ref="BD27" ca="1">IF(INDIRECT($AG$10&amp;$AI27&amp;"!"&amp;$BD$16)="","★",INDIRECT($AG$10&amp;$AI27&amp;"!"&amp;$BD$16))</f>
        <v>★</v>
      </c>
      <c r="BE27" s="1015" t="str" cm="1">
        <f t="array" aca="1" ref="BE27" ca="1">IF(INDIRECT($AG$10&amp;$AI27&amp;"!"&amp;$BE$16)="","★",INDIRECT($AG$10&amp;$AI27&amp;"!"&amp;$BE$16))</f>
        <v>★</v>
      </c>
      <c r="BF27" s="1015" t="str" cm="1">
        <f t="array" aca="1" ref="BF27" ca="1">IF(INDIRECT($AG$10&amp;$AI27&amp;"!"&amp;$BF$16)="","★",INDIRECT($AG$10&amp;$AI27&amp;"!"&amp;$BF$16))</f>
        <v>★</v>
      </c>
      <c r="BG27" s="1015" t="str" cm="1">
        <f t="array" aca="1" ref="BG27" ca="1">IF(INDIRECT($AG$10&amp;$AI27&amp;"!"&amp;$BG$16)="","★",INDIRECT($AG$10&amp;$AI27&amp;"!"&amp;$BG$16))</f>
        <v>★</v>
      </c>
      <c r="BH27" s="1015" t="str" cm="1">
        <f t="array" aca="1" ref="BH27" ca="1">IF(INDIRECT($AG$10&amp;$AI27&amp;"!"&amp;$BH$16)="","★",INDIRECT($AG$10&amp;$AI27&amp;"!"&amp;$BH$16))</f>
        <v>★</v>
      </c>
      <c r="BI27" s="1015" t="str" cm="1">
        <f t="array" aca="1" ref="BI27" ca="1">IF(INDIRECT($AG$10&amp;$AI27&amp;"!"&amp;$BI$16)="","★",INDIRECT($AG$10&amp;$AI27&amp;"!"&amp;$BI$16))</f>
        <v>★</v>
      </c>
      <c r="BJ27" s="1015" t="e" cm="1">
        <f t="array" aca="1" ref="BJ27" ca="1">IF(INDIRECT($AG$10&amp;$AI27&amp;"!"&amp;$BJ$16)="","★",INDIRECT($AG$10&amp;$AI27&amp;"!"&amp;$BJ$16))</f>
        <v>#N/A</v>
      </c>
      <c r="BK27" s="1015" t="str" cm="1">
        <f t="array" aca="1" ref="BK27" ca="1">IF(INDIRECT($AG$10&amp;$AI27&amp;"!"&amp;$BK$16)="","★",INDIRECT($AG$10&amp;$AI27&amp;"!"&amp;$BK$16))</f>
        <v>---</v>
      </c>
      <c r="BL27" s="1015" cm="1">
        <f t="array" aca="1" ref="BL27" ca="1">IF(INDIRECT($AG$10&amp;$AI27&amp;"!"&amp;$BL$16)="","★",INDIRECT($AG$10&amp;$AI27&amp;"!"&amp;$BL$16))</f>
        <v>0</v>
      </c>
      <c r="BM27" s="1015" t="str" cm="1">
        <f t="array" aca="1" ref="BM27" ca="1">IF(INDIRECT($AG$10&amp;$AI27&amp;"!"&amp;$BM$16)="","★",INDIRECT($AG$10&amp;$AI27&amp;"!"&amp;$BM$16))</f>
        <v>★</v>
      </c>
      <c r="BN27" s="1015" t="str" cm="1">
        <f t="array" aca="1" ref="BN27" ca="1">IF(INDIRECT($AG$10&amp;$AI27&amp;"!"&amp;$BN$16)="","★",INDIRECT($AG$10&amp;$AI27&amp;"!"&amp;$BN$16))</f>
        <v>★</v>
      </c>
      <c r="BO27" s="1015" t="str" cm="1">
        <f t="array" aca="1" ref="BO27" ca="1">IF(INDIRECT($AG$10&amp;$AI27&amp;"!"&amp;$BO$16)="","★",INDIRECT($AG$10&amp;$AI27&amp;"!"&amp;$BO$16))</f>
        <v>★</v>
      </c>
      <c r="BP27" s="1015" t="str" cm="1">
        <f t="array" aca="1" ref="BP27" ca="1">IF(INDIRECT($AG$10&amp;$AI27&amp;"!"&amp;$BP$16)="","★",INDIRECT($AG$10&amp;$AI27&amp;"!"&amp;$BP$16))</f>
        <v>★</v>
      </c>
      <c r="BQ27" s="1015" t="str" cm="1">
        <f t="array" aca="1" ref="BQ27" ca="1">IF(INDIRECT($AG$10&amp;$AI27&amp;"!"&amp;$BQ$16)="","★",INDIRECT($AG$10&amp;$AI27&amp;"!"&amp;$BQ$16))</f>
        <v>★</v>
      </c>
      <c r="BR27" s="1015" t="str" cm="1">
        <f t="array" aca="1" ref="BR27" ca="1">IF(INDIRECT($AG$10&amp;$AI27&amp;"!"&amp;$BR$16)="","★",INDIRECT($AG$10&amp;$AI27&amp;"!"&amp;$BR$16))</f>
        <v>★</v>
      </c>
      <c r="BS27" s="1015" t="str" cm="1">
        <f t="array" aca="1" ref="BS27" ca="1">IF(INDIRECT($AG$10&amp;$AI27&amp;"!"&amp;$BS$16)="","★",INDIRECT($AG$10&amp;$AI27&amp;"!"&amp;$BS$16))</f>
        <v>★</v>
      </c>
      <c r="BT27" s="1015" t="str" cm="1">
        <f t="array" aca="1" ref="BT27" ca="1">IF(INDIRECT($AG$10&amp;$AI27&amp;"!"&amp;$BT$16)="","★",INDIRECT($AG$10&amp;$AI27&amp;"!"&amp;$BT$16))</f>
        <v>★</v>
      </c>
      <c r="BU27" s="1015" t="str" cm="1">
        <f t="array" aca="1" ref="BU27" ca="1">IF(INDIRECT($AG$10&amp;$AI27&amp;"!"&amp;$BU$16)="","★",INDIRECT($AG$10&amp;$AI27&amp;"!"&amp;$BU$16))</f>
        <v>★</v>
      </c>
      <c r="BV27" s="1015" t="str" cm="1">
        <f t="array" aca="1" ref="BV27" ca="1">IF(INDIRECT($AG$10&amp;$AI27&amp;"!"&amp;$BV$16)="","★",INDIRECT($AG$10&amp;$AI27&amp;"!"&amp;$BV$16))</f>
        <v>★</v>
      </c>
      <c r="BW27" s="1015" t="e" cm="1">
        <f t="array" aca="1" ref="BW27" ca="1">IF(INDIRECT($AG$10&amp;$AI27&amp;"!"&amp;$BW$16)="","★",INDIRECT($AG$10&amp;$AI27&amp;"!"&amp;$BW$16))</f>
        <v>#N/A</v>
      </c>
      <c r="BX27" s="1015" t="str" cm="1">
        <f t="array" aca="1" ref="BX27" ca="1">IF(INDIRECT($AG$10&amp;$AI27&amp;"!"&amp;$BX$16)="","★",INDIRECT($AG$10&amp;$AI27&amp;"!"&amp;$BX$16))</f>
        <v>---</v>
      </c>
      <c r="BY27" s="1016" cm="1">
        <f t="array" aca="1" ref="BY27" ca="1">IF(INDIRECT($AG$10&amp;$AI27&amp;"!"&amp;$BY$16)="","★",INDIRECT($AG$10&amp;$AI27&amp;"!"&amp;$BY$16))</f>
        <v>0</v>
      </c>
      <c r="BZ27" s="1017" t="str" cm="1">
        <f t="array" aca="1" ref="BZ27" ca="1">IF(INDIRECT($AG$10&amp;$AI27&amp;"!"&amp;$BZ$16)="","★",INDIRECT($AG$10&amp;$AI27&amp;"!"&amp;$BZ$16))</f>
        <v>★</v>
      </c>
      <c r="CA27" s="1018" t="str" cm="1">
        <f t="array" aca="1" ref="CA27" ca="1">IF(INDIRECT($AG$10&amp;$AI27&amp;"!"&amp;$CA$16)="","★",INDIRECT($AG$10&amp;$AI27&amp;"!"&amp;$CA$16))</f>
        <v>★</v>
      </c>
      <c r="CB27" s="1018" t="str" cm="1">
        <f t="array" aca="1" ref="CB27" ca="1">IF(INDIRECT($AG$10&amp;$AI27&amp;"!"&amp;$CB$16)="","★",INDIRECT($AG$10&amp;$AI27&amp;"!"&amp;$CB$16))</f>
        <v>★</v>
      </c>
    </row>
    <row r="28" spans="2:80" ht="13.15" customHeight="1">
      <c r="B28" s="35"/>
      <c r="C28" s="843"/>
      <c r="D28" s="843"/>
      <c r="E28" s="843"/>
      <c r="F28" s="843"/>
      <c r="G28" s="844"/>
      <c r="H28" s="844"/>
      <c r="I28" s="843"/>
      <c r="J28" s="845"/>
      <c r="K28" s="845"/>
      <c r="L28" s="725"/>
      <c r="M28" s="738"/>
      <c r="N28" s="846"/>
      <c r="O28" s="318"/>
      <c r="AE28" s="35"/>
      <c r="AF28" s="40"/>
      <c r="AG28" s="40"/>
      <c r="AH28" s="154"/>
      <c r="AI28" s="1019"/>
      <c r="AJ28" s="1020"/>
      <c r="AK28" s="1021"/>
      <c r="AL28" s="1021"/>
      <c r="AM28" s="1021"/>
      <c r="AN28" s="1021"/>
      <c r="AO28" s="1021"/>
      <c r="AP28" s="1021"/>
      <c r="AQ28" s="1022"/>
      <c r="AR28" s="1020"/>
      <c r="AS28" s="1021"/>
      <c r="AT28" s="1021"/>
      <c r="AU28" s="1021"/>
      <c r="AV28" s="1021"/>
      <c r="AW28" s="1022"/>
      <c r="AX28" s="1020"/>
      <c r="AY28" s="1021"/>
      <c r="AZ28" s="1023" t="str" cm="1">
        <f t="array" aca="1" ref="AZ28" ca="1">IF(INDIRECT($AG$10&amp;$AI27&amp;"!"&amp;$AZ$17)="","★",INDIRECT($AG$10&amp;$AI27&amp;"!"&amp;$AZ$17))</f>
        <v>★</v>
      </c>
      <c r="BA28" s="1023" t="str" cm="1">
        <f t="array" aca="1" ref="BA28" ca="1">IF(INDIRECT($AG$10&amp;$AI27&amp;"!"&amp;$BA$17)="","★",INDIRECT($AG$10&amp;$AI27&amp;"!"&amp;$BA$17))</f>
        <v>★</v>
      </c>
      <c r="BB28" s="1023" t="str" cm="1">
        <f t="array" aca="1" ref="BB28" ca="1">IF(INDIRECT($AG$10&amp;$AI27&amp;"!"&amp;$BB$17)="","★",INDIRECT($AG$10&amp;$AI27&amp;"!"&amp;$BB$17))</f>
        <v>★</v>
      </c>
      <c r="BC28" s="1023" t="str" cm="1">
        <f t="array" aca="1" ref="BC28" ca="1">IF(INDIRECT($AG$10&amp;$AI27&amp;"!"&amp;$BC$17)="","★",INDIRECT($AG$10&amp;$AI27&amp;"!"&amp;$BC$17))</f>
        <v>★</v>
      </c>
      <c r="BD28" s="1023" t="str" cm="1">
        <f t="array" aca="1" ref="BD28" ca="1">IF(INDIRECT($AG$10&amp;$AI27&amp;"!"&amp;$BD$17)="","★",INDIRECT($AG$10&amp;$AI27&amp;"!"&amp;$BD$17))</f>
        <v>★</v>
      </c>
      <c r="BE28" s="1023" t="str" cm="1">
        <f t="array" aca="1" ref="BE28" ca="1">IF(INDIRECT($AG$10&amp;$AI27&amp;"!"&amp;$BE$17)="","★",INDIRECT($AG$10&amp;$AI27&amp;"!"&amp;$BE$17))</f>
        <v>★</v>
      </c>
      <c r="BF28" s="1021"/>
      <c r="BG28" s="1023" t="str" cm="1">
        <f t="array" aca="1" ref="BG28" ca="1">IF(INDIRECT($AG$10&amp;$AI27&amp;"!"&amp;$BG$17)="","★",INDIRECT($AG$10&amp;$AI27&amp;"!"&amp;$BG$17))</f>
        <v>★</v>
      </c>
      <c r="BH28" s="1023" t="str" cm="1">
        <f t="array" aca="1" ref="BH28" ca="1">IF(INDIRECT($AG$10&amp;$AI27&amp;"!"&amp;$BH$17)="","★",INDIRECT($AG$10&amp;$AI27&amp;"!"&amp;$BH$17))</f>
        <v>★</v>
      </c>
      <c r="BI28" s="1021"/>
      <c r="BJ28" s="1023" t="e" cm="1">
        <f t="array" aca="1" ref="BJ28" ca="1">IF(INDIRECT($AG$10&amp;$AI27&amp;"!"&amp;$BJ$17)="","★",INDIRECT($AG$10&amp;$AI27&amp;"!"&amp;$BJ$17))</f>
        <v>#N/A</v>
      </c>
      <c r="BK28" s="1023" t="str" cm="1">
        <f t="array" aca="1" ref="BK28" ca="1">IF(INDIRECT($AG$10&amp;$AI27&amp;"!"&amp;$BK$17)="","★",INDIRECT($AG$10&amp;$AI27&amp;"!"&amp;$BK$17))</f>
        <v>---</v>
      </c>
      <c r="BL28" s="1021"/>
      <c r="BM28" s="1023" t="str" cm="1">
        <f t="array" aca="1" ref="BM28" ca="1">IF(INDIRECT($AG$10&amp;$AI27&amp;"!"&amp;$BM$17)="","★",INDIRECT($AG$10&amp;$AI27&amp;"!"&amp;$BM$17))</f>
        <v>★</v>
      </c>
      <c r="BN28" s="1023" t="str" cm="1">
        <f t="array" aca="1" ref="BN28" ca="1">IF(INDIRECT($AG$10&amp;$AI27&amp;"!"&amp;$BN$17)="","★",INDIRECT($AG$10&amp;$AI27&amp;"!"&amp;$BN$17))</f>
        <v>★</v>
      </c>
      <c r="BO28" s="1023" t="str" cm="1">
        <f t="array" aca="1" ref="BO28" ca="1">IF(INDIRECT($AG$10&amp;$AI27&amp;"!"&amp;$BO$17)="","★",INDIRECT($AG$10&amp;$AI27&amp;"!"&amp;$BO$17))</f>
        <v>★</v>
      </c>
      <c r="BP28" s="1023" t="str" cm="1">
        <f t="array" aca="1" ref="BP28" ca="1">IF(INDIRECT($AG$10&amp;$AI27&amp;"!"&amp;$BP$17)="","★",INDIRECT($AG$10&amp;$AI27&amp;"!"&amp;$BP$17))</f>
        <v>★</v>
      </c>
      <c r="BQ28" s="1023" t="str" cm="1">
        <f t="array" aca="1" ref="BQ28" ca="1">IF(INDIRECT($AG$10&amp;$AI27&amp;"!"&amp;$BQ$17)="","★",INDIRECT($AG$10&amp;$AI27&amp;"!"&amp;$BQ$17))</f>
        <v>★</v>
      </c>
      <c r="BR28" s="1023" t="str" cm="1">
        <f t="array" aca="1" ref="BR28" ca="1">IF(INDIRECT($AG$10&amp;$AI27&amp;"!"&amp;$BR$17)="","★",INDIRECT($AG$10&amp;$AI27&amp;"!"&amp;$BR$17))</f>
        <v>★</v>
      </c>
      <c r="BS28" s="1021"/>
      <c r="BT28" s="1023" t="str" cm="1">
        <f t="array" aca="1" ref="BT28" ca="1">IF(INDIRECT($AG$10&amp;$AI27&amp;"!"&amp;$BT$17)="","★",INDIRECT($AG$10&amp;$AI27&amp;"!"&amp;$BT$17))</f>
        <v>★</v>
      </c>
      <c r="BU28" s="1023" t="str" cm="1">
        <f t="array" aca="1" ref="BU28" ca="1">IF(INDIRECT($AG$10&amp;$AI27&amp;"!"&amp;$BU$17)="","★",INDIRECT($AG$10&amp;$AI27&amp;"!"&amp;$BU$17))</f>
        <v>★</v>
      </c>
      <c r="BV28" s="1021"/>
      <c r="BW28" s="1023" t="e" cm="1">
        <f t="array" aca="1" ref="BW28" ca="1">IF(INDIRECT($AG$10&amp;$AI27&amp;"!"&amp;$BW$17)="","★",INDIRECT($AG$10&amp;$AI27&amp;"!"&amp;$BW$17))</f>
        <v>#N/A</v>
      </c>
      <c r="BX28" s="1023" t="str" cm="1">
        <f t="array" aca="1" ref="BX28" ca="1">IF(INDIRECT($AG$10&amp;$AI27&amp;"!"&amp;$BX$17)="","★",INDIRECT($AG$10&amp;$AI27&amp;"!"&amp;$BX$17))</f>
        <v>---</v>
      </c>
      <c r="BY28" s="1022"/>
      <c r="BZ28" s="1024"/>
      <c r="CA28" s="1025"/>
      <c r="CB28" s="1025"/>
    </row>
    <row r="29" spans="2:80" ht="13.15" customHeight="1">
      <c r="B29" s="35"/>
      <c r="C29" s="843"/>
      <c r="D29" s="843"/>
      <c r="E29" s="843"/>
      <c r="F29" s="843"/>
      <c r="G29" s="843"/>
      <c r="H29" s="843"/>
      <c r="I29" s="843"/>
      <c r="J29" s="845"/>
      <c r="K29" s="845"/>
      <c r="L29" s="725"/>
      <c r="M29" s="738"/>
      <c r="N29" s="846"/>
      <c r="O29" s="42"/>
      <c r="AE29" s="35"/>
      <c r="AF29" s="40"/>
      <c r="AG29" s="40"/>
      <c r="AH29" s="1033"/>
      <c r="AI29" s="1019"/>
      <c r="AJ29" s="1020"/>
      <c r="AK29" s="1021"/>
      <c r="AL29" s="1021"/>
      <c r="AM29" s="1021"/>
      <c r="AN29" s="1021"/>
      <c r="AO29" s="1021"/>
      <c r="AP29" s="1021"/>
      <c r="AQ29" s="1022"/>
      <c r="AR29" s="1020"/>
      <c r="AS29" s="1021"/>
      <c r="AT29" s="1021"/>
      <c r="AU29" s="1021"/>
      <c r="AV29" s="1021"/>
      <c r="AW29" s="1022"/>
      <c r="AX29" s="1020"/>
      <c r="AY29" s="1021"/>
      <c r="AZ29" s="1023" t="str" cm="1">
        <f t="array" aca="1" ref="AZ29" ca="1">IF(INDIRECT($AG$10&amp;$AI27&amp;"!"&amp;$AZ$18)="","★",INDIRECT($AG$10&amp;$AI27&amp;"!"&amp;$AZ$18))</f>
        <v>★</v>
      </c>
      <c r="BA29" s="1023" t="str" cm="1">
        <f t="array" aca="1" ref="BA29" ca="1">IF(INDIRECT($AG$10&amp;$AI27&amp;"!"&amp;$BA$18)="","★",INDIRECT($AG$10&amp;$AI27&amp;"!"&amp;$BA$18))</f>
        <v>★</v>
      </c>
      <c r="BB29" s="1023" t="str" cm="1">
        <f t="array" aca="1" ref="BB29" ca="1">IF(INDIRECT($AG$10&amp;$AI27&amp;"!"&amp;$BB$18)="","★",INDIRECT($AG$10&amp;$AI27&amp;"!"&amp;$BB$18))</f>
        <v>★</v>
      </c>
      <c r="BC29" s="1023" t="str" cm="1">
        <f t="array" aca="1" ref="BC29" ca="1">IF(INDIRECT($AG$10&amp;$AI27&amp;"!"&amp;$BC$18)="","★",INDIRECT($AG$10&amp;$AI27&amp;"!"&amp;$BC$18))</f>
        <v>★</v>
      </c>
      <c r="BD29" s="1023" t="str" cm="1">
        <f t="array" aca="1" ref="BD29" ca="1">IF(INDIRECT($AG$10&amp;$AI27&amp;"!"&amp;$BD$18)="","★",INDIRECT($AG$10&amp;$AI27&amp;"!"&amp;$BD$18))</f>
        <v>★</v>
      </c>
      <c r="BE29" s="1023" t="str" cm="1">
        <f t="array" aca="1" ref="BE29" ca="1">IF(INDIRECT($AG$10&amp;$AI27&amp;"!"&amp;$BE$18)="","★",INDIRECT($AG$10&amp;$AI27&amp;"!"&amp;$BE$18))</f>
        <v>★</v>
      </c>
      <c r="BF29" s="1021"/>
      <c r="BG29" s="1023" t="str" cm="1">
        <f t="array" aca="1" ref="BG29" ca="1">IF(INDIRECT($AG$10&amp;$AI27&amp;"!"&amp;$BG$18)="","★",INDIRECT($AG$10&amp;$AI27&amp;"!"&amp;$BG$18))</f>
        <v>★</v>
      </c>
      <c r="BH29" s="1023" t="str" cm="1">
        <f t="array" aca="1" ref="BH29" ca="1">IF(INDIRECT($AG$10&amp;$AI27&amp;"!"&amp;$BH$18)="","★",INDIRECT($AG$10&amp;$AI27&amp;"!"&amp;$BH$18))</f>
        <v>★</v>
      </c>
      <c r="BI29" s="1021"/>
      <c r="BJ29" s="1023" t="e" cm="1">
        <f t="array" aca="1" ref="BJ29" ca="1">IF(INDIRECT($AG$10&amp;$AI27&amp;"!"&amp;$BJ$18)="","★",INDIRECT($AG$10&amp;$AI27&amp;"!"&amp;$BJ$18))</f>
        <v>#N/A</v>
      </c>
      <c r="BK29" s="1023" t="str" cm="1">
        <f t="array" aca="1" ref="BK29" ca="1">IF(INDIRECT($AG$10&amp;$AI27&amp;"!"&amp;$BK$18)="","★",INDIRECT($AG$10&amp;$AI27&amp;"!"&amp;$BK$18))</f>
        <v>---</v>
      </c>
      <c r="BL29" s="1021"/>
      <c r="BM29" s="1023" t="str" cm="1">
        <f t="array" aca="1" ref="BM29" ca="1">IF(INDIRECT($AG$10&amp;$AI27&amp;"!"&amp;$BM$18)="","★",INDIRECT($AG$10&amp;$AI27&amp;"!"&amp;$BM$18))</f>
        <v>★</v>
      </c>
      <c r="BN29" s="1023" t="str" cm="1">
        <f t="array" aca="1" ref="BN29" ca="1">IF(INDIRECT($AG$10&amp;$AI27&amp;"!"&amp;$BN$18)="","★",INDIRECT($AG$10&amp;$AI27&amp;"!"&amp;$BN$18))</f>
        <v>★</v>
      </c>
      <c r="BO29" s="1023" t="str" cm="1">
        <f t="array" aca="1" ref="BO29" ca="1">IF(INDIRECT($AG$10&amp;$AI27&amp;"!"&amp;$BO$18)="","★",INDIRECT($AG$10&amp;$AI27&amp;"!"&amp;$BO$18))</f>
        <v>★</v>
      </c>
      <c r="BP29" s="1023" t="str" cm="1">
        <f t="array" aca="1" ref="BP29" ca="1">IF(INDIRECT($AG$10&amp;$AI27&amp;"!"&amp;$BP$18)="","★",INDIRECT($AG$10&amp;$AI27&amp;"!"&amp;$BP$18))</f>
        <v>★</v>
      </c>
      <c r="BQ29" s="1023" t="str" cm="1">
        <f t="array" aca="1" ref="BQ29" ca="1">IF(INDIRECT($AG$10&amp;$AI27&amp;"!"&amp;$BQ$18)="","★",INDIRECT($AG$10&amp;$AI27&amp;"!"&amp;$BQ$18))</f>
        <v>★</v>
      </c>
      <c r="BR29" s="1023" t="str" cm="1">
        <f t="array" aca="1" ref="BR29" ca="1">IF(INDIRECT($AG$10&amp;$AI27&amp;"!"&amp;$BR$18)="","★",INDIRECT($AG$10&amp;$AI27&amp;"!"&amp;$BR$18))</f>
        <v>★</v>
      </c>
      <c r="BS29" s="1021"/>
      <c r="BT29" s="1023" t="str" cm="1">
        <f t="array" aca="1" ref="BT29" ca="1">IF(INDIRECT($AG$10&amp;$AI27&amp;"!"&amp;$BT$18)="","★",INDIRECT($AG$10&amp;$AI27&amp;"!"&amp;$BT$18))</f>
        <v>★</v>
      </c>
      <c r="BU29" s="1023" t="str" cm="1">
        <f t="array" aca="1" ref="BU29" ca="1">IF(INDIRECT($AG$10&amp;$AI27&amp;"!"&amp;$BU$18)="","★",INDIRECT($AG$10&amp;$AI27&amp;"!"&amp;$BU$18))</f>
        <v>★</v>
      </c>
      <c r="BV29" s="1021"/>
      <c r="BW29" s="1023" t="e" cm="1">
        <f t="array" aca="1" ref="BW29" ca="1">IF(INDIRECT($AG$10&amp;$AI27&amp;"!"&amp;$BW$18)="","★",INDIRECT($AG$10&amp;$AI27&amp;"!"&amp;$BW$18))</f>
        <v>#N/A</v>
      </c>
      <c r="BX29" s="1023" t="str" cm="1">
        <f t="array" aca="1" ref="BX29" ca="1">IF(INDIRECT($AG$10&amp;$AI27&amp;"!"&amp;$BX$18)="","★",INDIRECT($AG$10&amp;$AI27&amp;"!"&amp;$BX$18))</f>
        <v>---</v>
      </c>
      <c r="BY29" s="1022"/>
      <c r="BZ29" s="1024"/>
      <c r="CA29" s="1025"/>
      <c r="CB29" s="1025"/>
    </row>
    <row r="30" spans="2:80" ht="15" customHeight="1" thickBot="1">
      <c r="B30" s="128" t="s">
        <v>1192</v>
      </c>
      <c r="C30" s="823"/>
      <c r="D30" s="823"/>
      <c r="E30" s="823"/>
      <c r="F30" s="823"/>
      <c r="G30" s="823"/>
      <c r="H30" s="823"/>
      <c r="I30" s="823"/>
      <c r="J30" s="823"/>
      <c r="K30" s="845"/>
      <c r="L30" s="725"/>
      <c r="M30" s="738"/>
      <c r="N30" s="846"/>
      <c r="O30" s="42"/>
      <c r="AE30" s="35"/>
      <c r="AF30" s="40"/>
      <c r="AG30" s="40"/>
      <c r="AH30" s="40"/>
      <c r="AI30" s="1026"/>
      <c r="AJ30" s="1027"/>
      <c r="AK30" s="1028"/>
      <c r="AL30" s="1028"/>
      <c r="AM30" s="1028"/>
      <c r="AN30" s="1028"/>
      <c r="AO30" s="1028"/>
      <c r="AP30" s="1028"/>
      <c r="AQ30" s="1029"/>
      <c r="AR30" s="1027"/>
      <c r="AS30" s="1028"/>
      <c r="AT30" s="1028"/>
      <c r="AU30" s="1028"/>
      <c r="AV30" s="1028"/>
      <c r="AW30" s="1029"/>
      <c r="AX30" s="1027"/>
      <c r="AY30" s="1028"/>
      <c r="AZ30" s="1030" t="str" cm="1">
        <f t="array" aca="1" ref="AZ30" ca="1">IF(INDIRECT($AG$10&amp;$AI27&amp;"!"&amp;$AZ$19)="","★",INDIRECT($AG$10&amp;$AI27&amp;"!"&amp;$AZ$19))</f>
        <v>★</v>
      </c>
      <c r="BA30" s="1030" t="str" cm="1">
        <f t="array" aca="1" ref="BA30" ca="1">IF(INDIRECT($AG$10&amp;$AI27&amp;"!"&amp;$BA$19)="","★",INDIRECT($AG$10&amp;$AI27&amp;"!"&amp;$BA$19))</f>
        <v>★</v>
      </c>
      <c r="BB30" s="1030" t="str" cm="1">
        <f t="array" aca="1" ref="BB30" ca="1">IF(INDIRECT($AG$10&amp;$AI27&amp;"!"&amp;$BB$19)="","★",INDIRECT($AG$10&amp;$AI27&amp;"!"&amp;$BB$19))</f>
        <v>★</v>
      </c>
      <c r="BC30" s="1030" t="str" cm="1">
        <f t="array" aca="1" ref="BC30" ca="1">IF(INDIRECT($AG$10&amp;$AI27&amp;"!"&amp;$BC$19)="","★",INDIRECT($AG$10&amp;$AI27&amp;"!"&amp;$BC$19))</f>
        <v>★</v>
      </c>
      <c r="BD30" s="1030" t="str" cm="1">
        <f t="array" aca="1" ref="BD30" ca="1">IF(INDIRECT($AG$10&amp;$AI27&amp;"!"&amp;$BD$19)="","★",INDIRECT($AG$10&amp;$AI27&amp;"!"&amp;$BD$19))</f>
        <v>★</v>
      </c>
      <c r="BE30" s="1030" t="str" cm="1">
        <f t="array" aca="1" ref="BE30" ca="1">IF(INDIRECT($AG$10&amp;$AI27&amp;"!"&amp;$BE$19)="","★",INDIRECT($AG$10&amp;$AI27&amp;"!"&amp;$BE$19))</f>
        <v>★</v>
      </c>
      <c r="BF30" s="1028"/>
      <c r="BG30" s="1030" t="str" cm="1">
        <f t="array" aca="1" ref="BG30" ca="1">IF(INDIRECT($AG$10&amp;$AI27&amp;"!"&amp;$BG$19)="","★",INDIRECT($AG$10&amp;$AI27&amp;"!"&amp;$BG$19))</f>
        <v>★</v>
      </c>
      <c r="BH30" s="1030" t="str" cm="1">
        <f t="array" aca="1" ref="BH30" ca="1">IF(INDIRECT($AG$10&amp;$AI27&amp;"!"&amp;$BH$19)="","★",INDIRECT($AG$10&amp;$AI27&amp;"!"&amp;$BH$19))</f>
        <v>★</v>
      </c>
      <c r="BI30" s="1028"/>
      <c r="BJ30" s="1030" t="e" cm="1">
        <f t="array" aca="1" ref="BJ30" ca="1">IF(INDIRECT($AG$10&amp;$AI27&amp;"!"&amp;$BJ$19)="","★",INDIRECT($AG$10&amp;$AI27&amp;"!"&amp;$BJ$19))</f>
        <v>#N/A</v>
      </c>
      <c r="BK30" s="1030" t="str" cm="1">
        <f t="array" aca="1" ref="BK30" ca="1">IF(INDIRECT($AG$10&amp;$AI27&amp;"!"&amp;$BK$19)="","★",INDIRECT($AG$10&amp;$AI27&amp;"!"&amp;$BK$19))</f>
        <v>---</v>
      </c>
      <c r="BL30" s="1028"/>
      <c r="BM30" s="1030" t="str" cm="1">
        <f t="array" aca="1" ref="BM30" ca="1">IF(INDIRECT($AG$10&amp;$AI27&amp;"!"&amp;$BM$19)="","★",INDIRECT($AG$10&amp;$AI27&amp;"!"&amp;$BM$19))</f>
        <v>★</v>
      </c>
      <c r="BN30" s="1030" t="str" cm="1">
        <f t="array" aca="1" ref="BN30" ca="1">IF(INDIRECT($AG$10&amp;$AI27&amp;"!"&amp;$BN$19)="","★",INDIRECT($AG$10&amp;$AI27&amp;"!"&amp;$BN$19))</f>
        <v>★</v>
      </c>
      <c r="BO30" s="1030" t="str" cm="1">
        <f t="array" aca="1" ref="BO30" ca="1">IF(INDIRECT($AG$10&amp;$AI27&amp;"!"&amp;$BO$19)="","★",INDIRECT($AG$10&amp;$AI27&amp;"!"&amp;$BO$19))</f>
        <v>★</v>
      </c>
      <c r="BP30" s="1030" t="str" cm="1">
        <f t="array" aca="1" ref="BP30" ca="1">IF(INDIRECT($AG$10&amp;$AI27&amp;"!"&amp;$BP$19)="","★",INDIRECT($AG$10&amp;$AI27&amp;"!"&amp;$BP$19))</f>
        <v>★</v>
      </c>
      <c r="BQ30" s="1030" t="str" cm="1">
        <f t="array" aca="1" ref="BQ30" ca="1">IF(INDIRECT($AG$10&amp;$AI27&amp;"!"&amp;$BQ$19)="","★",INDIRECT($AG$10&amp;$AI27&amp;"!"&amp;$BQ$19))</f>
        <v>★</v>
      </c>
      <c r="BR30" s="1030" t="str" cm="1">
        <f t="array" aca="1" ref="BR30" ca="1">IF(INDIRECT($AG$10&amp;$AI27&amp;"!"&amp;$BR$19)="","★",INDIRECT($AG$10&amp;$AI27&amp;"!"&amp;$BR$19))</f>
        <v>★</v>
      </c>
      <c r="BS30" s="1028"/>
      <c r="BT30" s="1030" t="str" cm="1">
        <f t="array" aca="1" ref="BT30" ca="1">IF(INDIRECT($AG$10&amp;$AI27&amp;"!"&amp;$BT$19)="","★",INDIRECT($AG$10&amp;$AI27&amp;"!"&amp;$BT$19))</f>
        <v>★</v>
      </c>
      <c r="BU30" s="1030" t="str" cm="1">
        <f t="array" aca="1" ref="BU30" ca="1">IF(INDIRECT($AG$10&amp;$AI27&amp;"!"&amp;$BU$19)="","★",INDIRECT($AG$10&amp;$AI27&amp;"!"&amp;$BU$19))</f>
        <v>★</v>
      </c>
      <c r="BV30" s="1028"/>
      <c r="BW30" s="1030" t="e" cm="1">
        <f t="array" aca="1" ref="BW30" ca="1">IF(INDIRECT($AG$10&amp;$AI27&amp;"!"&amp;$BW$19)="","★",INDIRECT($AG$10&amp;$AI27&amp;"!"&amp;$BW$19))</f>
        <v>#N/A</v>
      </c>
      <c r="BX30" s="1030" t="str" cm="1">
        <f t="array" aca="1" ref="BX30" ca="1">IF(INDIRECT($AG$10&amp;$AI27&amp;"!"&amp;$BX$19)="","★",INDIRECT($AG$10&amp;$AI27&amp;"!"&amp;$BX$19))</f>
        <v>---</v>
      </c>
      <c r="BY30" s="1029"/>
      <c r="BZ30" s="1031"/>
      <c r="CA30" s="1032"/>
      <c r="CB30" s="1032"/>
    </row>
    <row r="31" spans="2:80" ht="15" customHeight="1" thickBot="1">
      <c r="B31" s="145"/>
      <c r="C31" s="823"/>
      <c r="D31" s="1657" t="s">
        <v>1194</v>
      </c>
      <c r="E31" s="1658"/>
      <c r="F31" s="1657" t="s">
        <v>1193</v>
      </c>
      <c r="G31" s="1658"/>
      <c r="H31" s="823"/>
      <c r="I31" s="823"/>
      <c r="J31" s="823"/>
      <c r="K31" s="843"/>
      <c r="L31" s="725"/>
      <c r="M31" s="823"/>
      <c r="N31" s="823"/>
      <c r="AE31" s="35"/>
      <c r="AF31" s="40"/>
      <c r="AG31" s="40"/>
      <c r="AH31" s="40"/>
      <c r="AI31" s="1013">
        <v>3</v>
      </c>
      <c r="AJ31" s="1014" t="str" cm="1">
        <f t="array" aca="1" ref="AJ31" ca="1">IF(INDIRECT($AG$10&amp;$AI31&amp;"!"&amp;$AJ$16)="","★",INDIRECT($AG$10&amp;$AI31&amp;"!"&amp;$AJ$16))</f>
        <v>★</v>
      </c>
      <c r="AK31" s="1015" t="str" cm="1">
        <f t="array" aca="1" ref="AK31" ca="1">IF(INDIRECT($AG$10&amp;$AI31&amp;"!"&amp;$AK$16)="","★",INDIRECT($AG$10&amp;$AI31&amp;"!"&amp;$AK$16))</f>
        <v>★</v>
      </c>
      <c r="AL31" s="1015" t="str" cm="1">
        <f t="array" aca="1" ref="AL31" ca="1">IF(INDIRECT($AG$10&amp;$AI31&amp;"!"&amp;$AL$16)="","★",INDIRECT($AG$10&amp;$AI31&amp;"!"&amp;$AL$16))</f>
        <v>★</v>
      </c>
      <c r="AM31" s="1015" t="str" cm="1">
        <f t="array" aca="1" ref="AM31" ca="1">IF(INDIRECT($AG$10&amp;$AI31&amp;"!"&amp;$AM$16)="","★",INDIRECT($AG$10&amp;$AI31&amp;"!"&amp;$AM$16))</f>
        <v>★</v>
      </c>
      <c r="AN31" s="1015" t="str" cm="1">
        <f t="array" aca="1" ref="AN31" ca="1">IF(INDIRECT($AG$10&amp;$AI31&amp;"!"&amp;$AN$16)="","★",INDIRECT($AG$10&amp;$AI31&amp;"!"&amp;$AN$16))</f>
        <v>★</v>
      </c>
      <c r="AO31" s="1015" t="str" cm="1">
        <f t="array" aca="1" ref="AO31" ca="1">IF(INDIRECT($AG$10&amp;$AI31&amp;"!"&amp;$AO$16)="","★",INDIRECT($AG$10&amp;$AI31&amp;"!"&amp;$AO$16))</f>
        <v>★</v>
      </c>
      <c r="AP31" s="1015" t="str" cm="1">
        <f t="array" aca="1" ref="AP31" ca="1">IF(INDIRECT($AG$10&amp;$AI31&amp;"!"&amp;$AP$16)="","★",INDIRECT($AG$10&amp;$AI31&amp;"!"&amp;$AP$16))</f>
        <v>★</v>
      </c>
      <c r="AQ31" s="1016" t="str" cm="1">
        <f t="array" aca="1" ref="AQ31" ca="1">IF(INDIRECT($AG$10&amp;$AI31&amp;"!"&amp;$AQ$16)="","★",INDIRECT($AG$10&amp;$AI31&amp;"!"&amp;$AQ$16))</f>
        <v>★</v>
      </c>
      <c r="AR31" s="1014" t="str" cm="1">
        <f t="array" aca="1" ref="AR31" ca="1">IF(INDIRECT($AG$10&amp;$AI31&amp;"!"&amp;$AR$16)="","★",INDIRECT($AG$10&amp;$AI31&amp;"!"&amp;$AR$16))</f>
        <v>★</v>
      </c>
      <c r="AS31" s="1015" t="str" cm="1">
        <f t="array" aca="1" ref="AS31" ca="1">IF(INDIRECT($AG$10&amp;$AI31&amp;"!"&amp;$AS$16)="","★",INDIRECT($AG$10&amp;$AI31&amp;"!"&amp;$AS$16))</f>
        <v>★</v>
      </c>
      <c r="AT31" s="1015" t="str" cm="1">
        <f t="array" aca="1" ref="AT31" ca="1">IF(INDIRECT($AG$10&amp;$AI31&amp;"!"&amp;$AT$16)="","★",INDIRECT($AG$10&amp;$AI31&amp;"!"&amp;$AT$16))</f>
        <v>★</v>
      </c>
      <c r="AU31" s="1015" t="str" cm="1">
        <f t="array" aca="1" ref="AU31" ca="1">IF(INDIRECT($AG$10&amp;$AI31&amp;"!"&amp;$AU$16)="","★",INDIRECT($AG$10&amp;$AI31&amp;"!"&amp;$AU$16))</f>
        <v>★</v>
      </c>
      <c r="AV31" s="1015" t="str" cm="1">
        <f t="array" aca="1" ref="AV31" ca="1">IF(INDIRECT($AG$10&amp;$AI31&amp;"!"&amp;$AV$16)="","★",INDIRECT($AG$10&amp;$AI31&amp;"!"&amp;$AV$16))</f>
        <v>★</v>
      </c>
      <c r="AW31" s="1016" t="str" cm="1">
        <f t="array" aca="1" ref="AW31" ca="1">IF(INDIRECT($AG$10&amp;$AI31&amp;"!"&amp;$AW$16)="","★",INDIRECT($AG$10&amp;$AI31&amp;"!"&amp;$AW$16))</f>
        <v>★</v>
      </c>
      <c r="AX31" s="1014" t="e" cm="1">
        <f t="array" aca="1" ref="AX31" ca="1">IF(INDIRECT($AG$10&amp;$AI31&amp;"!"&amp;$AX$16)="","★",INDIRECT($AG$10&amp;$AI31&amp;"!"&amp;$AX$16))</f>
        <v>#VALUE!</v>
      </c>
      <c r="AY31" s="1015" t="e" cm="1">
        <f t="array" aca="1" ref="AY31" ca="1">IF(INDIRECT($AG$10&amp;$AI31&amp;"!"&amp;$AY$16)="","★",INDIRECT($AG$10&amp;$AI31&amp;"!"&amp;$AY$16))</f>
        <v>#VALUE!</v>
      </c>
      <c r="AZ31" s="1015" t="str" cm="1">
        <f t="array" aca="1" ref="AZ31" ca="1">IF(INDIRECT($AG$10&amp;$AI31&amp;"!"&amp;$AZ$16)="","★",INDIRECT($AG$10&amp;$AI31&amp;"!"&amp;$AZ$16))</f>
        <v>★</v>
      </c>
      <c r="BA31" s="1015" t="str" cm="1">
        <f t="array" aca="1" ref="BA31" ca="1">IF(INDIRECT($AG$10&amp;$AI31&amp;"!"&amp;$BA$16)="","★",INDIRECT($AG$10&amp;$AI31&amp;"!"&amp;$BA$16))</f>
        <v>★</v>
      </c>
      <c r="BB31" s="1015" t="str" cm="1">
        <f t="array" aca="1" ref="BB31" ca="1">IF(INDIRECT($AG$10&amp;$AI31&amp;"!"&amp;$BB$16)="","★",INDIRECT($AG$10&amp;$AI31&amp;"!"&amp;$BB$16))</f>
        <v>★</v>
      </c>
      <c r="BC31" s="1015" t="str" cm="1">
        <f t="array" aca="1" ref="BC31" ca="1">IF(INDIRECT($AG$10&amp;$AI31&amp;"!"&amp;$BC$16)="","★",INDIRECT($AG$10&amp;$AI31&amp;"!"&amp;$BC$16))</f>
        <v>★</v>
      </c>
      <c r="BD31" s="1015" t="str" cm="1">
        <f t="array" aca="1" ref="BD31" ca="1">IF(INDIRECT($AG$10&amp;$AI31&amp;"!"&amp;$BD$16)="","★",INDIRECT($AG$10&amp;$AI31&amp;"!"&amp;$BD$16))</f>
        <v>★</v>
      </c>
      <c r="BE31" s="1015" t="str" cm="1">
        <f t="array" aca="1" ref="BE31" ca="1">IF(INDIRECT($AG$10&amp;$AI31&amp;"!"&amp;$BE$16)="","★",INDIRECT($AG$10&amp;$AI31&amp;"!"&amp;$BE$16))</f>
        <v>★</v>
      </c>
      <c r="BF31" s="1015" t="str" cm="1">
        <f t="array" aca="1" ref="BF31" ca="1">IF(INDIRECT($AG$10&amp;$AI31&amp;"!"&amp;$BF$16)="","★",INDIRECT($AG$10&amp;$AI31&amp;"!"&amp;$BF$16))</f>
        <v>★</v>
      </c>
      <c r="BG31" s="1015" t="str" cm="1">
        <f t="array" aca="1" ref="BG31" ca="1">IF(INDIRECT($AG$10&amp;$AI31&amp;"!"&amp;$BG$16)="","★",INDIRECT($AG$10&amp;$AI31&amp;"!"&amp;$BG$16))</f>
        <v>★</v>
      </c>
      <c r="BH31" s="1015" t="str" cm="1">
        <f t="array" aca="1" ref="BH31" ca="1">IF(INDIRECT($AG$10&amp;$AI31&amp;"!"&amp;$BH$16)="","★",INDIRECT($AG$10&amp;$AI31&amp;"!"&amp;$BH$16))</f>
        <v>★</v>
      </c>
      <c r="BI31" s="1015" t="str" cm="1">
        <f t="array" aca="1" ref="BI31" ca="1">IF(INDIRECT($AG$10&amp;$AI31&amp;"!"&amp;$BI$16)="","★",INDIRECT($AG$10&amp;$AI31&amp;"!"&amp;$BI$16))</f>
        <v>★</v>
      </c>
      <c r="BJ31" s="1015" t="e" cm="1">
        <f t="array" aca="1" ref="BJ31" ca="1">IF(INDIRECT($AG$10&amp;$AI31&amp;"!"&amp;$BJ$16)="","★",INDIRECT($AG$10&amp;$AI31&amp;"!"&amp;$BJ$16))</f>
        <v>#N/A</v>
      </c>
      <c r="BK31" s="1015" t="str" cm="1">
        <f t="array" aca="1" ref="BK31" ca="1">IF(INDIRECT($AG$10&amp;$AI31&amp;"!"&amp;$BK$16)="","★",INDIRECT($AG$10&amp;$AI31&amp;"!"&amp;$BK$16))</f>
        <v>---</v>
      </c>
      <c r="BL31" s="1015" cm="1">
        <f t="array" aca="1" ref="BL31" ca="1">IF(INDIRECT($AG$10&amp;$AI31&amp;"!"&amp;$BL$16)="","★",INDIRECT($AG$10&amp;$AI31&amp;"!"&amp;$BL$16))</f>
        <v>0</v>
      </c>
      <c r="BM31" s="1015" t="str" cm="1">
        <f t="array" aca="1" ref="BM31" ca="1">IF(INDIRECT($AG$10&amp;$AI31&amp;"!"&amp;$BM$16)="","★",INDIRECT($AG$10&amp;$AI31&amp;"!"&amp;$BM$16))</f>
        <v>★</v>
      </c>
      <c r="BN31" s="1015" t="str" cm="1">
        <f t="array" aca="1" ref="BN31" ca="1">IF(INDIRECT($AG$10&amp;$AI31&amp;"!"&amp;$BN$16)="","★",INDIRECT($AG$10&amp;$AI31&amp;"!"&amp;$BN$16))</f>
        <v>★</v>
      </c>
      <c r="BO31" s="1015" t="str" cm="1">
        <f t="array" aca="1" ref="BO31" ca="1">IF(INDIRECT($AG$10&amp;$AI31&amp;"!"&amp;$BO$16)="","★",INDIRECT($AG$10&amp;$AI31&amp;"!"&amp;$BO$16))</f>
        <v>★</v>
      </c>
      <c r="BP31" s="1015" t="str" cm="1">
        <f t="array" aca="1" ref="BP31" ca="1">IF(INDIRECT($AG$10&amp;$AI31&amp;"!"&amp;$BP$16)="","★",INDIRECT($AG$10&amp;$AI31&amp;"!"&amp;$BP$16))</f>
        <v>★</v>
      </c>
      <c r="BQ31" s="1015" t="str" cm="1">
        <f t="array" aca="1" ref="BQ31" ca="1">IF(INDIRECT($AG$10&amp;$AI31&amp;"!"&amp;$BQ$16)="","★",INDIRECT($AG$10&amp;$AI31&amp;"!"&amp;$BQ$16))</f>
        <v>★</v>
      </c>
      <c r="BR31" s="1015" t="str" cm="1">
        <f t="array" aca="1" ref="BR31" ca="1">IF(INDIRECT($AG$10&amp;$AI31&amp;"!"&amp;$BR$16)="","★",INDIRECT($AG$10&amp;$AI31&amp;"!"&amp;$BR$16))</f>
        <v>★</v>
      </c>
      <c r="BS31" s="1015" t="str" cm="1">
        <f t="array" aca="1" ref="BS31" ca="1">IF(INDIRECT($AG$10&amp;$AI31&amp;"!"&amp;$BS$16)="","★",INDIRECT($AG$10&amp;$AI31&amp;"!"&amp;$BS$16))</f>
        <v>★</v>
      </c>
      <c r="BT31" s="1015" t="str" cm="1">
        <f t="array" aca="1" ref="BT31" ca="1">IF(INDIRECT($AG$10&amp;$AI31&amp;"!"&amp;$BT$16)="","★",INDIRECT($AG$10&amp;$AI31&amp;"!"&amp;$BT$16))</f>
        <v>★</v>
      </c>
      <c r="BU31" s="1015" t="str" cm="1">
        <f t="array" aca="1" ref="BU31" ca="1">IF(INDIRECT($AG$10&amp;$AI31&amp;"!"&amp;$BU$16)="","★",INDIRECT($AG$10&amp;$AI31&amp;"!"&amp;$BU$16))</f>
        <v>★</v>
      </c>
      <c r="BV31" s="1015" t="str" cm="1">
        <f t="array" aca="1" ref="BV31" ca="1">IF(INDIRECT($AG$10&amp;$AI31&amp;"!"&amp;$BV$16)="","★",INDIRECT($AG$10&amp;$AI31&amp;"!"&amp;$BV$16))</f>
        <v>★</v>
      </c>
      <c r="BW31" s="1015" t="e" cm="1">
        <f t="array" aca="1" ref="BW31" ca="1">IF(INDIRECT($AG$10&amp;$AI31&amp;"!"&amp;$BW$16)="","★",INDIRECT($AG$10&amp;$AI31&amp;"!"&amp;$BW$16))</f>
        <v>#N/A</v>
      </c>
      <c r="BX31" s="1015" t="str" cm="1">
        <f t="array" aca="1" ref="BX31" ca="1">IF(INDIRECT($AG$10&amp;$AI31&amp;"!"&amp;$BX$16)="","★",INDIRECT($AG$10&amp;$AI31&amp;"!"&amp;$BX$16))</f>
        <v>---</v>
      </c>
      <c r="BY31" s="1016" cm="1">
        <f t="array" aca="1" ref="BY31" ca="1">IF(INDIRECT($AG$10&amp;$AI31&amp;"!"&amp;$BY$16)="","★",INDIRECT($AG$10&amp;$AI31&amp;"!"&amp;$BY$16))</f>
        <v>0</v>
      </c>
      <c r="BZ31" s="1017" t="str" cm="1">
        <f t="array" aca="1" ref="BZ31" ca="1">IF(INDIRECT($AG$10&amp;$AI31&amp;"!"&amp;$BZ$16)="","★",INDIRECT($AG$10&amp;$AI31&amp;"!"&amp;$BZ$16))</f>
        <v>★</v>
      </c>
      <c r="CA31" s="1018" t="str" cm="1">
        <f t="array" aca="1" ref="CA31" ca="1">IF(INDIRECT($AG$10&amp;$AI31&amp;"!"&amp;$CA$16)="","★",INDIRECT($AG$10&amp;$AI31&amp;"!"&amp;$CA$16))</f>
        <v>★</v>
      </c>
      <c r="CB31" s="1018" t="str" cm="1">
        <f t="array" aca="1" ref="CB31" ca="1">IF(INDIRECT($AG$10&amp;$AI31&amp;"!"&amp;$CB$16)="","★",INDIRECT($AG$10&amp;$AI31&amp;"!"&amp;$CB$16))</f>
        <v>★</v>
      </c>
    </row>
    <row r="32" spans="2:80" ht="12" customHeight="1">
      <c r="B32" s="35"/>
      <c r="C32" s="823"/>
      <c r="D32" s="847" t="s">
        <v>1162</v>
      </c>
      <c r="E32" s="848" t="s">
        <v>1127</v>
      </c>
      <c r="F32" s="847" t="s">
        <v>1202</v>
      </c>
      <c r="G32" s="849" t="s">
        <v>1202</v>
      </c>
      <c r="H32" s="823"/>
      <c r="I32" s="823"/>
      <c r="J32" s="823"/>
      <c r="K32" s="843"/>
      <c r="L32" s="845"/>
      <c r="M32" s="738"/>
      <c r="N32" s="846"/>
      <c r="O32" s="42"/>
      <c r="AE32" s="35"/>
      <c r="AF32" s="40"/>
      <c r="AG32" s="40"/>
      <c r="AH32" s="40"/>
      <c r="AI32" s="1019"/>
      <c r="AJ32" s="1020"/>
      <c r="AK32" s="1021"/>
      <c r="AL32" s="1021"/>
      <c r="AM32" s="1021"/>
      <c r="AN32" s="1021"/>
      <c r="AO32" s="1021"/>
      <c r="AP32" s="1021"/>
      <c r="AQ32" s="1022"/>
      <c r="AR32" s="1020"/>
      <c r="AS32" s="1021"/>
      <c r="AT32" s="1021"/>
      <c r="AU32" s="1021"/>
      <c r="AV32" s="1021"/>
      <c r="AW32" s="1022"/>
      <c r="AX32" s="1020"/>
      <c r="AY32" s="1021"/>
      <c r="AZ32" s="1023" t="str" cm="1">
        <f t="array" aca="1" ref="AZ32" ca="1">IF(INDIRECT($AG$10&amp;$AI31&amp;"!"&amp;$AZ$17)="","★",INDIRECT($AG$10&amp;$AI31&amp;"!"&amp;$AZ$17))</f>
        <v>★</v>
      </c>
      <c r="BA32" s="1023" t="str" cm="1">
        <f t="array" aca="1" ref="BA32" ca="1">IF(INDIRECT($AG$10&amp;$AI31&amp;"!"&amp;$BA$17)="","★",INDIRECT($AG$10&amp;$AI31&amp;"!"&amp;$BA$17))</f>
        <v>★</v>
      </c>
      <c r="BB32" s="1023" t="str" cm="1">
        <f t="array" aca="1" ref="BB32" ca="1">IF(INDIRECT($AG$10&amp;$AI31&amp;"!"&amp;$BB$17)="","★",INDIRECT($AG$10&amp;$AI31&amp;"!"&amp;$BB$17))</f>
        <v>★</v>
      </c>
      <c r="BC32" s="1023" t="str" cm="1">
        <f t="array" aca="1" ref="BC32" ca="1">IF(INDIRECT($AG$10&amp;$AI31&amp;"!"&amp;$BC$17)="","★",INDIRECT($AG$10&amp;$AI31&amp;"!"&amp;$BC$17))</f>
        <v>★</v>
      </c>
      <c r="BD32" s="1023" t="str" cm="1">
        <f t="array" aca="1" ref="BD32" ca="1">IF(INDIRECT($AG$10&amp;$AI31&amp;"!"&amp;$BD$17)="","★",INDIRECT($AG$10&amp;$AI31&amp;"!"&amp;$BD$17))</f>
        <v>★</v>
      </c>
      <c r="BE32" s="1023" t="str" cm="1">
        <f t="array" aca="1" ref="BE32" ca="1">IF(INDIRECT($AG$10&amp;$AI31&amp;"!"&amp;$BE$17)="","★",INDIRECT($AG$10&amp;$AI31&amp;"!"&amp;$BE$17))</f>
        <v>★</v>
      </c>
      <c r="BF32" s="1021"/>
      <c r="BG32" s="1023" t="str" cm="1">
        <f t="array" aca="1" ref="BG32" ca="1">IF(INDIRECT($AG$10&amp;$AI31&amp;"!"&amp;$BG$17)="","★",INDIRECT($AG$10&amp;$AI31&amp;"!"&amp;$BG$17))</f>
        <v>★</v>
      </c>
      <c r="BH32" s="1023" t="str" cm="1">
        <f t="array" aca="1" ref="BH32" ca="1">IF(INDIRECT($AG$10&amp;$AI31&amp;"!"&amp;$BH$17)="","★",INDIRECT($AG$10&amp;$AI31&amp;"!"&amp;$BH$17))</f>
        <v>★</v>
      </c>
      <c r="BI32" s="1021"/>
      <c r="BJ32" s="1023" t="e" cm="1">
        <f t="array" aca="1" ref="BJ32" ca="1">IF(INDIRECT($AG$10&amp;$AI31&amp;"!"&amp;$BJ$17)="","★",INDIRECT($AG$10&amp;$AI31&amp;"!"&amp;$BJ$17))</f>
        <v>#N/A</v>
      </c>
      <c r="BK32" s="1023" t="str" cm="1">
        <f t="array" aca="1" ref="BK32" ca="1">IF(INDIRECT($AG$10&amp;$AI31&amp;"!"&amp;$BK$17)="","★",INDIRECT($AG$10&amp;$AI31&amp;"!"&amp;$BK$17))</f>
        <v>---</v>
      </c>
      <c r="BL32" s="1021"/>
      <c r="BM32" s="1023" t="str" cm="1">
        <f t="array" aca="1" ref="BM32" ca="1">IF(INDIRECT($AG$10&amp;$AI31&amp;"!"&amp;$BM$17)="","★",INDIRECT($AG$10&amp;$AI31&amp;"!"&amp;$BM$17))</f>
        <v>★</v>
      </c>
      <c r="BN32" s="1023" t="str" cm="1">
        <f t="array" aca="1" ref="BN32" ca="1">IF(INDIRECT($AG$10&amp;$AI31&amp;"!"&amp;$BN$17)="","★",INDIRECT($AG$10&amp;$AI31&amp;"!"&amp;$BN$17))</f>
        <v>★</v>
      </c>
      <c r="BO32" s="1023" t="str" cm="1">
        <f t="array" aca="1" ref="BO32" ca="1">IF(INDIRECT($AG$10&amp;$AI31&amp;"!"&amp;$BO$17)="","★",INDIRECT($AG$10&amp;$AI31&amp;"!"&amp;$BO$17))</f>
        <v>★</v>
      </c>
      <c r="BP32" s="1023" t="str" cm="1">
        <f t="array" aca="1" ref="BP32" ca="1">IF(INDIRECT($AG$10&amp;$AI31&amp;"!"&amp;$BP$17)="","★",INDIRECT($AG$10&amp;$AI31&amp;"!"&amp;$BP$17))</f>
        <v>★</v>
      </c>
      <c r="BQ32" s="1023" t="str" cm="1">
        <f t="array" aca="1" ref="BQ32" ca="1">IF(INDIRECT($AG$10&amp;$AI31&amp;"!"&amp;$BQ$17)="","★",INDIRECT($AG$10&amp;$AI31&amp;"!"&amp;$BQ$17))</f>
        <v>★</v>
      </c>
      <c r="BR32" s="1023" t="str" cm="1">
        <f t="array" aca="1" ref="BR32" ca="1">IF(INDIRECT($AG$10&amp;$AI31&amp;"!"&amp;$BR$17)="","★",INDIRECT($AG$10&amp;$AI31&amp;"!"&amp;$BR$17))</f>
        <v>★</v>
      </c>
      <c r="BS32" s="1021"/>
      <c r="BT32" s="1023" t="str" cm="1">
        <f t="array" aca="1" ref="BT32" ca="1">IF(INDIRECT($AG$10&amp;$AI31&amp;"!"&amp;$BT$17)="","★",INDIRECT($AG$10&amp;$AI31&amp;"!"&amp;$BT$17))</f>
        <v>★</v>
      </c>
      <c r="BU32" s="1023" t="str" cm="1">
        <f t="array" aca="1" ref="BU32" ca="1">IF(INDIRECT($AG$10&amp;$AI31&amp;"!"&amp;$BU$17)="","★",INDIRECT($AG$10&amp;$AI31&amp;"!"&amp;$BU$17))</f>
        <v>★</v>
      </c>
      <c r="BV32" s="1021"/>
      <c r="BW32" s="1023" t="e" cm="1">
        <f t="array" aca="1" ref="BW32" ca="1">IF(INDIRECT($AG$10&amp;$AI31&amp;"!"&amp;$BW$17)="","★",INDIRECT($AG$10&amp;$AI31&amp;"!"&amp;$BW$17))</f>
        <v>#N/A</v>
      </c>
      <c r="BX32" s="1023" t="str" cm="1">
        <f t="array" aca="1" ref="BX32" ca="1">IF(INDIRECT($AG$10&amp;$AI31&amp;"!"&amp;$BX$17)="","★",INDIRECT($AG$10&amp;$AI31&amp;"!"&amp;$BX$17))</f>
        <v>---</v>
      </c>
      <c r="BY32" s="1022"/>
      <c r="BZ32" s="1024"/>
      <c r="CA32" s="1025"/>
      <c r="CB32" s="1025"/>
    </row>
    <row r="33" spans="1:80" ht="15" customHeight="1">
      <c r="B33" s="35"/>
      <c r="C33" s="823"/>
      <c r="D33" s="1659" t="s">
        <v>1205</v>
      </c>
      <c r="E33" s="850" t="s">
        <v>1264</v>
      </c>
      <c r="F33" s="1659" t="s">
        <v>1205</v>
      </c>
      <c r="G33" s="851" t="s">
        <v>1265</v>
      </c>
      <c r="H33" s="823"/>
      <c r="I33" s="823"/>
      <c r="J33" s="823"/>
      <c r="K33" s="843"/>
      <c r="L33" s="845"/>
      <c r="M33" s="738"/>
      <c r="N33" s="846"/>
      <c r="O33" s="42"/>
      <c r="AE33" s="35"/>
      <c r="AF33" s="40"/>
      <c r="AG33" s="40"/>
      <c r="AH33" s="40"/>
      <c r="AI33" s="1019"/>
      <c r="AJ33" s="1020"/>
      <c r="AK33" s="1021"/>
      <c r="AL33" s="1021"/>
      <c r="AM33" s="1021"/>
      <c r="AN33" s="1021"/>
      <c r="AO33" s="1021"/>
      <c r="AP33" s="1021"/>
      <c r="AQ33" s="1022"/>
      <c r="AR33" s="1020"/>
      <c r="AS33" s="1021"/>
      <c r="AT33" s="1021"/>
      <c r="AU33" s="1021"/>
      <c r="AV33" s="1021"/>
      <c r="AW33" s="1022"/>
      <c r="AX33" s="1020"/>
      <c r="AY33" s="1021"/>
      <c r="AZ33" s="1023" t="str" cm="1">
        <f t="array" aca="1" ref="AZ33" ca="1">IF(INDIRECT($AG$10&amp;$AI31&amp;"!"&amp;$AZ$18)="","★",INDIRECT($AG$10&amp;$AI31&amp;"!"&amp;$AZ$18))</f>
        <v>★</v>
      </c>
      <c r="BA33" s="1023" t="str" cm="1">
        <f t="array" aca="1" ref="BA33" ca="1">IF(INDIRECT($AG$10&amp;$AI31&amp;"!"&amp;$BA$18)="","★",INDIRECT($AG$10&amp;$AI31&amp;"!"&amp;$BA$18))</f>
        <v>★</v>
      </c>
      <c r="BB33" s="1023" t="str" cm="1">
        <f t="array" aca="1" ref="BB33" ca="1">IF(INDIRECT($AG$10&amp;$AI31&amp;"!"&amp;$BB$18)="","★",INDIRECT($AG$10&amp;$AI31&amp;"!"&amp;$BB$18))</f>
        <v>★</v>
      </c>
      <c r="BC33" s="1023" t="str" cm="1">
        <f t="array" aca="1" ref="BC33" ca="1">IF(INDIRECT($AG$10&amp;$AI31&amp;"!"&amp;$BC$18)="","★",INDIRECT($AG$10&amp;$AI31&amp;"!"&amp;$BC$18))</f>
        <v>★</v>
      </c>
      <c r="BD33" s="1023" t="str" cm="1">
        <f t="array" aca="1" ref="BD33" ca="1">IF(INDIRECT($AG$10&amp;$AI31&amp;"!"&amp;$BD$18)="","★",INDIRECT($AG$10&amp;$AI31&amp;"!"&amp;$BD$18))</f>
        <v>★</v>
      </c>
      <c r="BE33" s="1023" t="str" cm="1">
        <f t="array" aca="1" ref="BE33" ca="1">IF(INDIRECT($AG$10&amp;$AI31&amp;"!"&amp;$BE$18)="","★",INDIRECT($AG$10&amp;$AI31&amp;"!"&amp;$BE$18))</f>
        <v>★</v>
      </c>
      <c r="BF33" s="1021"/>
      <c r="BG33" s="1023" t="str" cm="1">
        <f t="array" aca="1" ref="BG33" ca="1">IF(INDIRECT($AG$10&amp;$AI31&amp;"!"&amp;$BG$18)="","★",INDIRECT($AG$10&amp;$AI31&amp;"!"&amp;$BG$18))</f>
        <v>★</v>
      </c>
      <c r="BH33" s="1023" t="str" cm="1">
        <f t="array" aca="1" ref="BH33" ca="1">IF(INDIRECT($AG$10&amp;$AI31&amp;"!"&amp;$BH$18)="","★",INDIRECT($AG$10&amp;$AI31&amp;"!"&amp;$BH$18))</f>
        <v>★</v>
      </c>
      <c r="BI33" s="1021"/>
      <c r="BJ33" s="1023" t="e" cm="1">
        <f t="array" aca="1" ref="BJ33" ca="1">IF(INDIRECT($AG$10&amp;$AI31&amp;"!"&amp;$BJ$18)="","★",INDIRECT($AG$10&amp;$AI31&amp;"!"&amp;$BJ$18))</f>
        <v>#N/A</v>
      </c>
      <c r="BK33" s="1023" t="str" cm="1">
        <f t="array" aca="1" ref="BK33" ca="1">IF(INDIRECT($AG$10&amp;$AI31&amp;"!"&amp;$BK$18)="","★",INDIRECT($AG$10&amp;$AI31&amp;"!"&amp;$BK$18))</f>
        <v>---</v>
      </c>
      <c r="BL33" s="1021"/>
      <c r="BM33" s="1023" t="str" cm="1">
        <f t="array" aca="1" ref="BM33" ca="1">IF(INDIRECT($AG$10&amp;$AI31&amp;"!"&amp;$BM$18)="","★",INDIRECT($AG$10&amp;$AI31&amp;"!"&amp;$BM$18))</f>
        <v>★</v>
      </c>
      <c r="BN33" s="1023" t="str" cm="1">
        <f t="array" aca="1" ref="BN33" ca="1">IF(INDIRECT($AG$10&amp;$AI31&amp;"!"&amp;$BN$18)="","★",INDIRECT($AG$10&amp;$AI31&amp;"!"&amp;$BN$18))</f>
        <v>★</v>
      </c>
      <c r="BO33" s="1023" t="str" cm="1">
        <f t="array" aca="1" ref="BO33" ca="1">IF(INDIRECT($AG$10&amp;$AI31&amp;"!"&amp;$BO$18)="","★",INDIRECT($AG$10&amp;$AI31&amp;"!"&amp;$BO$18))</f>
        <v>★</v>
      </c>
      <c r="BP33" s="1023" t="str" cm="1">
        <f t="array" aca="1" ref="BP33" ca="1">IF(INDIRECT($AG$10&amp;$AI31&amp;"!"&amp;$BP$18)="","★",INDIRECT($AG$10&amp;$AI31&amp;"!"&amp;$BP$18))</f>
        <v>★</v>
      </c>
      <c r="BQ33" s="1023" t="str" cm="1">
        <f t="array" aca="1" ref="BQ33" ca="1">IF(INDIRECT($AG$10&amp;$AI31&amp;"!"&amp;$BQ$18)="","★",INDIRECT($AG$10&amp;$AI31&amp;"!"&amp;$BQ$18))</f>
        <v>★</v>
      </c>
      <c r="BR33" s="1023" t="str" cm="1">
        <f t="array" aca="1" ref="BR33" ca="1">IF(INDIRECT($AG$10&amp;$AI31&amp;"!"&amp;$BR$18)="","★",INDIRECT($AG$10&amp;$AI31&amp;"!"&amp;$BR$18))</f>
        <v>★</v>
      </c>
      <c r="BS33" s="1021"/>
      <c r="BT33" s="1023" t="str" cm="1">
        <f t="array" aca="1" ref="BT33" ca="1">IF(INDIRECT($AG$10&amp;$AI31&amp;"!"&amp;$BT$18)="","★",INDIRECT($AG$10&amp;$AI31&amp;"!"&amp;$BT$18))</f>
        <v>★</v>
      </c>
      <c r="BU33" s="1023" t="str" cm="1">
        <f t="array" aca="1" ref="BU33" ca="1">IF(INDIRECT($AG$10&amp;$AI31&amp;"!"&amp;$BU$18)="","★",INDIRECT($AG$10&amp;$AI31&amp;"!"&amp;$BU$18))</f>
        <v>★</v>
      </c>
      <c r="BV33" s="1021"/>
      <c r="BW33" s="1023" t="e" cm="1">
        <f t="array" aca="1" ref="BW33" ca="1">IF(INDIRECT($AG$10&amp;$AI31&amp;"!"&amp;$BW$18)="","★",INDIRECT($AG$10&amp;$AI31&amp;"!"&amp;$BW$18))</f>
        <v>#N/A</v>
      </c>
      <c r="BX33" s="1023" t="str" cm="1">
        <f t="array" aca="1" ref="BX33" ca="1">IF(INDIRECT($AG$10&amp;$AI31&amp;"!"&amp;$BX$18)="","★",INDIRECT($AG$10&amp;$AI31&amp;"!"&amp;$BX$18))</f>
        <v>---</v>
      </c>
      <c r="BY33" s="1022"/>
      <c r="BZ33" s="1024"/>
      <c r="CA33" s="1025"/>
      <c r="CB33" s="1025"/>
    </row>
    <row r="34" spans="1:80" ht="15" customHeight="1" thickBot="1">
      <c r="B34" s="35"/>
      <c r="C34" s="852"/>
      <c r="D34" s="1660"/>
      <c r="E34" s="853" t="s">
        <v>1195</v>
      </c>
      <c r="F34" s="1660"/>
      <c r="G34" s="853" t="s">
        <v>1195</v>
      </c>
      <c r="H34" s="852"/>
      <c r="I34" s="823"/>
      <c r="J34" s="823"/>
      <c r="K34" s="843"/>
      <c r="L34" s="845"/>
      <c r="M34" s="738"/>
      <c r="N34" s="846"/>
      <c r="O34" s="42"/>
      <c r="AE34" s="35"/>
      <c r="AF34" s="40"/>
      <c r="AG34" s="40"/>
      <c r="AH34" s="40"/>
      <c r="AI34" s="1026"/>
      <c r="AJ34" s="1027"/>
      <c r="AK34" s="1028"/>
      <c r="AL34" s="1028"/>
      <c r="AM34" s="1028"/>
      <c r="AN34" s="1028"/>
      <c r="AO34" s="1028"/>
      <c r="AP34" s="1028"/>
      <c r="AQ34" s="1029"/>
      <c r="AR34" s="1027"/>
      <c r="AS34" s="1028"/>
      <c r="AT34" s="1028"/>
      <c r="AU34" s="1028"/>
      <c r="AV34" s="1028"/>
      <c r="AW34" s="1029"/>
      <c r="AX34" s="1027"/>
      <c r="AY34" s="1028"/>
      <c r="AZ34" s="1030" t="str" cm="1">
        <f t="array" aca="1" ref="AZ34" ca="1">IF(INDIRECT($AG$10&amp;$AI31&amp;"!"&amp;$AZ$19)="","★",INDIRECT($AG$10&amp;$AI31&amp;"!"&amp;$AZ$19))</f>
        <v>★</v>
      </c>
      <c r="BA34" s="1030" t="str" cm="1">
        <f t="array" aca="1" ref="BA34" ca="1">IF(INDIRECT($AG$10&amp;$AI31&amp;"!"&amp;$BA$19)="","★",INDIRECT($AG$10&amp;$AI31&amp;"!"&amp;$BA$19))</f>
        <v>★</v>
      </c>
      <c r="BB34" s="1030" t="str" cm="1">
        <f t="array" aca="1" ref="BB34" ca="1">IF(INDIRECT($AG$10&amp;$AI31&amp;"!"&amp;$BB$19)="","★",INDIRECT($AG$10&amp;$AI31&amp;"!"&amp;$BB$19))</f>
        <v>★</v>
      </c>
      <c r="BC34" s="1030" t="str" cm="1">
        <f t="array" aca="1" ref="BC34" ca="1">IF(INDIRECT($AG$10&amp;$AI31&amp;"!"&amp;$BC$19)="","★",INDIRECT($AG$10&amp;$AI31&amp;"!"&amp;$BC$19))</f>
        <v>★</v>
      </c>
      <c r="BD34" s="1030" t="str" cm="1">
        <f t="array" aca="1" ref="BD34" ca="1">IF(INDIRECT($AG$10&amp;$AI31&amp;"!"&amp;$BD$19)="","★",INDIRECT($AG$10&amp;$AI31&amp;"!"&amp;$BD$19))</f>
        <v>★</v>
      </c>
      <c r="BE34" s="1030" t="str" cm="1">
        <f t="array" aca="1" ref="BE34" ca="1">IF(INDIRECT($AG$10&amp;$AI31&amp;"!"&amp;$BE$19)="","★",INDIRECT($AG$10&amp;$AI31&amp;"!"&amp;$BE$19))</f>
        <v>★</v>
      </c>
      <c r="BF34" s="1028"/>
      <c r="BG34" s="1030" t="str" cm="1">
        <f t="array" aca="1" ref="BG34" ca="1">IF(INDIRECT($AG$10&amp;$AI31&amp;"!"&amp;$BG$19)="","★",INDIRECT($AG$10&amp;$AI31&amp;"!"&amp;$BG$19))</f>
        <v>★</v>
      </c>
      <c r="BH34" s="1030" t="str" cm="1">
        <f t="array" aca="1" ref="BH34" ca="1">IF(INDIRECT($AG$10&amp;$AI31&amp;"!"&amp;$BH$19)="","★",INDIRECT($AG$10&amp;$AI31&amp;"!"&amp;$BH$19))</f>
        <v>★</v>
      </c>
      <c r="BI34" s="1028"/>
      <c r="BJ34" s="1030" t="e" cm="1">
        <f t="array" aca="1" ref="BJ34" ca="1">IF(INDIRECT($AG$10&amp;$AI31&amp;"!"&amp;$BJ$19)="","★",INDIRECT($AG$10&amp;$AI31&amp;"!"&amp;$BJ$19))</f>
        <v>#N/A</v>
      </c>
      <c r="BK34" s="1030" t="str" cm="1">
        <f t="array" aca="1" ref="BK34" ca="1">IF(INDIRECT($AG$10&amp;$AI31&amp;"!"&amp;$BK$19)="","★",INDIRECT($AG$10&amp;$AI31&amp;"!"&amp;$BK$19))</f>
        <v>---</v>
      </c>
      <c r="BL34" s="1028"/>
      <c r="BM34" s="1030" t="str" cm="1">
        <f t="array" aca="1" ref="BM34" ca="1">IF(INDIRECT($AG$10&amp;$AI31&amp;"!"&amp;$BM$19)="","★",INDIRECT($AG$10&amp;$AI31&amp;"!"&amp;$BM$19))</f>
        <v>★</v>
      </c>
      <c r="BN34" s="1030" t="str" cm="1">
        <f t="array" aca="1" ref="BN34" ca="1">IF(INDIRECT($AG$10&amp;$AI31&amp;"!"&amp;$BN$19)="","★",INDIRECT($AG$10&amp;$AI31&amp;"!"&amp;$BN$19))</f>
        <v>★</v>
      </c>
      <c r="BO34" s="1030" t="str" cm="1">
        <f t="array" aca="1" ref="BO34" ca="1">IF(INDIRECT($AG$10&amp;$AI31&amp;"!"&amp;$BO$19)="","★",INDIRECT($AG$10&amp;$AI31&amp;"!"&amp;$BO$19))</f>
        <v>★</v>
      </c>
      <c r="BP34" s="1030" t="str" cm="1">
        <f t="array" aca="1" ref="BP34" ca="1">IF(INDIRECT($AG$10&amp;$AI31&amp;"!"&amp;$BP$19)="","★",INDIRECT($AG$10&amp;$AI31&amp;"!"&amp;$BP$19))</f>
        <v>★</v>
      </c>
      <c r="BQ34" s="1030" t="str" cm="1">
        <f t="array" aca="1" ref="BQ34" ca="1">IF(INDIRECT($AG$10&amp;$AI31&amp;"!"&amp;$BQ$19)="","★",INDIRECT($AG$10&amp;$AI31&amp;"!"&amp;$BQ$19))</f>
        <v>★</v>
      </c>
      <c r="BR34" s="1030" t="str" cm="1">
        <f t="array" aca="1" ref="BR34" ca="1">IF(INDIRECT($AG$10&amp;$AI31&amp;"!"&amp;$BR$19)="","★",INDIRECT($AG$10&amp;$AI31&amp;"!"&amp;$BR$19))</f>
        <v>★</v>
      </c>
      <c r="BS34" s="1028"/>
      <c r="BT34" s="1030" t="str" cm="1">
        <f t="array" aca="1" ref="BT34" ca="1">IF(INDIRECT($AG$10&amp;$AI31&amp;"!"&amp;$BT$19)="","★",INDIRECT($AG$10&amp;$AI31&amp;"!"&amp;$BT$19))</f>
        <v>★</v>
      </c>
      <c r="BU34" s="1030" t="str" cm="1">
        <f t="array" aca="1" ref="BU34" ca="1">IF(INDIRECT($AG$10&amp;$AI31&amp;"!"&amp;$BU$19)="","★",INDIRECT($AG$10&amp;$AI31&amp;"!"&amp;$BU$19))</f>
        <v>★</v>
      </c>
      <c r="BV34" s="1028"/>
      <c r="BW34" s="1030" t="e" cm="1">
        <f t="array" aca="1" ref="BW34" ca="1">IF(INDIRECT($AG$10&amp;$AI31&amp;"!"&amp;$BW$19)="","★",INDIRECT($AG$10&amp;$AI31&amp;"!"&amp;$BW$19))</f>
        <v>#N/A</v>
      </c>
      <c r="BX34" s="1030" t="str" cm="1">
        <f t="array" aca="1" ref="BX34" ca="1">IF(INDIRECT($AG$10&amp;$AI31&amp;"!"&amp;$BX$19)="","★",INDIRECT($AG$10&amp;$AI31&amp;"!"&amp;$BX$19))</f>
        <v>---</v>
      </c>
      <c r="BY34" s="1029"/>
      <c r="BZ34" s="1031"/>
      <c r="CA34" s="1032"/>
      <c r="CB34" s="1032"/>
    </row>
    <row r="35" spans="1:80" ht="12" customHeight="1">
      <c r="B35" s="35"/>
      <c r="C35" s="1653" t="s">
        <v>1203</v>
      </c>
      <c r="D35" s="854" t="s">
        <v>1218</v>
      </c>
      <c r="E35" s="855"/>
      <c r="F35" s="856"/>
      <c r="G35" s="855"/>
      <c r="H35" s="852"/>
      <c r="I35" s="823"/>
      <c r="J35" s="823"/>
      <c r="K35" s="843"/>
      <c r="L35" s="845"/>
      <c r="M35" s="738"/>
      <c r="N35" s="846"/>
      <c r="O35" s="42"/>
      <c r="AE35" s="35"/>
      <c r="AF35" s="40"/>
      <c r="AG35" s="40"/>
      <c r="AH35" s="40"/>
      <c r="AI35" s="1013">
        <v>4</v>
      </c>
      <c r="AJ35" s="1014" t="str" cm="1">
        <f t="array" aca="1" ref="AJ35" ca="1">IF(INDIRECT($AG$10&amp;$AI35&amp;"!"&amp;$AJ$16)="","★",INDIRECT($AG$10&amp;$AI35&amp;"!"&amp;$AJ$16))</f>
        <v>★</v>
      </c>
      <c r="AK35" s="1015" t="str" cm="1">
        <f t="array" aca="1" ref="AK35" ca="1">IF(INDIRECT($AG$10&amp;$AI35&amp;"!"&amp;$AK$16)="","★",INDIRECT($AG$10&amp;$AI35&amp;"!"&amp;$AK$16))</f>
        <v>★</v>
      </c>
      <c r="AL35" s="1015" t="str" cm="1">
        <f t="array" aca="1" ref="AL35" ca="1">IF(INDIRECT($AG$10&amp;$AI35&amp;"!"&amp;$AL$16)="","★",INDIRECT($AG$10&amp;$AI35&amp;"!"&amp;$AL$16))</f>
        <v>★</v>
      </c>
      <c r="AM35" s="1015" t="str" cm="1">
        <f t="array" aca="1" ref="AM35" ca="1">IF(INDIRECT($AG$10&amp;$AI35&amp;"!"&amp;$AM$16)="","★",INDIRECT($AG$10&amp;$AI35&amp;"!"&amp;$AM$16))</f>
        <v>★</v>
      </c>
      <c r="AN35" s="1015" t="str" cm="1">
        <f t="array" aca="1" ref="AN35" ca="1">IF(INDIRECT($AG$10&amp;$AI35&amp;"!"&amp;$AN$16)="","★",INDIRECT($AG$10&amp;$AI35&amp;"!"&amp;$AN$16))</f>
        <v>★</v>
      </c>
      <c r="AO35" s="1015" t="str" cm="1">
        <f t="array" aca="1" ref="AO35" ca="1">IF(INDIRECT($AG$10&amp;$AI35&amp;"!"&amp;$AO$16)="","★",INDIRECT($AG$10&amp;$AI35&amp;"!"&amp;$AO$16))</f>
        <v>★</v>
      </c>
      <c r="AP35" s="1015" t="str" cm="1">
        <f t="array" aca="1" ref="AP35" ca="1">IF(INDIRECT($AG$10&amp;$AI35&amp;"!"&amp;$AP$16)="","★",INDIRECT($AG$10&amp;$AI35&amp;"!"&amp;$AP$16))</f>
        <v>★</v>
      </c>
      <c r="AQ35" s="1016" t="str" cm="1">
        <f t="array" aca="1" ref="AQ35" ca="1">IF(INDIRECT($AG$10&amp;$AI35&amp;"!"&amp;$AQ$16)="","★",INDIRECT($AG$10&amp;$AI35&amp;"!"&amp;$AQ$16))</f>
        <v>★</v>
      </c>
      <c r="AR35" s="1014" t="str" cm="1">
        <f t="array" aca="1" ref="AR35" ca="1">IF(INDIRECT($AG$10&amp;$AI35&amp;"!"&amp;$AR$16)="","★",INDIRECT($AG$10&amp;$AI35&amp;"!"&amp;$AR$16))</f>
        <v>★</v>
      </c>
      <c r="AS35" s="1015" t="str" cm="1">
        <f t="array" aca="1" ref="AS35" ca="1">IF(INDIRECT($AG$10&amp;$AI35&amp;"!"&amp;$AS$16)="","★",INDIRECT($AG$10&amp;$AI35&amp;"!"&amp;$AS$16))</f>
        <v>★</v>
      </c>
      <c r="AT35" s="1015" t="str" cm="1">
        <f t="array" aca="1" ref="AT35" ca="1">IF(INDIRECT($AG$10&amp;$AI35&amp;"!"&amp;$AT$16)="","★",INDIRECT($AG$10&amp;$AI35&amp;"!"&amp;$AT$16))</f>
        <v>★</v>
      </c>
      <c r="AU35" s="1015" t="str" cm="1">
        <f t="array" aca="1" ref="AU35" ca="1">IF(INDIRECT($AG$10&amp;$AI35&amp;"!"&amp;$AU$16)="","★",INDIRECT($AG$10&amp;$AI35&amp;"!"&amp;$AU$16))</f>
        <v>★</v>
      </c>
      <c r="AV35" s="1015" t="str" cm="1">
        <f t="array" aca="1" ref="AV35" ca="1">IF(INDIRECT($AG$10&amp;$AI35&amp;"!"&amp;$AV$16)="","★",INDIRECT($AG$10&amp;$AI35&amp;"!"&amp;$AV$16))</f>
        <v>★</v>
      </c>
      <c r="AW35" s="1016" t="str" cm="1">
        <f t="array" aca="1" ref="AW35" ca="1">IF(INDIRECT($AG$10&amp;$AI35&amp;"!"&amp;$AW$16)="","★",INDIRECT($AG$10&amp;$AI35&amp;"!"&amp;$AW$16))</f>
        <v>★</v>
      </c>
      <c r="AX35" s="1014" t="e" cm="1">
        <f t="array" aca="1" ref="AX35" ca="1">IF(INDIRECT($AG$10&amp;$AI35&amp;"!"&amp;$AX$16)="","★",INDIRECT($AG$10&amp;$AI35&amp;"!"&amp;$AX$16))</f>
        <v>#VALUE!</v>
      </c>
      <c r="AY35" s="1015" t="e" cm="1">
        <f t="array" aca="1" ref="AY35" ca="1">IF(INDIRECT($AG$10&amp;$AI35&amp;"!"&amp;$AY$16)="","★",INDIRECT($AG$10&amp;$AI35&amp;"!"&amp;$AY$16))</f>
        <v>#VALUE!</v>
      </c>
      <c r="AZ35" s="1015" t="str" cm="1">
        <f t="array" aca="1" ref="AZ35" ca="1">IF(INDIRECT($AG$10&amp;$AI35&amp;"!"&amp;$AZ$16)="","★",INDIRECT($AG$10&amp;$AI35&amp;"!"&amp;$AZ$16))</f>
        <v>★</v>
      </c>
      <c r="BA35" s="1015" t="str" cm="1">
        <f t="array" aca="1" ref="BA35" ca="1">IF(INDIRECT($AG$10&amp;$AI35&amp;"!"&amp;$BA$16)="","★",INDIRECT($AG$10&amp;$AI35&amp;"!"&amp;$BA$16))</f>
        <v>★</v>
      </c>
      <c r="BB35" s="1015" t="str" cm="1">
        <f t="array" aca="1" ref="BB35" ca="1">IF(INDIRECT($AG$10&amp;$AI35&amp;"!"&amp;$BB$16)="","★",INDIRECT($AG$10&amp;$AI35&amp;"!"&amp;$BB$16))</f>
        <v>★</v>
      </c>
      <c r="BC35" s="1015" t="str" cm="1">
        <f t="array" aca="1" ref="BC35" ca="1">IF(INDIRECT($AG$10&amp;$AI35&amp;"!"&amp;$BC$16)="","★",INDIRECT($AG$10&amp;$AI35&amp;"!"&amp;$BC$16))</f>
        <v>★</v>
      </c>
      <c r="BD35" s="1015" t="str" cm="1">
        <f t="array" aca="1" ref="BD35" ca="1">IF(INDIRECT($AG$10&amp;$AI35&amp;"!"&amp;$BD$16)="","★",INDIRECT($AG$10&amp;$AI35&amp;"!"&amp;$BD$16))</f>
        <v>★</v>
      </c>
      <c r="BE35" s="1015" t="str" cm="1">
        <f t="array" aca="1" ref="BE35" ca="1">IF(INDIRECT($AG$10&amp;$AI35&amp;"!"&amp;$BE$16)="","★",INDIRECT($AG$10&amp;$AI35&amp;"!"&amp;$BE$16))</f>
        <v>★</v>
      </c>
      <c r="BF35" s="1015" t="str" cm="1">
        <f t="array" aca="1" ref="BF35" ca="1">IF(INDIRECT($AG$10&amp;$AI35&amp;"!"&amp;$BF$16)="","★",INDIRECT($AG$10&amp;$AI35&amp;"!"&amp;$BF$16))</f>
        <v>★</v>
      </c>
      <c r="BG35" s="1015" t="str" cm="1">
        <f t="array" aca="1" ref="BG35" ca="1">IF(INDIRECT($AG$10&amp;$AI35&amp;"!"&amp;$BG$16)="","★",INDIRECT($AG$10&amp;$AI35&amp;"!"&amp;$BG$16))</f>
        <v>★</v>
      </c>
      <c r="BH35" s="1015" t="str" cm="1">
        <f t="array" aca="1" ref="BH35" ca="1">IF(INDIRECT($AG$10&amp;$AI35&amp;"!"&amp;$BH$16)="","★",INDIRECT($AG$10&amp;$AI35&amp;"!"&amp;$BH$16))</f>
        <v>★</v>
      </c>
      <c r="BI35" s="1015" t="str" cm="1">
        <f t="array" aca="1" ref="BI35" ca="1">IF(INDIRECT($AG$10&amp;$AI35&amp;"!"&amp;$BI$16)="","★",INDIRECT($AG$10&amp;$AI35&amp;"!"&amp;$BI$16))</f>
        <v>★</v>
      </c>
      <c r="BJ35" s="1015" t="e" cm="1">
        <f t="array" aca="1" ref="BJ35" ca="1">IF(INDIRECT($AG$10&amp;$AI35&amp;"!"&amp;$BJ$16)="","★",INDIRECT($AG$10&amp;$AI35&amp;"!"&amp;$BJ$16))</f>
        <v>#N/A</v>
      </c>
      <c r="BK35" s="1015" t="str" cm="1">
        <f t="array" aca="1" ref="BK35" ca="1">IF(INDIRECT($AG$10&amp;$AI35&amp;"!"&amp;$BK$16)="","★",INDIRECT($AG$10&amp;$AI35&amp;"!"&amp;$BK$16))</f>
        <v>---</v>
      </c>
      <c r="BL35" s="1015" cm="1">
        <f t="array" aca="1" ref="BL35" ca="1">IF(INDIRECT($AG$10&amp;$AI35&amp;"!"&amp;$BL$16)="","★",INDIRECT($AG$10&amp;$AI35&amp;"!"&amp;$BL$16))</f>
        <v>0</v>
      </c>
      <c r="BM35" s="1015" t="str" cm="1">
        <f t="array" aca="1" ref="BM35" ca="1">IF(INDIRECT($AG$10&amp;$AI35&amp;"!"&amp;$BM$16)="","★",INDIRECT($AG$10&amp;$AI35&amp;"!"&amp;$BM$16))</f>
        <v>★</v>
      </c>
      <c r="BN35" s="1015" t="str" cm="1">
        <f t="array" aca="1" ref="BN35" ca="1">IF(INDIRECT($AG$10&amp;$AI35&amp;"!"&amp;$BN$16)="","★",INDIRECT($AG$10&amp;$AI35&amp;"!"&amp;$BN$16))</f>
        <v>★</v>
      </c>
      <c r="BO35" s="1015" t="str" cm="1">
        <f t="array" aca="1" ref="BO35" ca="1">IF(INDIRECT($AG$10&amp;$AI35&amp;"!"&amp;$BO$16)="","★",INDIRECT($AG$10&amp;$AI35&amp;"!"&amp;$BO$16))</f>
        <v>★</v>
      </c>
      <c r="BP35" s="1015" t="str" cm="1">
        <f t="array" aca="1" ref="BP35" ca="1">IF(INDIRECT($AG$10&amp;$AI35&amp;"!"&amp;$BP$16)="","★",INDIRECT($AG$10&amp;$AI35&amp;"!"&amp;$BP$16))</f>
        <v>★</v>
      </c>
      <c r="BQ35" s="1015" t="str" cm="1">
        <f t="array" aca="1" ref="BQ35" ca="1">IF(INDIRECT($AG$10&amp;$AI35&amp;"!"&amp;$BQ$16)="","★",INDIRECT($AG$10&amp;$AI35&amp;"!"&amp;$BQ$16))</f>
        <v>★</v>
      </c>
      <c r="BR35" s="1015" t="str" cm="1">
        <f t="array" aca="1" ref="BR35" ca="1">IF(INDIRECT($AG$10&amp;$AI35&amp;"!"&amp;$BR$16)="","★",INDIRECT($AG$10&amp;$AI35&amp;"!"&amp;$BR$16))</f>
        <v>★</v>
      </c>
      <c r="BS35" s="1015" t="str" cm="1">
        <f t="array" aca="1" ref="BS35" ca="1">IF(INDIRECT($AG$10&amp;$AI35&amp;"!"&amp;$BS$16)="","★",INDIRECT($AG$10&amp;$AI35&amp;"!"&amp;$BS$16))</f>
        <v>★</v>
      </c>
      <c r="BT35" s="1015" t="str" cm="1">
        <f t="array" aca="1" ref="BT35" ca="1">IF(INDIRECT($AG$10&amp;$AI35&amp;"!"&amp;$BT$16)="","★",INDIRECT($AG$10&amp;$AI35&amp;"!"&amp;$BT$16))</f>
        <v>★</v>
      </c>
      <c r="BU35" s="1015" t="str" cm="1">
        <f t="array" aca="1" ref="BU35" ca="1">IF(INDIRECT($AG$10&amp;$AI35&amp;"!"&amp;$BU$16)="","★",INDIRECT($AG$10&amp;$AI35&amp;"!"&amp;$BU$16))</f>
        <v>★</v>
      </c>
      <c r="BV35" s="1015" t="str" cm="1">
        <f t="array" aca="1" ref="BV35" ca="1">IF(INDIRECT($AG$10&amp;$AI35&amp;"!"&amp;$BV$16)="","★",INDIRECT($AG$10&amp;$AI35&amp;"!"&amp;$BV$16))</f>
        <v>★</v>
      </c>
      <c r="BW35" s="1015" t="e" cm="1">
        <f t="array" aca="1" ref="BW35" ca="1">IF(INDIRECT($AG$10&amp;$AI35&amp;"!"&amp;$BW$16)="","★",INDIRECT($AG$10&amp;$AI35&amp;"!"&amp;$BW$16))</f>
        <v>#N/A</v>
      </c>
      <c r="BX35" s="1015" t="str" cm="1">
        <f t="array" aca="1" ref="BX35" ca="1">IF(INDIRECT($AG$10&amp;$AI35&amp;"!"&amp;$BX$16)="","★",INDIRECT($AG$10&amp;$AI35&amp;"!"&amp;$BX$16))</f>
        <v>---</v>
      </c>
      <c r="BY35" s="1016" cm="1">
        <f t="array" aca="1" ref="BY35" ca="1">IF(INDIRECT($AG$10&amp;$AI35&amp;"!"&amp;$BY$16)="","★",INDIRECT($AG$10&amp;$AI35&amp;"!"&amp;$BY$16))</f>
        <v>0</v>
      </c>
      <c r="BZ35" s="1017" t="str" cm="1">
        <f t="array" aca="1" ref="BZ35" ca="1">IF(INDIRECT($AG$10&amp;$AI35&amp;"!"&amp;$BZ$16)="","★",INDIRECT($AG$10&amp;$AI35&amp;"!"&amp;$BZ$16))</f>
        <v>★</v>
      </c>
      <c r="CA35" s="1018" t="str" cm="1">
        <f t="array" aca="1" ref="CA35" ca="1">IF(INDIRECT($AG$10&amp;$AI35&amp;"!"&amp;$CA$16)="","★",INDIRECT($AG$10&amp;$AI35&amp;"!"&amp;$CA$16))</f>
        <v>★</v>
      </c>
      <c r="CB35" s="1018" t="str" cm="1">
        <f t="array" aca="1" ref="CB35" ca="1">IF(INDIRECT($AG$10&amp;$AI35&amp;"!"&amp;$CB$16)="","★",INDIRECT($AG$10&amp;$AI35&amp;"!"&amp;$CB$16))</f>
        <v>★</v>
      </c>
    </row>
    <row r="36" spans="1:80" ht="22.9" customHeight="1">
      <c r="B36" s="35"/>
      <c r="C36" s="1654"/>
      <c r="D36" s="857">
        <f>IFERROR($N$25,"")</f>
        <v>0</v>
      </c>
      <c r="E36" s="858">
        <f>IFERROR($L$25,"")</f>
        <v>0</v>
      </c>
      <c r="F36" s="859">
        <f>IFERROR($D$36,"")</f>
        <v>0</v>
      </c>
      <c r="G36" s="858">
        <f>IFERROR($E$36,"")</f>
        <v>0</v>
      </c>
      <c r="H36" s="852"/>
      <c r="I36" s="823"/>
      <c r="J36" s="823"/>
      <c r="K36" s="843"/>
      <c r="L36" s="845"/>
      <c r="M36" s="738"/>
      <c r="N36" s="846"/>
      <c r="O36" s="42"/>
      <c r="AE36" s="35"/>
      <c r="AF36" s="40"/>
      <c r="AG36" s="40"/>
      <c r="AH36" s="40"/>
      <c r="AI36" s="1019"/>
      <c r="AJ36" s="1020"/>
      <c r="AK36" s="1021"/>
      <c r="AL36" s="1021"/>
      <c r="AM36" s="1021"/>
      <c r="AN36" s="1021"/>
      <c r="AO36" s="1021"/>
      <c r="AP36" s="1021"/>
      <c r="AQ36" s="1022"/>
      <c r="AR36" s="1020"/>
      <c r="AS36" s="1021"/>
      <c r="AT36" s="1021"/>
      <c r="AU36" s="1021"/>
      <c r="AV36" s="1021"/>
      <c r="AW36" s="1022"/>
      <c r="AX36" s="1020"/>
      <c r="AY36" s="1021"/>
      <c r="AZ36" s="1023" t="str" cm="1">
        <f t="array" aca="1" ref="AZ36" ca="1">IF(INDIRECT($AG$10&amp;$AI35&amp;"!"&amp;$AZ$17)="","★",INDIRECT($AG$10&amp;$AI35&amp;"!"&amp;$AZ$17))</f>
        <v>★</v>
      </c>
      <c r="BA36" s="1023" t="str" cm="1">
        <f t="array" aca="1" ref="BA36" ca="1">IF(INDIRECT($AG$10&amp;$AI35&amp;"!"&amp;$BA$17)="","★",INDIRECT($AG$10&amp;$AI35&amp;"!"&amp;$BA$17))</f>
        <v>★</v>
      </c>
      <c r="BB36" s="1023" t="str" cm="1">
        <f t="array" aca="1" ref="BB36" ca="1">IF(INDIRECT($AG$10&amp;$AI35&amp;"!"&amp;$BB$17)="","★",INDIRECT($AG$10&amp;$AI35&amp;"!"&amp;$BB$17))</f>
        <v>★</v>
      </c>
      <c r="BC36" s="1023" t="str" cm="1">
        <f t="array" aca="1" ref="BC36" ca="1">IF(INDIRECT($AG$10&amp;$AI35&amp;"!"&amp;$BC$17)="","★",INDIRECT($AG$10&amp;$AI35&amp;"!"&amp;$BC$17))</f>
        <v>★</v>
      </c>
      <c r="BD36" s="1023" t="str" cm="1">
        <f t="array" aca="1" ref="BD36" ca="1">IF(INDIRECT($AG$10&amp;$AI35&amp;"!"&amp;$BD$17)="","★",INDIRECT($AG$10&amp;$AI35&amp;"!"&amp;$BD$17))</f>
        <v>★</v>
      </c>
      <c r="BE36" s="1023" t="str" cm="1">
        <f t="array" aca="1" ref="BE36" ca="1">IF(INDIRECT($AG$10&amp;$AI35&amp;"!"&amp;$BE$17)="","★",INDIRECT($AG$10&amp;$AI35&amp;"!"&amp;$BE$17))</f>
        <v>★</v>
      </c>
      <c r="BF36" s="1021"/>
      <c r="BG36" s="1023" t="str" cm="1">
        <f t="array" aca="1" ref="BG36" ca="1">IF(INDIRECT($AG$10&amp;$AI35&amp;"!"&amp;$BG$17)="","★",INDIRECT($AG$10&amp;$AI35&amp;"!"&amp;$BG$17))</f>
        <v>★</v>
      </c>
      <c r="BH36" s="1023" t="str" cm="1">
        <f t="array" aca="1" ref="BH36" ca="1">IF(INDIRECT($AG$10&amp;$AI35&amp;"!"&amp;$BH$17)="","★",INDIRECT($AG$10&amp;$AI35&amp;"!"&amp;$BH$17))</f>
        <v>★</v>
      </c>
      <c r="BI36" s="1021"/>
      <c r="BJ36" s="1023" t="e" cm="1">
        <f t="array" aca="1" ref="BJ36" ca="1">IF(INDIRECT($AG$10&amp;$AI35&amp;"!"&amp;$BJ$17)="","★",INDIRECT($AG$10&amp;$AI35&amp;"!"&amp;$BJ$17))</f>
        <v>#N/A</v>
      </c>
      <c r="BK36" s="1023" t="str" cm="1">
        <f t="array" aca="1" ref="BK36" ca="1">IF(INDIRECT($AG$10&amp;$AI35&amp;"!"&amp;$BK$17)="","★",INDIRECT($AG$10&amp;$AI35&amp;"!"&amp;$BK$17))</f>
        <v>---</v>
      </c>
      <c r="BL36" s="1021"/>
      <c r="BM36" s="1023" t="str" cm="1">
        <f t="array" aca="1" ref="BM36" ca="1">IF(INDIRECT($AG$10&amp;$AI35&amp;"!"&amp;$BM$17)="","★",INDIRECT($AG$10&amp;$AI35&amp;"!"&amp;$BM$17))</f>
        <v>★</v>
      </c>
      <c r="BN36" s="1023" t="str" cm="1">
        <f t="array" aca="1" ref="BN36" ca="1">IF(INDIRECT($AG$10&amp;$AI35&amp;"!"&amp;$BN$17)="","★",INDIRECT($AG$10&amp;$AI35&amp;"!"&amp;$BN$17))</f>
        <v>★</v>
      </c>
      <c r="BO36" s="1023" t="str" cm="1">
        <f t="array" aca="1" ref="BO36" ca="1">IF(INDIRECT($AG$10&amp;$AI35&amp;"!"&amp;$BO$17)="","★",INDIRECT($AG$10&amp;$AI35&amp;"!"&amp;$BO$17))</f>
        <v>★</v>
      </c>
      <c r="BP36" s="1023" t="str" cm="1">
        <f t="array" aca="1" ref="BP36" ca="1">IF(INDIRECT($AG$10&amp;$AI35&amp;"!"&amp;$BP$17)="","★",INDIRECT($AG$10&amp;$AI35&amp;"!"&amp;$BP$17))</f>
        <v>★</v>
      </c>
      <c r="BQ36" s="1023" t="str" cm="1">
        <f t="array" aca="1" ref="BQ36" ca="1">IF(INDIRECT($AG$10&amp;$AI35&amp;"!"&amp;$BQ$17)="","★",INDIRECT($AG$10&amp;$AI35&amp;"!"&amp;$BQ$17))</f>
        <v>★</v>
      </c>
      <c r="BR36" s="1023" t="str" cm="1">
        <f t="array" aca="1" ref="BR36" ca="1">IF(INDIRECT($AG$10&amp;$AI35&amp;"!"&amp;$BR$17)="","★",INDIRECT($AG$10&amp;$AI35&amp;"!"&amp;$BR$17))</f>
        <v>★</v>
      </c>
      <c r="BS36" s="1021"/>
      <c r="BT36" s="1023" t="str" cm="1">
        <f t="array" aca="1" ref="BT36" ca="1">IF(INDIRECT($AG$10&amp;$AI35&amp;"!"&amp;$BT$17)="","★",INDIRECT($AG$10&amp;$AI35&amp;"!"&amp;$BT$17))</f>
        <v>★</v>
      </c>
      <c r="BU36" s="1023" t="str" cm="1">
        <f t="array" aca="1" ref="BU36" ca="1">IF(INDIRECT($AG$10&amp;$AI35&amp;"!"&amp;$BU$17)="","★",INDIRECT($AG$10&amp;$AI35&amp;"!"&amp;$BU$17))</f>
        <v>★</v>
      </c>
      <c r="BV36" s="1021"/>
      <c r="BW36" s="1023" t="e" cm="1">
        <f t="array" aca="1" ref="BW36" ca="1">IF(INDIRECT($AG$10&amp;$AI35&amp;"!"&amp;$BW$17)="","★",INDIRECT($AG$10&amp;$AI35&amp;"!"&amp;$BW$17))</f>
        <v>#N/A</v>
      </c>
      <c r="BX36" s="1023" t="str" cm="1">
        <f t="array" aca="1" ref="BX36" ca="1">IF(INDIRECT($AG$10&amp;$AI35&amp;"!"&amp;$BX$17)="","★",INDIRECT($AG$10&amp;$AI35&amp;"!"&amp;$BX$17))</f>
        <v>---</v>
      </c>
      <c r="BY36" s="1022"/>
      <c r="BZ36" s="1024"/>
      <c r="CA36" s="1025"/>
      <c r="CB36" s="1025"/>
    </row>
    <row r="37" spans="1:80" ht="12" customHeight="1">
      <c r="B37" s="35"/>
      <c r="C37" s="1655" t="s">
        <v>1201</v>
      </c>
      <c r="D37" s="860" t="s">
        <v>1219</v>
      </c>
      <c r="E37" s="861" t="s">
        <v>1220</v>
      </c>
      <c r="F37" s="860" t="s">
        <v>1545</v>
      </c>
      <c r="G37" s="861" t="s">
        <v>1546</v>
      </c>
      <c r="H37" s="852"/>
      <c r="I37" s="823"/>
      <c r="J37" s="823"/>
      <c r="K37" s="843"/>
      <c r="L37" s="845"/>
      <c r="M37" s="738"/>
      <c r="N37" s="846"/>
      <c r="O37" s="42"/>
      <c r="AE37" s="35"/>
      <c r="AF37" s="40"/>
      <c r="AG37" s="40"/>
      <c r="AH37" s="40"/>
      <c r="AI37" s="1019"/>
      <c r="AJ37" s="1020"/>
      <c r="AK37" s="1021"/>
      <c r="AL37" s="1021"/>
      <c r="AM37" s="1021"/>
      <c r="AN37" s="1021"/>
      <c r="AO37" s="1021"/>
      <c r="AP37" s="1021"/>
      <c r="AQ37" s="1022"/>
      <c r="AR37" s="1020"/>
      <c r="AS37" s="1021"/>
      <c r="AT37" s="1021"/>
      <c r="AU37" s="1021"/>
      <c r="AV37" s="1021"/>
      <c r="AW37" s="1022"/>
      <c r="AX37" s="1020"/>
      <c r="AY37" s="1021"/>
      <c r="AZ37" s="1023" t="str" cm="1">
        <f t="array" aca="1" ref="AZ37" ca="1">IF(INDIRECT($AG$10&amp;$AI35&amp;"!"&amp;$AZ$18)="","★",INDIRECT($AG$10&amp;$AI35&amp;"!"&amp;$AZ$18))</f>
        <v>★</v>
      </c>
      <c r="BA37" s="1023" t="str" cm="1">
        <f t="array" aca="1" ref="BA37" ca="1">IF(INDIRECT($AG$10&amp;$AI35&amp;"!"&amp;$BA$18)="","★",INDIRECT($AG$10&amp;$AI35&amp;"!"&amp;$BA$18))</f>
        <v>★</v>
      </c>
      <c r="BB37" s="1023" t="str" cm="1">
        <f t="array" aca="1" ref="BB37" ca="1">IF(INDIRECT($AG$10&amp;$AI35&amp;"!"&amp;$BB$18)="","★",INDIRECT($AG$10&amp;$AI35&amp;"!"&amp;$BB$18))</f>
        <v>★</v>
      </c>
      <c r="BC37" s="1023" t="str" cm="1">
        <f t="array" aca="1" ref="BC37" ca="1">IF(INDIRECT($AG$10&amp;$AI35&amp;"!"&amp;$BC$18)="","★",INDIRECT($AG$10&amp;$AI35&amp;"!"&amp;$BC$18))</f>
        <v>★</v>
      </c>
      <c r="BD37" s="1023" t="str" cm="1">
        <f t="array" aca="1" ref="BD37" ca="1">IF(INDIRECT($AG$10&amp;$AI35&amp;"!"&amp;$BD$18)="","★",INDIRECT($AG$10&amp;$AI35&amp;"!"&amp;$BD$18))</f>
        <v>★</v>
      </c>
      <c r="BE37" s="1023" t="str" cm="1">
        <f t="array" aca="1" ref="BE37" ca="1">IF(INDIRECT($AG$10&amp;$AI35&amp;"!"&amp;$BE$18)="","★",INDIRECT($AG$10&amp;$AI35&amp;"!"&amp;$BE$18))</f>
        <v>★</v>
      </c>
      <c r="BF37" s="1021"/>
      <c r="BG37" s="1023" t="str" cm="1">
        <f t="array" aca="1" ref="BG37" ca="1">IF(INDIRECT($AG$10&amp;$AI35&amp;"!"&amp;$BG$18)="","★",INDIRECT($AG$10&amp;$AI35&amp;"!"&amp;$BG$18))</f>
        <v>★</v>
      </c>
      <c r="BH37" s="1023" t="str" cm="1">
        <f t="array" aca="1" ref="BH37" ca="1">IF(INDIRECT($AG$10&amp;$AI35&amp;"!"&amp;$BH$18)="","★",INDIRECT($AG$10&amp;$AI35&amp;"!"&amp;$BH$18))</f>
        <v>★</v>
      </c>
      <c r="BI37" s="1021"/>
      <c r="BJ37" s="1023" t="e" cm="1">
        <f t="array" aca="1" ref="BJ37" ca="1">IF(INDIRECT($AG$10&amp;$AI35&amp;"!"&amp;$BJ$18)="","★",INDIRECT($AG$10&amp;$AI35&amp;"!"&amp;$BJ$18))</f>
        <v>#N/A</v>
      </c>
      <c r="BK37" s="1023" t="str" cm="1">
        <f t="array" aca="1" ref="BK37" ca="1">IF(INDIRECT($AG$10&amp;$AI35&amp;"!"&amp;$BK$18)="","★",INDIRECT($AG$10&amp;$AI35&amp;"!"&amp;$BK$18))</f>
        <v>---</v>
      </c>
      <c r="BL37" s="1021"/>
      <c r="BM37" s="1023" t="str" cm="1">
        <f t="array" aca="1" ref="BM37" ca="1">IF(INDIRECT($AG$10&amp;$AI35&amp;"!"&amp;$BM$18)="","★",INDIRECT($AG$10&amp;$AI35&amp;"!"&amp;$BM$18))</f>
        <v>★</v>
      </c>
      <c r="BN37" s="1023" t="str" cm="1">
        <f t="array" aca="1" ref="BN37" ca="1">IF(INDIRECT($AG$10&amp;$AI35&amp;"!"&amp;$BN$18)="","★",INDIRECT($AG$10&amp;$AI35&amp;"!"&amp;$BN$18))</f>
        <v>★</v>
      </c>
      <c r="BO37" s="1023" t="str" cm="1">
        <f t="array" aca="1" ref="BO37" ca="1">IF(INDIRECT($AG$10&amp;$AI35&amp;"!"&amp;$BO$18)="","★",INDIRECT($AG$10&amp;$AI35&amp;"!"&amp;$BO$18))</f>
        <v>★</v>
      </c>
      <c r="BP37" s="1023" t="str" cm="1">
        <f t="array" aca="1" ref="BP37" ca="1">IF(INDIRECT($AG$10&amp;$AI35&amp;"!"&amp;$BP$18)="","★",INDIRECT($AG$10&amp;$AI35&amp;"!"&amp;$BP$18))</f>
        <v>★</v>
      </c>
      <c r="BQ37" s="1023" t="str" cm="1">
        <f t="array" aca="1" ref="BQ37" ca="1">IF(INDIRECT($AG$10&amp;$AI35&amp;"!"&amp;$BQ$18)="","★",INDIRECT($AG$10&amp;$AI35&amp;"!"&amp;$BQ$18))</f>
        <v>★</v>
      </c>
      <c r="BR37" s="1023" t="str" cm="1">
        <f t="array" aca="1" ref="BR37" ca="1">IF(INDIRECT($AG$10&amp;$AI35&amp;"!"&amp;$BR$18)="","★",INDIRECT($AG$10&amp;$AI35&amp;"!"&amp;$BR$18))</f>
        <v>★</v>
      </c>
      <c r="BS37" s="1021"/>
      <c r="BT37" s="1023" t="str" cm="1">
        <f t="array" aca="1" ref="BT37" ca="1">IF(INDIRECT($AG$10&amp;$AI35&amp;"!"&amp;$BT$18)="","★",INDIRECT($AG$10&amp;$AI35&amp;"!"&amp;$BT$18))</f>
        <v>★</v>
      </c>
      <c r="BU37" s="1023" t="str" cm="1">
        <f t="array" aca="1" ref="BU37" ca="1">IF(INDIRECT($AG$10&amp;$AI35&amp;"!"&amp;$BU$18)="","★",INDIRECT($AG$10&amp;$AI35&amp;"!"&amp;$BU$18))</f>
        <v>★</v>
      </c>
      <c r="BV37" s="1021"/>
      <c r="BW37" s="1023" t="e" cm="1">
        <f t="array" aca="1" ref="BW37" ca="1">IF(INDIRECT($AG$10&amp;$AI35&amp;"!"&amp;$BW$18)="","★",INDIRECT($AG$10&amp;$AI35&amp;"!"&amp;$BW$18))</f>
        <v>#N/A</v>
      </c>
      <c r="BX37" s="1023" t="str" cm="1">
        <f t="array" aca="1" ref="BX37" ca="1">IF(INDIRECT($AG$10&amp;$AI35&amp;"!"&amp;$BX$18)="","★",INDIRECT($AG$10&amp;$AI35&amp;"!"&amp;$BX$18))</f>
        <v>---</v>
      </c>
      <c r="BY37" s="1022"/>
      <c r="BZ37" s="1024"/>
      <c r="CA37" s="1025"/>
      <c r="CB37" s="1025"/>
    </row>
    <row r="38" spans="1:80" ht="22.9" customHeight="1" thickBot="1">
      <c r="B38" s="35"/>
      <c r="C38" s="1656"/>
      <c r="D38" s="862">
        <f>IFERROR($N$26,"")</f>
        <v>0</v>
      </c>
      <c r="E38" s="863">
        <f>IFERROR($L$26,"")</f>
        <v>0</v>
      </c>
      <c r="F38" s="862">
        <f>IF(D38&gt;D36,D36,D38)</f>
        <v>0</v>
      </c>
      <c r="G38" s="863" t="str">
        <f>IFERROR(E38*(F38/D38),"---")</f>
        <v>---</v>
      </c>
      <c r="H38" s="823"/>
      <c r="I38" s="864"/>
      <c r="J38" s="864"/>
      <c r="K38" s="864"/>
      <c r="L38" s="864"/>
      <c r="M38" s="864"/>
      <c r="N38" s="864"/>
      <c r="O38" s="177"/>
      <c r="AE38" s="35"/>
      <c r="AF38" s="40"/>
      <c r="AG38" s="40"/>
      <c r="AH38" s="40"/>
      <c r="AI38" s="1026"/>
      <c r="AJ38" s="1027"/>
      <c r="AK38" s="1028"/>
      <c r="AL38" s="1028"/>
      <c r="AM38" s="1028"/>
      <c r="AN38" s="1028"/>
      <c r="AO38" s="1028"/>
      <c r="AP38" s="1028"/>
      <c r="AQ38" s="1029"/>
      <c r="AR38" s="1027"/>
      <c r="AS38" s="1028"/>
      <c r="AT38" s="1028"/>
      <c r="AU38" s="1028"/>
      <c r="AV38" s="1028"/>
      <c r="AW38" s="1029"/>
      <c r="AX38" s="1027"/>
      <c r="AY38" s="1028"/>
      <c r="AZ38" s="1030" t="str" cm="1">
        <f t="array" aca="1" ref="AZ38" ca="1">IF(INDIRECT($AG$10&amp;$AI35&amp;"!"&amp;$AZ$19)="","★",INDIRECT($AG$10&amp;$AI35&amp;"!"&amp;$AZ$19))</f>
        <v>★</v>
      </c>
      <c r="BA38" s="1030" t="str" cm="1">
        <f t="array" aca="1" ref="BA38" ca="1">IF(INDIRECT($AG$10&amp;$AI35&amp;"!"&amp;$BA$19)="","★",INDIRECT($AG$10&amp;$AI35&amp;"!"&amp;$BA$19))</f>
        <v>★</v>
      </c>
      <c r="BB38" s="1030" t="str" cm="1">
        <f t="array" aca="1" ref="BB38" ca="1">IF(INDIRECT($AG$10&amp;$AI35&amp;"!"&amp;$BB$19)="","★",INDIRECT($AG$10&amp;$AI35&amp;"!"&amp;$BB$19))</f>
        <v>★</v>
      </c>
      <c r="BC38" s="1030" t="str" cm="1">
        <f t="array" aca="1" ref="BC38" ca="1">IF(INDIRECT($AG$10&amp;$AI35&amp;"!"&amp;$BC$19)="","★",INDIRECT($AG$10&amp;$AI35&amp;"!"&amp;$BC$19))</f>
        <v>★</v>
      </c>
      <c r="BD38" s="1030" t="str" cm="1">
        <f t="array" aca="1" ref="BD38" ca="1">IF(INDIRECT($AG$10&amp;$AI35&amp;"!"&amp;$BD$19)="","★",INDIRECT($AG$10&amp;$AI35&amp;"!"&amp;$BD$19))</f>
        <v>★</v>
      </c>
      <c r="BE38" s="1030" t="str" cm="1">
        <f t="array" aca="1" ref="BE38" ca="1">IF(INDIRECT($AG$10&amp;$AI35&amp;"!"&amp;$BE$19)="","★",INDIRECT($AG$10&amp;$AI35&amp;"!"&amp;$BE$19))</f>
        <v>★</v>
      </c>
      <c r="BF38" s="1028"/>
      <c r="BG38" s="1030" t="str" cm="1">
        <f t="array" aca="1" ref="BG38" ca="1">IF(INDIRECT($AG$10&amp;$AI35&amp;"!"&amp;$BG$19)="","★",INDIRECT($AG$10&amp;$AI35&amp;"!"&amp;$BG$19))</f>
        <v>★</v>
      </c>
      <c r="BH38" s="1030" t="str" cm="1">
        <f t="array" aca="1" ref="BH38" ca="1">IF(INDIRECT($AG$10&amp;$AI35&amp;"!"&amp;$BH$19)="","★",INDIRECT($AG$10&amp;$AI35&amp;"!"&amp;$BH$19))</f>
        <v>★</v>
      </c>
      <c r="BI38" s="1028"/>
      <c r="BJ38" s="1030" t="e" cm="1">
        <f t="array" aca="1" ref="BJ38" ca="1">IF(INDIRECT($AG$10&amp;$AI35&amp;"!"&amp;$BJ$19)="","★",INDIRECT($AG$10&amp;$AI35&amp;"!"&amp;$BJ$19))</f>
        <v>#N/A</v>
      </c>
      <c r="BK38" s="1030" t="str" cm="1">
        <f t="array" aca="1" ref="BK38" ca="1">IF(INDIRECT($AG$10&amp;$AI35&amp;"!"&amp;$BK$19)="","★",INDIRECT($AG$10&amp;$AI35&amp;"!"&amp;$BK$19))</f>
        <v>---</v>
      </c>
      <c r="BL38" s="1028"/>
      <c r="BM38" s="1030" t="str" cm="1">
        <f t="array" aca="1" ref="BM38" ca="1">IF(INDIRECT($AG$10&amp;$AI35&amp;"!"&amp;$BM$19)="","★",INDIRECT($AG$10&amp;$AI35&amp;"!"&amp;$BM$19))</f>
        <v>★</v>
      </c>
      <c r="BN38" s="1030" t="str" cm="1">
        <f t="array" aca="1" ref="BN38" ca="1">IF(INDIRECT($AG$10&amp;$AI35&amp;"!"&amp;$BN$19)="","★",INDIRECT($AG$10&amp;$AI35&amp;"!"&amp;$BN$19))</f>
        <v>★</v>
      </c>
      <c r="BO38" s="1030" t="str" cm="1">
        <f t="array" aca="1" ref="BO38" ca="1">IF(INDIRECT($AG$10&amp;$AI35&amp;"!"&amp;$BO$19)="","★",INDIRECT($AG$10&amp;$AI35&amp;"!"&amp;$BO$19))</f>
        <v>★</v>
      </c>
      <c r="BP38" s="1030" t="str" cm="1">
        <f t="array" aca="1" ref="BP38" ca="1">IF(INDIRECT($AG$10&amp;$AI35&amp;"!"&amp;$BP$19)="","★",INDIRECT($AG$10&amp;$AI35&amp;"!"&amp;$BP$19))</f>
        <v>★</v>
      </c>
      <c r="BQ38" s="1030" t="str" cm="1">
        <f t="array" aca="1" ref="BQ38" ca="1">IF(INDIRECT($AG$10&amp;$AI35&amp;"!"&amp;$BQ$19)="","★",INDIRECT($AG$10&amp;$AI35&amp;"!"&amp;$BQ$19))</f>
        <v>★</v>
      </c>
      <c r="BR38" s="1030" t="str" cm="1">
        <f t="array" aca="1" ref="BR38" ca="1">IF(INDIRECT($AG$10&amp;$AI35&amp;"!"&amp;$BR$19)="","★",INDIRECT($AG$10&amp;$AI35&amp;"!"&amp;$BR$19))</f>
        <v>★</v>
      </c>
      <c r="BS38" s="1028"/>
      <c r="BT38" s="1030" t="str" cm="1">
        <f t="array" aca="1" ref="BT38" ca="1">IF(INDIRECT($AG$10&amp;$AI35&amp;"!"&amp;$BT$19)="","★",INDIRECT($AG$10&amp;$AI35&amp;"!"&amp;$BT$19))</f>
        <v>★</v>
      </c>
      <c r="BU38" s="1030" t="str" cm="1">
        <f t="array" aca="1" ref="BU38" ca="1">IF(INDIRECT($AG$10&amp;$AI35&amp;"!"&amp;$BU$19)="","★",INDIRECT($AG$10&amp;$AI35&amp;"!"&amp;$BU$19))</f>
        <v>★</v>
      </c>
      <c r="BV38" s="1028"/>
      <c r="BW38" s="1030" t="e" cm="1">
        <f t="array" aca="1" ref="BW38" ca="1">IF(INDIRECT($AG$10&amp;$AI35&amp;"!"&amp;$BW$19)="","★",INDIRECT($AG$10&amp;$AI35&amp;"!"&amp;$BW$19))</f>
        <v>#N/A</v>
      </c>
      <c r="BX38" s="1030" t="str" cm="1">
        <f t="array" aca="1" ref="BX38" ca="1">IF(INDIRECT($AG$10&amp;$AI35&amp;"!"&amp;$BX$19)="","★",INDIRECT($AG$10&amp;$AI35&amp;"!"&amp;$BX$19))</f>
        <v>---</v>
      </c>
      <c r="BY38" s="1029"/>
      <c r="BZ38" s="1031"/>
      <c r="CA38" s="1032"/>
      <c r="CB38" s="1032"/>
    </row>
    <row r="39" spans="1:80" ht="22.9" customHeight="1" thickBot="1">
      <c r="B39" s="35"/>
      <c r="C39" s="171" t="s">
        <v>14</v>
      </c>
      <c r="D39" s="681">
        <f>IFERROR(D36+D38,"")</f>
        <v>0</v>
      </c>
      <c r="E39" s="682">
        <f>IFERROR(E36+E38,"")</f>
        <v>0</v>
      </c>
      <c r="F39" s="683" t="str">
        <f>IF(L15="","",F36+F38)</f>
        <v/>
      </c>
      <c r="G39" s="684">
        <f>IF(G38="---",G36,G36+G38)</f>
        <v>0</v>
      </c>
      <c r="H39" s="164"/>
      <c r="I39" s="40"/>
      <c r="J39" s="40"/>
      <c r="K39" s="40"/>
      <c r="L39" s="40"/>
      <c r="M39" s="40"/>
      <c r="N39" s="154"/>
      <c r="O39" s="42"/>
      <c r="AE39" s="35"/>
      <c r="AF39" s="40"/>
      <c r="AG39" s="40"/>
      <c r="AH39" s="40"/>
      <c r="AI39" s="1013">
        <v>5</v>
      </c>
      <c r="AJ39" s="1014" t="str" cm="1">
        <f t="array" aca="1" ref="AJ39" ca="1">IF(INDIRECT($AG$10&amp;$AI39&amp;"!"&amp;$AJ$16)="","★",INDIRECT($AG$10&amp;$AI39&amp;"!"&amp;$AJ$16))</f>
        <v>★</v>
      </c>
      <c r="AK39" s="1015" t="str" cm="1">
        <f t="array" aca="1" ref="AK39" ca="1">IF(INDIRECT($AG$10&amp;$AI39&amp;"!"&amp;$AK$16)="","★",INDIRECT($AG$10&amp;$AI39&amp;"!"&amp;$AK$16))</f>
        <v>★</v>
      </c>
      <c r="AL39" s="1015" t="str" cm="1">
        <f t="array" aca="1" ref="AL39" ca="1">IF(INDIRECT($AG$10&amp;$AI39&amp;"!"&amp;$AL$16)="","★",INDIRECT($AG$10&amp;$AI39&amp;"!"&amp;$AL$16))</f>
        <v>★</v>
      </c>
      <c r="AM39" s="1015" t="str" cm="1">
        <f t="array" aca="1" ref="AM39" ca="1">IF(INDIRECT($AG$10&amp;$AI39&amp;"!"&amp;$AM$16)="","★",INDIRECT($AG$10&amp;$AI39&amp;"!"&amp;$AM$16))</f>
        <v>★</v>
      </c>
      <c r="AN39" s="1015" t="str" cm="1">
        <f t="array" aca="1" ref="AN39" ca="1">IF(INDIRECT($AG$10&amp;$AI39&amp;"!"&amp;$AN$16)="","★",INDIRECT($AG$10&amp;$AI39&amp;"!"&amp;$AN$16))</f>
        <v>★</v>
      </c>
      <c r="AO39" s="1015" t="str" cm="1">
        <f t="array" aca="1" ref="AO39" ca="1">IF(INDIRECT($AG$10&amp;$AI39&amp;"!"&amp;$AO$16)="","★",INDIRECT($AG$10&amp;$AI39&amp;"!"&amp;$AO$16))</f>
        <v>★</v>
      </c>
      <c r="AP39" s="1015" t="str" cm="1">
        <f t="array" aca="1" ref="AP39" ca="1">IF(INDIRECT($AG$10&amp;$AI39&amp;"!"&amp;$AP$16)="","★",INDIRECT($AG$10&amp;$AI39&amp;"!"&amp;$AP$16))</f>
        <v>★</v>
      </c>
      <c r="AQ39" s="1016" t="str" cm="1">
        <f t="array" aca="1" ref="AQ39" ca="1">IF(INDIRECT($AG$10&amp;$AI39&amp;"!"&amp;$AQ$16)="","★",INDIRECT($AG$10&amp;$AI39&amp;"!"&amp;$AQ$16))</f>
        <v>★</v>
      </c>
      <c r="AR39" s="1014" t="str" cm="1">
        <f t="array" aca="1" ref="AR39" ca="1">IF(INDIRECT($AG$10&amp;$AI39&amp;"!"&amp;$AR$16)="","★",INDIRECT($AG$10&amp;$AI39&amp;"!"&amp;$AR$16))</f>
        <v>★</v>
      </c>
      <c r="AS39" s="1015" t="str" cm="1">
        <f t="array" aca="1" ref="AS39" ca="1">IF(INDIRECT($AG$10&amp;$AI39&amp;"!"&amp;$AS$16)="","★",INDIRECT($AG$10&amp;$AI39&amp;"!"&amp;$AS$16))</f>
        <v>★</v>
      </c>
      <c r="AT39" s="1015" t="str" cm="1">
        <f t="array" aca="1" ref="AT39" ca="1">IF(INDIRECT($AG$10&amp;$AI39&amp;"!"&amp;$AT$16)="","★",INDIRECT($AG$10&amp;$AI39&amp;"!"&amp;$AT$16))</f>
        <v>★</v>
      </c>
      <c r="AU39" s="1015" t="str" cm="1">
        <f t="array" aca="1" ref="AU39" ca="1">IF(INDIRECT($AG$10&amp;$AI39&amp;"!"&amp;$AU$16)="","★",INDIRECT($AG$10&amp;$AI39&amp;"!"&amp;$AU$16))</f>
        <v>★</v>
      </c>
      <c r="AV39" s="1015" t="str" cm="1">
        <f t="array" aca="1" ref="AV39" ca="1">IF(INDIRECT($AG$10&amp;$AI39&amp;"!"&amp;$AV$16)="","★",INDIRECT($AG$10&amp;$AI39&amp;"!"&amp;$AV$16))</f>
        <v>★</v>
      </c>
      <c r="AW39" s="1016" t="str" cm="1">
        <f t="array" aca="1" ref="AW39" ca="1">IF(INDIRECT($AG$10&amp;$AI39&amp;"!"&amp;$AW$16)="","★",INDIRECT($AG$10&amp;$AI39&amp;"!"&amp;$AW$16))</f>
        <v>★</v>
      </c>
      <c r="AX39" s="1014" t="e" cm="1">
        <f t="array" aca="1" ref="AX39" ca="1">IF(INDIRECT($AG$10&amp;$AI39&amp;"!"&amp;$AX$16)="","★",INDIRECT($AG$10&amp;$AI39&amp;"!"&amp;$AX$16))</f>
        <v>#VALUE!</v>
      </c>
      <c r="AY39" s="1015" t="e" cm="1">
        <f t="array" aca="1" ref="AY39" ca="1">IF(INDIRECT($AG$10&amp;$AI39&amp;"!"&amp;$AY$16)="","★",INDIRECT($AG$10&amp;$AI39&amp;"!"&amp;$AY$16))</f>
        <v>#VALUE!</v>
      </c>
      <c r="AZ39" s="1015" t="str" cm="1">
        <f t="array" aca="1" ref="AZ39" ca="1">IF(INDIRECT($AG$10&amp;$AI39&amp;"!"&amp;$AZ$16)="","★",INDIRECT($AG$10&amp;$AI39&amp;"!"&amp;$AZ$16))</f>
        <v>★</v>
      </c>
      <c r="BA39" s="1015" t="str" cm="1">
        <f t="array" aca="1" ref="BA39" ca="1">IF(INDIRECT($AG$10&amp;$AI39&amp;"!"&amp;$BA$16)="","★",INDIRECT($AG$10&amp;$AI39&amp;"!"&amp;$BA$16))</f>
        <v>★</v>
      </c>
      <c r="BB39" s="1015" t="str" cm="1">
        <f t="array" aca="1" ref="BB39" ca="1">IF(INDIRECT($AG$10&amp;$AI39&amp;"!"&amp;$BB$16)="","★",INDIRECT($AG$10&amp;$AI39&amp;"!"&amp;$BB$16))</f>
        <v>★</v>
      </c>
      <c r="BC39" s="1015" t="str" cm="1">
        <f t="array" aca="1" ref="BC39" ca="1">IF(INDIRECT($AG$10&amp;$AI39&amp;"!"&amp;$BC$16)="","★",INDIRECT($AG$10&amp;$AI39&amp;"!"&amp;$BC$16))</f>
        <v>★</v>
      </c>
      <c r="BD39" s="1015" t="str" cm="1">
        <f t="array" aca="1" ref="BD39" ca="1">IF(INDIRECT($AG$10&amp;$AI39&amp;"!"&amp;$BD$16)="","★",INDIRECT($AG$10&amp;$AI39&amp;"!"&amp;$BD$16))</f>
        <v>★</v>
      </c>
      <c r="BE39" s="1015" t="str" cm="1">
        <f t="array" aca="1" ref="BE39" ca="1">IF(INDIRECT($AG$10&amp;$AI39&amp;"!"&amp;$BE$16)="","★",INDIRECT($AG$10&amp;$AI39&amp;"!"&amp;$BE$16))</f>
        <v>★</v>
      </c>
      <c r="BF39" s="1015" t="str" cm="1">
        <f t="array" aca="1" ref="BF39" ca="1">IF(INDIRECT($AG$10&amp;$AI39&amp;"!"&amp;$BF$16)="","★",INDIRECT($AG$10&amp;$AI39&amp;"!"&amp;$BF$16))</f>
        <v>★</v>
      </c>
      <c r="BG39" s="1015" t="str" cm="1">
        <f t="array" aca="1" ref="BG39" ca="1">IF(INDIRECT($AG$10&amp;$AI39&amp;"!"&amp;$BG$16)="","★",INDIRECT($AG$10&amp;$AI39&amp;"!"&amp;$BG$16))</f>
        <v>★</v>
      </c>
      <c r="BH39" s="1015" t="str" cm="1">
        <f t="array" aca="1" ref="BH39" ca="1">IF(INDIRECT($AG$10&amp;$AI39&amp;"!"&amp;$BH$16)="","★",INDIRECT($AG$10&amp;$AI39&amp;"!"&amp;$BH$16))</f>
        <v>★</v>
      </c>
      <c r="BI39" s="1015" t="str" cm="1">
        <f t="array" aca="1" ref="BI39" ca="1">IF(INDIRECT($AG$10&amp;$AI39&amp;"!"&amp;$BI$16)="","★",INDIRECT($AG$10&amp;$AI39&amp;"!"&amp;$BI$16))</f>
        <v>★</v>
      </c>
      <c r="BJ39" s="1015" t="e" cm="1">
        <f t="array" aca="1" ref="BJ39" ca="1">IF(INDIRECT($AG$10&amp;$AI39&amp;"!"&amp;$BJ$16)="","★",INDIRECT($AG$10&amp;$AI39&amp;"!"&amp;$BJ$16))</f>
        <v>#N/A</v>
      </c>
      <c r="BK39" s="1015" t="str" cm="1">
        <f t="array" aca="1" ref="BK39" ca="1">IF(INDIRECT($AG$10&amp;$AI39&amp;"!"&amp;$BK$16)="","★",INDIRECT($AG$10&amp;$AI39&amp;"!"&amp;$BK$16))</f>
        <v>---</v>
      </c>
      <c r="BL39" s="1015" cm="1">
        <f t="array" aca="1" ref="BL39" ca="1">IF(INDIRECT($AG$10&amp;$AI39&amp;"!"&amp;$BL$16)="","★",INDIRECT($AG$10&amp;$AI39&amp;"!"&amp;$BL$16))</f>
        <v>0</v>
      </c>
      <c r="BM39" s="1015" t="str" cm="1">
        <f t="array" aca="1" ref="BM39" ca="1">IF(INDIRECT($AG$10&amp;$AI39&amp;"!"&amp;$BM$16)="","★",INDIRECT($AG$10&amp;$AI39&amp;"!"&amp;$BM$16))</f>
        <v>★</v>
      </c>
      <c r="BN39" s="1015" t="str" cm="1">
        <f t="array" aca="1" ref="BN39" ca="1">IF(INDIRECT($AG$10&amp;$AI39&amp;"!"&amp;$BN$16)="","★",INDIRECT($AG$10&amp;$AI39&amp;"!"&amp;$BN$16))</f>
        <v>★</v>
      </c>
      <c r="BO39" s="1015" t="str" cm="1">
        <f t="array" aca="1" ref="BO39" ca="1">IF(INDIRECT($AG$10&amp;$AI39&amp;"!"&amp;$BO$16)="","★",INDIRECT($AG$10&amp;$AI39&amp;"!"&amp;$BO$16))</f>
        <v>★</v>
      </c>
      <c r="BP39" s="1015" t="str" cm="1">
        <f t="array" aca="1" ref="BP39" ca="1">IF(INDIRECT($AG$10&amp;$AI39&amp;"!"&amp;$BP$16)="","★",INDIRECT($AG$10&amp;$AI39&amp;"!"&amp;$BP$16))</f>
        <v>★</v>
      </c>
      <c r="BQ39" s="1015" t="str" cm="1">
        <f t="array" aca="1" ref="BQ39" ca="1">IF(INDIRECT($AG$10&amp;$AI39&amp;"!"&amp;$BQ$16)="","★",INDIRECT($AG$10&amp;$AI39&amp;"!"&amp;$BQ$16))</f>
        <v>★</v>
      </c>
      <c r="BR39" s="1015" t="str" cm="1">
        <f t="array" aca="1" ref="BR39" ca="1">IF(INDIRECT($AG$10&amp;$AI39&amp;"!"&amp;$BR$16)="","★",INDIRECT($AG$10&amp;$AI39&amp;"!"&amp;$BR$16))</f>
        <v>★</v>
      </c>
      <c r="BS39" s="1015" t="str" cm="1">
        <f t="array" aca="1" ref="BS39" ca="1">IF(INDIRECT($AG$10&amp;$AI39&amp;"!"&amp;$BS$16)="","★",INDIRECT($AG$10&amp;$AI39&amp;"!"&amp;$BS$16))</f>
        <v>★</v>
      </c>
      <c r="BT39" s="1015" t="str" cm="1">
        <f t="array" aca="1" ref="BT39" ca="1">IF(INDIRECT($AG$10&amp;$AI39&amp;"!"&amp;$BT$16)="","★",INDIRECT($AG$10&amp;$AI39&amp;"!"&amp;$BT$16))</f>
        <v>★</v>
      </c>
      <c r="BU39" s="1015" t="str" cm="1">
        <f t="array" aca="1" ref="BU39" ca="1">IF(INDIRECT($AG$10&amp;$AI39&amp;"!"&amp;$BU$16)="","★",INDIRECT($AG$10&amp;$AI39&amp;"!"&amp;$BU$16))</f>
        <v>★</v>
      </c>
      <c r="BV39" s="1015" t="str" cm="1">
        <f t="array" aca="1" ref="BV39" ca="1">IF(INDIRECT($AG$10&amp;$AI39&amp;"!"&amp;$BV$16)="","★",INDIRECT($AG$10&amp;$AI39&amp;"!"&amp;$BV$16))</f>
        <v>★</v>
      </c>
      <c r="BW39" s="1015" t="e" cm="1">
        <f t="array" aca="1" ref="BW39" ca="1">IF(INDIRECT($AG$10&amp;$AI39&amp;"!"&amp;$BW$16)="","★",INDIRECT($AG$10&amp;$AI39&amp;"!"&amp;$BW$16))</f>
        <v>#N/A</v>
      </c>
      <c r="BX39" s="1015" t="str" cm="1">
        <f t="array" aca="1" ref="BX39" ca="1">IF(INDIRECT($AG$10&amp;$AI39&amp;"!"&amp;$BX$16)="","★",INDIRECT($AG$10&amp;$AI39&amp;"!"&amp;$BX$16))</f>
        <v>---</v>
      </c>
      <c r="BY39" s="1016" cm="1">
        <f t="array" aca="1" ref="BY39" ca="1">IF(INDIRECT($AG$10&amp;$AI39&amp;"!"&amp;$BY$16)="","★",INDIRECT($AG$10&amp;$AI39&amp;"!"&amp;$BY$16))</f>
        <v>0</v>
      </c>
      <c r="BZ39" s="1017" t="str" cm="1">
        <f t="array" aca="1" ref="BZ39" ca="1">IF(INDIRECT($AG$10&amp;$AI39&amp;"!"&amp;$BZ$16)="","★",INDIRECT($AG$10&amp;$AI39&amp;"!"&amp;$BZ$16))</f>
        <v>★</v>
      </c>
      <c r="CA39" s="1018" t="str" cm="1">
        <f t="array" aca="1" ref="CA39" ca="1">IF(INDIRECT($AG$10&amp;$AI39&amp;"!"&amp;$CA$16)="","★",INDIRECT($AG$10&amp;$AI39&amp;"!"&amp;$CA$16))</f>
        <v>★</v>
      </c>
      <c r="CB39" s="1018" t="str" cm="1">
        <f t="array" aca="1" ref="CB39" ca="1">IF(INDIRECT($AG$10&amp;$AI39&amp;"!"&amp;$CB$16)="","★",INDIRECT($AG$10&amp;$AI39&amp;"!"&amp;$CB$16))</f>
        <v>★</v>
      </c>
    </row>
    <row r="40" spans="1:80" ht="13.15" customHeight="1">
      <c r="B40" s="35"/>
      <c r="C40" s="40"/>
      <c r="D40" s="40"/>
      <c r="E40" s="40"/>
      <c r="F40" s="40"/>
      <c r="G40" s="40"/>
      <c r="H40" s="40"/>
      <c r="I40" s="40"/>
      <c r="J40" s="40"/>
      <c r="K40" s="40"/>
      <c r="L40" s="40"/>
      <c r="M40" s="40"/>
      <c r="N40" s="154"/>
      <c r="O40" s="42"/>
      <c r="AE40" s="35"/>
      <c r="AF40" s="40"/>
      <c r="AG40" s="40"/>
      <c r="AH40" s="40"/>
      <c r="AI40" s="1019"/>
      <c r="AJ40" s="1020"/>
      <c r="AK40" s="1021"/>
      <c r="AL40" s="1021"/>
      <c r="AM40" s="1021"/>
      <c r="AN40" s="1021"/>
      <c r="AO40" s="1021"/>
      <c r="AP40" s="1021"/>
      <c r="AQ40" s="1022"/>
      <c r="AR40" s="1020"/>
      <c r="AS40" s="1021"/>
      <c r="AT40" s="1021"/>
      <c r="AU40" s="1021"/>
      <c r="AV40" s="1021"/>
      <c r="AW40" s="1022"/>
      <c r="AX40" s="1020"/>
      <c r="AY40" s="1021"/>
      <c r="AZ40" s="1023" t="str" cm="1">
        <f t="array" aca="1" ref="AZ40" ca="1">IF(INDIRECT($AG$10&amp;$AI39&amp;"!"&amp;$AZ$17)="","★",INDIRECT($AG$10&amp;$AI39&amp;"!"&amp;$AZ$17))</f>
        <v>★</v>
      </c>
      <c r="BA40" s="1023" t="str" cm="1">
        <f t="array" aca="1" ref="BA40" ca="1">IF(INDIRECT($AG$10&amp;$AI39&amp;"!"&amp;$BA$17)="","★",INDIRECT($AG$10&amp;$AI39&amp;"!"&amp;$BA$17))</f>
        <v>★</v>
      </c>
      <c r="BB40" s="1023" t="str" cm="1">
        <f t="array" aca="1" ref="BB40" ca="1">IF(INDIRECT($AG$10&amp;$AI39&amp;"!"&amp;$BB$17)="","★",INDIRECT($AG$10&amp;$AI39&amp;"!"&amp;$BB$17))</f>
        <v>★</v>
      </c>
      <c r="BC40" s="1023" t="str" cm="1">
        <f t="array" aca="1" ref="BC40" ca="1">IF(INDIRECT($AG$10&amp;$AI39&amp;"!"&amp;$BC$17)="","★",INDIRECT($AG$10&amp;$AI39&amp;"!"&amp;$BC$17))</f>
        <v>★</v>
      </c>
      <c r="BD40" s="1023" t="str" cm="1">
        <f t="array" aca="1" ref="BD40" ca="1">IF(INDIRECT($AG$10&amp;$AI39&amp;"!"&amp;$BD$17)="","★",INDIRECT($AG$10&amp;$AI39&amp;"!"&amp;$BD$17))</f>
        <v>★</v>
      </c>
      <c r="BE40" s="1023" t="str" cm="1">
        <f t="array" aca="1" ref="BE40" ca="1">IF(INDIRECT($AG$10&amp;$AI39&amp;"!"&amp;$BE$17)="","★",INDIRECT($AG$10&amp;$AI39&amp;"!"&amp;$BE$17))</f>
        <v>★</v>
      </c>
      <c r="BF40" s="1021"/>
      <c r="BG40" s="1023" t="str" cm="1">
        <f t="array" aca="1" ref="BG40" ca="1">IF(INDIRECT($AG$10&amp;$AI39&amp;"!"&amp;$BG$17)="","★",INDIRECT($AG$10&amp;$AI39&amp;"!"&amp;$BG$17))</f>
        <v>★</v>
      </c>
      <c r="BH40" s="1023" t="str" cm="1">
        <f t="array" aca="1" ref="BH40" ca="1">IF(INDIRECT($AG$10&amp;$AI39&amp;"!"&amp;$BH$17)="","★",INDIRECT($AG$10&amp;$AI39&amp;"!"&amp;$BH$17))</f>
        <v>★</v>
      </c>
      <c r="BI40" s="1021"/>
      <c r="BJ40" s="1023" t="e" cm="1">
        <f t="array" aca="1" ref="BJ40" ca="1">IF(INDIRECT($AG$10&amp;$AI39&amp;"!"&amp;$BJ$17)="","★",INDIRECT($AG$10&amp;$AI39&amp;"!"&amp;$BJ$17))</f>
        <v>#N/A</v>
      </c>
      <c r="BK40" s="1023" t="str" cm="1">
        <f t="array" aca="1" ref="BK40" ca="1">IF(INDIRECT($AG$10&amp;$AI39&amp;"!"&amp;$BK$17)="","★",INDIRECT($AG$10&amp;$AI39&amp;"!"&amp;$BK$17))</f>
        <v>---</v>
      </c>
      <c r="BL40" s="1021"/>
      <c r="BM40" s="1023" t="str" cm="1">
        <f t="array" aca="1" ref="BM40" ca="1">IF(INDIRECT($AG$10&amp;$AI39&amp;"!"&amp;$BM$17)="","★",INDIRECT($AG$10&amp;$AI39&amp;"!"&amp;$BM$17))</f>
        <v>★</v>
      </c>
      <c r="BN40" s="1023" t="str" cm="1">
        <f t="array" aca="1" ref="BN40" ca="1">IF(INDIRECT($AG$10&amp;$AI39&amp;"!"&amp;$BN$17)="","★",INDIRECT($AG$10&amp;$AI39&amp;"!"&amp;$BN$17))</f>
        <v>★</v>
      </c>
      <c r="BO40" s="1023" t="str" cm="1">
        <f t="array" aca="1" ref="BO40" ca="1">IF(INDIRECT($AG$10&amp;$AI39&amp;"!"&amp;$BO$17)="","★",INDIRECT($AG$10&amp;$AI39&amp;"!"&amp;$BO$17))</f>
        <v>★</v>
      </c>
      <c r="BP40" s="1023" t="str" cm="1">
        <f t="array" aca="1" ref="BP40" ca="1">IF(INDIRECT($AG$10&amp;$AI39&amp;"!"&amp;$BP$17)="","★",INDIRECT($AG$10&amp;$AI39&amp;"!"&amp;$BP$17))</f>
        <v>★</v>
      </c>
      <c r="BQ40" s="1023" t="str" cm="1">
        <f t="array" aca="1" ref="BQ40" ca="1">IF(INDIRECT($AG$10&amp;$AI39&amp;"!"&amp;$BQ$17)="","★",INDIRECT($AG$10&amp;$AI39&amp;"!"&amp;$BQ$17))</f>
        <v>★</v>
      </c>
      <c r="BR40" s="1023" t="str" cm="1">
        <f t="array" aca="1" ref="BR40" ca="1">IF(INDIRECT($AG$10&amp;$AI39&amp;"!"&amp;$BR$17)="","★",INDIRECT($AG$10&amp;$AI39&amp;"!"&amp;$BR$17))</f>
        <v>★</v>
      </c>
      <c r="BS40" s="1021"/>
      <c r="BT40" s="1023" t="str" cm="1">
        <f t="array" aca="1" ref="BT40" ca="1">IF(INDIRECT($AG$10&amp;$AI39&amp;"!"&amp;$BT$17)="","★",INDIRECT($AG$10&amp;$AI39&amp;"!"&amp;$BT$17))</f>
        <v>★</v>
      </c>
      <c r="BU40" s="1023" t="str" cm="1">
        <f t="array" aca="1" ref="BU40" ca="1">IF(INDIRECT($AG$10&amp;$AI39&amp;"!"&amp;$BU$17)="","★",INDIRECT($AG$10&amp;$AI39&amp;"!"&amp;$BU$17))</f>
        <v>★</v>
      </c>
      <c r="BV40" s="1021"/>
      <c r="BW40" s="1023" t="e" cm="1">
        <f t="array" aca="1" ref="BW40" ca="1">IF(INDIRECT($AG$10&amp;$AI39&amp;"!"&amp;$BW$17)="","★",INDIRECT($AG$10&amp;$AI39&amp;"!"&amp;$BW$17))</f>
        <v>#N/A</v>
      </c>
      <c r="BX40" s="1023" t="str" cm="1">
        <f t="array" aca="1" ref="BX40" ca="1">IF(INDIRECT($AG$10&amp;$AI39&amp;"!"&amp;$BX$17)="","★",INDIRECT($AG$10&amp;$AI39&amp;"!"&amp;$BX$17))</f>
        <v>---</v>
      </c>
      <c r="BY40" s="1022"/>
      <c r="BZ40" s="1024"/>
      <c r="CA40" s="1025"/>
      <c r="CB40" s="1025"/>
    </row>
    <row r="41" spans="1:80" s="41" customFormat="1" ht="15" customHeight="1" thickBot="1">
      <c r="A41" s="271"/>
      <c r="B41" s="172" t="s">
        <v>1191</v>
      </c>
      <c r="C41" s="129"/>
      <c r="D41" s="129"/>
      <c r="E41"/>
      <c r="F41"/>
      <c r="G41" s="269"/>
      <c r="H41" s="269"/>
      <c r="I41" s="269"/>
      <c r="J41" s="269"/>
      <c r="K41" s="269"/>
      <c r="L41" s="269"/>
      <c r="M41" s="269"/>
      <c r="N41" s="1"/>
      <c r="P41" s="271"/>
      <c r="Q41" s="271"/>
      <c r="R41" s="271"/>
      <c r="S41" s="271"/>
      <c r="T41" s="271"/>
      <c r="U41" s="271"/>
      <c r="V41" s="271"/>
      <c r="W41" s="271"/>
      <c r="X41" s="271"/>
      <c r="Y41" s="271"/>
      <c r="Z41" s="271"/>
      <c r="AA41" s="271"/>
      <c r="AB41" s="271"/>
      <c r="AC41" s="271"/>
      <c r="AD41" s="271"/>
      <c r="AE41" s="35"/>
      <c r="AF41" s="40"/>
      <c r="AG41" s="40"/>
      <c r="AH41" s="40"/>
      <c r="AI41" s="1019"/>
      <c r="AJ41" s="1020"/>
      <c r="AK41" s="1021"/>
      <c r="AL41" s="1021"/>
      <c r="AM41" s="1021"/>
      <c r="AN41" s="1021"/>
      <c r="AO41" s="1021"/>
      <c r="AP41" s="1021"/>
      <c r="AQ41" s="1022"/>
      <c r="AR41" s="1020"/>
      <c r="AS41" s="1021"/>
      <c r="AT41" s="1021"/>
      <c r="AU41" s="1021"/>
      <c r="AV41" s="1021"/>
      <c r="AW41" s="1022"/>
      <c r="AX41" s="1020"/>
      <c r="AY41" s="1021"/>
      <c r="AZ41" s="1023" t="str" cm="1">
        <f t="array" aca="1" ref="AZ41" ca="1">IF(INDIRECT($AG$10&amp;$AI39&amp;"!"&amp;$AZ$18)="","★",INDIRECT($AG$10&amp;$AI39&amp;"!"&amp;$AZ$18))</f>
        <v>★</v>
      </c>
      <c r="BA41" s="1023" t="str" cm="1">
        <f t="array" aca="1" ref="BA41" ca="1">IF(INDIRECT($AG$10&amp;$AI39&amp;"!"&amp;$BA$18)="","★",INDIRECT($AG$10&amp;$AI39&amp;"!"&amp;$BA$18))</f>
        <v>★</v>
      </c>
      <c r="BB41" s="1023" t="str" cm="1">
        <f t="array" aca="1" ref="BB41" ca="1">IF(INDIRECT($AG$10&amp;$AI39&amp;"!"&amp;$BB$18)="","★",INDIRECT($AG$10&amp;$AI39&amp;"!"&amp;$BB$18))</f>
        <v>★</v>
      </c>
      <c r="BC41" s="1023" t="str" cm="1">
        <f t="array" aca="1" ref="BC41" ca="1">IF(INDIRECT($AG$10&amp;$AI39&amp;"!"&amp;$BC$18)="","★",INDIRECT($AG$10&amp;$AI39&amp;"!"&amp;$BC$18))</f>
        <v>★</v>
      </c>
      <c r="BD41" s="1023" t="str" cm="1">
        <f t="array" aca="1" ref="BD41" ca="1">IF(INDIRECT($AG$10&amp;$AI39&amp;"!"&amp;$BD$18)="","★",INDIRECT($AG$10&amp;$AI39&amp;"!"&amp;$BD$18))</f>
        <v>★</v>
      </c>
      <c r="BE41" s="1023" t="str" cm="1">
        <f t="array" aca="1" ref="BE41" ca="1">IF(INDIRECT($AG$10&amp;$AI39&amp;"!"&amp;$BE$18)="","★",INDIRECT($AG$10&amp;$AI39&amp;"!"&amp;$BE$18))</f>
        <v>★</v>
      </c>
      <c r="BF41" s="1021"/>
      <c r="BG41" s="1023" t="str" cm="1">
        <f t="array" aca="1" ref="BG41" ca="1">IF(INDIRECT($AG$10&amp;$AI39&amp;"!"&amp;$BG$18)="","★",INDIRECT($AG$10&amp;$AI39&amp;"!"&amp;$BG$18))</f>
        <v>★</v>
      </c>
      <c r="BH41" s="1023" t="str" cm="1">
        <f t="array" aca="1" ref="BH41" ca="1">IF(INDIRECT($AG$10&amp;$AI39&amp;"!"&amp;$BH$18)="","★",INDIRECT($AG$10&amp;$AI39&amp;"!"&amp;$BH$18))</f>
        <v>★</v>
      </c>
      <c r="BI41" s="1021"/>
      <c r="BJ41" s="1023" t="e" cm="1">
        <f t="array" aca="1" ref="BJ41" ca="1">IF(INDIRECT($AG$10&amp;$AI39&amp;"!"&amp;$BJ$18)="","★",INDIRECT($AG$10&amp;$AI39&amp;"!"&amp;$BJ$18))</f>
        <v>#N/A</v>
      </c>
      <c r="BK41" s="1023" t="str" cm="1">
        <f t="array" aca="1" ref="BK41" ca="1">IF(INDIRECT($AG$10&amp;$AI39&amp;"!"&amp;$BK$18)="","★",INDIRECT($AG$10&amp;$AI39&amp;"!"&amp;$BK$18))</f>
        <v>---</v>
      </c>
      <c r="BL41" s="1021"/>
      <c r="BM41" s="1023" t="str" cm="1">
        <f t="array" aca="1" ref="BM41" ca="1">IF(INDIRECT($AG$10&amp;$AI39&amp;"!"&amp;$BM$18)="","★",INDIRECT($AG$10&amp;$AI39&amp;"!"&amp;$BM$18))</f>
        <v>★</v>
      </c>
      <c r="BN41" s="1023" t="str" cm="1">
        <f t="array" aca="1" ref="BN41" ca="1">IF(INDIRECT($AG$10&amp;$AI39&amp;"!"&amp;$BN$18)="","★",INDIRECT($AG$10&amp;$AI39&amp;"!"&amp;$BN$18))</f>
        <v>★</v>
      </c>
      <c r="BO41" s="1023" t="str" cm="1">
        <f t="array" aca="1" ref="BO41" ca="1">IF(INDIRECT($AG$10&amp;$AI39&amp;"!"&amp;$BO$18)="","★",INDIRECT($AG$10&amp;$AI39&amp;"!"&amp;$BO$18))</f>
        <v>★</v>
      </c>
      <c r="BP41" s="1023" t="str" cm="1">
        <f t="array" aca="1" ref="BP41" ca="1">IF(INDIRECT($AG$10&amp;$AI39&amp;"!"&amp;$BP$18)="","★",INDIRECT($AG$10&amp;$AI39&amp;"!"&amp;$BP$18))</f>
        <v>★</v>
      </c>
      <c r="BQ41" s="1023" t="str" cm="1">
        <f t="array" aca="1" ref="BQ41" ca="1">IF(INDIRECT($AG$10&amp;$AI39&amp;"!"&amp;$BQ$18)="","★",INDIRECT($AG$10&amp;$AI39&amp;"!"&amp;$BQ$18))</f>
        <v>★</v>
      </c>
      <c r="BR41" s="1023" t="str" cm="1">
        <f t="array" aca="1" ref="BR41" ca="1">IF(INDIRECT($AG$10&amp;$AI39&amp;"!"&amp;$BR$18)="","★",INDIRECT($AG$10&amp;$AI39&amp;"!"&amp;$BR$18))</f>
        <v>★</v>
      </c>
      <c r="BS41" s="1021"/>
      <c r="BT41" s="1023" t="str" cm="1">
        <f t="array" aca="1" ref="BT41" ca="1">IF(INDIRECT($AG$10&amp;$AI39&amp;"!"&amp;$BT$18)="","★",INDIRECT($AG$10&amp;$AI39&amp;"!"&amp;$BT$18))</f>
        <v>★</v>
      </c>
      <c r="BU41" s="1023" t="str" cm="1">
        <f t="array" aca="1" ref="BU41" ca="1">IF(INDIRECT($AG$10&amp;$AI39&amp;"!"&amp;$BU$18)="","★",INDIRECT($AG$10&amp;$AI39&amp;"!"&amp;$BU$18))</f>
        <v>★</v>
      </c>
      <c r="BV41" s="1021"/>
      <c r="BW41" s="1023" t="e" cm="1">
        <f t="array" aca="1" ref="BW41" ca="1">IF(INDIRECT($AG$10&amp;$AI39&amp;"!"&amp;$BW$18)="","★",INDIRECT($AG$10&amp;$AI39&amp;"!"&amp;$BW$18))</f>
        <v>#N/A</v>
      </c>
      <c r="BX41" s="1023" t="str" cm="1">
        <f t="array" aca="1" ref="BX41" ca="1">IF(INDIRECT($AG$10&amp;$AI39&amp;"!"&amp;$BX$18)="","★",INDIRECT($AG$10&amp;$AI39&amp;"!"&amp;$BX$18))</f>
        <v>---</v>
      </c>
      <c r="BY41" s="1022"/>
      <c r="BZ41" s="1024"/>
      <c r="CA41" s="1025"/>
      <c r="CB41" s="1025"/>
    </row>
    <row r="42" spans="1:80" ht="28.5" customHeight="1" thickBot="1">
      <c r="C42" s="232" t="s">
        <v>1266</v>
      </c>
      <c r="D42" s="161" t="s">
        <v>1187</v>
      </c>
      <c r="E42" s="130" t="s">
        <v>147</v>
      </c>
      <c r="G42" s="269"/>
      <c r="H42" s="269"/>
      <c r="I42" s="269"/>
      <c r="J42" s="269"/>
      <c r="K42" s="269"/>
      <c r="L42" s="269"/>
      <c r="M42" s="269"/>
      <c r="N42" s="1"/>
      <c r="AE42" s="269"/>
      <c r="AF42" s="40"/>
      <c r="AG42" s="40"/>
      <c r="AH42" s="40"/>
      <c r="AI42" s="1026"/>
      <c r="AJ42" s="1027"/>
      <c r="AK42" s="1028"/>
      <c r="AL42" s="1028"/>
      <c r="AM42" s="1028"/>
      <c r="AN42" s="1028"/>
      <c r="AO42" s="1028"/>
      <c r="AP42" s="1028"/>
      <c r="AQ42" s="1029"/>
      <c r="AR42" s="1027"/>
      <c r="AS42" s="1028"/>
      <c r="AT42" s="1028"/>
      <c r="AU42" s="1028"/>
      <c r="AV42" s="1028"/>
      <c r="AW42" s="1029"/>
      <c r="AX42" s="1027"/>
      <c r="AY42" s="1028"/>
      <c r="AZ42" s="1030" t="str" cm="1">
        <f t="array" aca="1" ref="AZ42" ca="1">IF(INDIRECT($AG$10&amp;$AI39&amp;"!"&amp;$AZ$19)="","★",INDIRECT($AG$10&amp;$AI39&amp;"!"&amp;$AZ$19))</f>
        <v>★</v>
      </c>
      <c r="BA42" s="1030" t="str" cm="1">
        <f t="array" aca="1" ref="BA42" ca="1">IF(INDIRECT($AG$10&amp;$AI39&amp;"!"&amp;$BA$19)="","★",INDIRECT($AG$10&amp;$AI39&amp;"!"&amp;$BA$19))</f>
        <v>★</v>
      </c>
      <c r="BB42" s="1030" t="str" cm="1">
        <f t="array" aca="1" ref="BB42" ca="1">IF(INDIRECT($AG$10&amp;$AI39&amp;"!"&amp;$BB$19)="","★",INDIRECT($AG$10&amp;$AI39&amp;"!"&amp;$BB$19))</f>
        <v>★</v>
      </c>
      <c r="BC42" s="1030" t="str" cm="1">
        <f t="array" aca="1" ref="BC42" ca="1">IF(INDIRECT($AG$10&amp;$AI39&amp;"!"&amp;$BC$19)="","★",INDIRECT($AG$10&amp;$AI39&amp;"!"&amp;$BC$19))</f>
        <v>★</v>
      </c>
      <c r="BD42" s="1030" t="str" cm="1">
        <f t="array" aca="1" ref="BD42" ca="1">IF(INDIRECT($AG$10&amp;$AI39&amp;"!"&amp;$BD$19)="","★",INDIRECT($AG$10&amp;$AI39&amp;"!"&amp;$BD$19))</f>
        <v>★</v>
      </c>
      <c r="BE42" s="1030" t="str" cm="1">
        <f t="array" aca="1" ref="BE42" ca="1">IF(INDIRECT($AG$10&amp;$AI39&amp;"!"&amp;$BE$19)="","★",INDIRECT($AG$10&amp;$AI39&amp;"!"&amp;$BE$19))</f>
        <v>★</v>
      </c>
      <c r="BF42" s="1028"/>
      <c r="BG42" s="1030" t="str" cm="1">
        <f t="array" aca="1" ref="BG42" ca="1">IF(INDIRECT($AG$10&amp;$AI39&amp;"!"&amp;$BG$19)="","★",INDIRECT($AG$10&amp;$AI39&amp;"!"&amp;$BG$19))</f>
        <v>★</v>
      </c>
      <c r="BH42" s="1030" t="str" cm="1">
        <f t="array" aca="1" ref="BH42" ca="1">IF(INDIRECT($AG$10&amp;$AI39&amp;"!"&amp;$BH$19)="","★",INDIRECT($AG$10&amp;$AI39&amp;"!"&amp;$BH$19))</f>
        <v>★</v>
      </c>
      <c r="BI42" s="1028"/>
      <c r="BJ42" s="1030" t="e" cm="1">
        <f t="array" aca="1" ref="BJ42" ca="1">IF(INDIRECT($AG$10&amp;$AI39&amp;"!"&amp;$BJ$19)="","★",INDIRECT($AG$10&amp;$AI39&amp;"!"&amp;$BJ$19))</f>
        <v>#N/A</v>
      </c>
      <c r="BK42" s="1030" t="str" cm="1">
        <f t="array" aca="1" ref="BK42" ca="1">IF(INDIRECT($AG$10&amp;$AI39&amp;"!"&amp;$BK$19)="","★",INDIRECT($AG$10&amp;$AI39&amp;"!"&amp;$BK$19))</f>
        <v>---</v>
      </c>
      <c r="BL42" s="1028"/>
      <c r="BM42" s="1030" t="str" cm="1">
        <f t="array" aca="1" ref="BM42" ca="1">IF(INDIRECT($AG$10&amp;$AI39&amp;"!"&amp;$BM$19)="","★",INDIRECT($AG$10&amp;$AI39&amp;"!"&amp;$BM$19))</f>
        <v>★</v>
      </c>
      <c r="BN42" s="1030" t="str" cm="1">
        <f t="array" aca="1" ref="BN42" ca="1">IF(INDIRECT($AG$10&amp;$AI39&amp;"!"&amp;$BN$19)="","★",INDIRECT($AG$10&amp;$AI39&amp;"!"&amp;$BN$19))</f>
        <v>★</v>
      </c>
      <c r="BO42" s="1030" t="str" cm="1">
        <f t="array" aca="1" ref="BO42" ca="1">IF(INDIRECT($AG$10&amp;$AI39&amp;"!"&amp;$BO$19)="","★",INDIRECT($AG$10&amp;$AI39&amp;"!"&amp;$BO$19))</f>
        <v>★</v>
      </c>
      <c r="BP42" s="1030" t="str" cm="1">
        <f t="array" aca="1" ref="BP42" ca="1">IF(INDIRECT($AG$10&amp;$AI39&amp;"!"&amp;$BP$19)="","★",INDIRECT($AG$10&amp;$AI39&amp;"!"&amp;$BP$19))</f>
        <v>★</v>
      </c>
      <c r="BQ42" s="1030" t="str" cm="1">
        <f t="array" aca="1" ref="BQ42" ca="1">IF(INDIRECT($AG$10&amp;$AI39&amp;"!"&amp;$BQ$19)="","★",INDIRECT($AG$10&amp;$AI39&amp;"!"&amp;$BQ$19))</f>
        <v>★</v>
      </c>
      <c r="BR42" s="1030" t="str" cm="1">
        <f t="array" aca="1" ref="BR42" ca="1">IF(INDIRECT($AG$10&amp;$AI39&amp;"!"&amp;$BR$19)="","★",INDIRECT($AG$10&amp;$AI39&amp;"!"&amp;$BR$19))</f>
        <v>★</v>
      </c>
      <c r="BS42" s="1028"/>
      <c r="BT42" s="1030" t="str" cm="1">
        <f t="array" aca="1" ref="BT42" ca="1">IF(INDIRECT($AG$10&amp;$AI39&amp;"!"&amp;$BT$19)="","★",INDIRECT($AG$10&amp;$AI39&amp;"!"&amp;$BT$19))</f>
        <v>★</v>
      </c>
      <c r="BU42" s="1030" t="str" cm="1">
        <f t="array" aca="1" ref="BU42" ca="1">IF(INDIRECT($AG$10&amp;$AI39&amp;"!"&amp;$BU$19)="","★",INDIRECT($AG$10&amp;$AI39&amp;"!"&amp;$BU$19))</f>
        <v>★</v>
      </c>
      <c r="BV42" s="1028"/>
      <c r="BW42" s="1030" t="e" cm="1">
        <f t="array" aca="1" ref="BW42" ca="1">IF(INDIRECT($AG$10&amp;$AI39&amp;"!"&amp;$BW$19)="","★",INDIRECT($AG$10&amp;$AI39&amp;"!"&amp;$BW$19))</f>
        <v>#N/A</v>
      </c>
      <c r="BX42" s="1030" t="str" cm="1">
        <f t="array" aca="1" ref="BX42" ca="1">IF(INDIRECT($AG$10&amp;$AI39&amp;"!"&amp;$BX$19)="","★",INDIRECT($AG$10&amp;$AI39&amp;"!"&amp;$BX$19))</f>
        <v>---</v>
      </c>
      <c r="BY42" s="1029"/>
      <c r="BZ42" s="1031"/>
      <c r="CA42" s="1032"/>
      <c r="CB42" s="1032"/>
    </row>
    <row r="43" spans="1:80" ht="18" customHeight="1" thickBot="1">
      <c r="C43" s="168" t="s">
        <v>1171</v>
      </c>
      <c r="D43" s="169" t="s">
        <v>1172</v>
      </c>
      <c r="E43" s="170" t="s">
        <v>1186</v>
      </c>
      <c r="G43" s="269"/>
      <c r="H43" s="269"/>
      <c r="I43" s="269"/>
      <c r="J43" s="269"/>
      <c r="K43" s="269"/>
      <c r="L43" s="269"/>
      <c r="M43" s="269"/>
      <c r="N43" s="1"/>
      <c r="AE43" s="269"/>
      <c r="AF43" s="40"/>
      <c r="AG43" s="40"/>
      <c r="AH43" s="40"/>
      <c r="AI43" s="1013">
        <v>6</v>
      </c>
      <c r="AJ43" s="1014" t="str" cm="1">
        <f t="array" aca="1" ref="AJ43" ca="1">IF(INDIRECT($AG$10&amp;$AI43&amp;"!"&amp;$AJ$16)="","★",INDIRECT($AG$10&amp;$AI43&amp;"!"&amp;$AJ$16))</f>
        <v>★</v>
      </c>
      <c r="AK43" s="1015" t="str" cm="1">
        <f t="array" aca="1" ref="AK43" ca="1">IF(INDIRECT($AG$10&amp;$AI43&amp;"!"&amp;$AK$16)="","★",INDIRECT($AG$10&amp;$AI43&amp;"!"&amp;$AK$16))</f>
        <v>★</v>
      </c>
      <c r="AL43" s="1015" t="str" cm="1">
        <f t="array" aca="1" ref="AL43" ca="1">IF(INDIRECT($AG$10&amp;$AI43&amp;"!"&amp;$AL$16)="","★",INDIRECT($AG$10&amp;$AI43&amp;"!"&amp;$AL$16))</f>
        <v>★</v>
      </c>
      <c r="AM43" s="1015" t="str" cm="1">
        <f t="array" aca="1" ref="AM43" ca="1">IF(INDIRECT($AG$10&amp;$AI43&amp;"!"&amp;$AM$16)="","★",INDIRECT($AG$10&amp;$AI43&amp;"!"&amp;$AM$16))</f>
        <v>★</v>
      </c>
      <c r="AN43" s="1015" t="str" cm="1">
        <f t="array" aca="1" ref="AN43" ca="1">IF(INDIRECT($AG$10&amp;$AI43&amp;"!"&amp;$AN$16)="","★",INDIRECT($AG$10&amp;$AI43&amp;"!"&amp;$AN$16))</f>
        <v>★</v>
      </c>
      <c r="AO43" s="1015" t="str" cm="1">
        <f t="array" aca="1" ref="AO43" ca="1">IF(INDIRECT($AG$10&amp;$AI43&amp;"!"&amp;$AO$16)="","★",INDIRECT($AG$10&amp;$AI43&amp;"!"&amp;$AO$16))</f>
        <v>★</v>
      </c>
      <c r="AP43" s="1015" t="str" cm="1">
        <f t="array" aca="1" ref="AP43" ca="1">IF(INDIRECT($AG$10&amp;$AI43&amp;"!"&amp;$AP$16)="","★",INDIRECT($AG$10&amp;$AI43&amp;"!"&amp;$AP$16))</f>
        <v>★</v>
      </c>
      <c r="AQ43" s="1016" t="str" cm="1">
        <f t="array" aca="1" ref="AQ43" ca="1">IF(INDIRECT($AG$10&amp;$AI43&amp;"!"&amp;$AQ$16)="","★",INDIRECT($AG$10&amp;$AI43&amp;"!"&amp;$AQ$16))</f>
        <v>★</v>
      </c>
      <c r="AR43" s="1014" t="str" cm="1">
        <f t="array" aca="1" ref="AR43" ca="1">IF(INDIRECT($AG$10&amp;$AI43&amp;"!"&amp;$AR$16)="","★",INDIRECT($AG$10&amp;$AI43&amp;"!"&amp;$AR$16))</f>
        <v>★</v>
      </c>
      <c r="AS43" s="1015" t="str" cm="1">
        <f t="array" aca="1" ref="AS43" ca="1">IF(INDIRECT($AG$10&amp;$AI43&amp;"!"&amp;$AS$16)="","★",INDIRECT($AG$10&amp;$AI43&amp;"!"&amp;$AS$16))</f>
        <v>★</v>
      </c>
      <c r="AT43" s="1015" t="str" cm="1">
        <f t="array" aca="1" ref="AT43" ca="1">IF(INDIRECT($AG$10&amp;$AI43&amp;"!"&amp;$AT$16)="","★",INDIRECT($AG$10&amp;$AI43&amp;"!"&amp;$AT$16))</f>
        <v>★</v>
      </c>
      <c r="AU43" s="1015" t="str" cm="1">
        <f t="array" aca="1" ref="AU43" ca="1">IF(INDIRECT($AG$10&amp;$AI43&amp;"!"&amp;$AU$16)="","★",INDIRECT($AG$10&amp;$AI43&amp;"!"&amp;$AU$16))</f>
        <v>★</v>
      </c>
      <c r="AV43" s="1015" t="str" cm="1">
        <f t="array" aca="1" ref="AV43" ca="1">IF(INDIRECT($AG$10&amp;$AI43&amp;"!"&amp;$AV$16)="","★",INDIRECT($AG$10&amp;$AI43&amp;"!"&amp;$AV$16))</f>
        <v>★</v>
      </c>
      <c r="AW43" s="1016" t="str" cm="1">
        <f t="array" aca="1" ref="AW43" ca="1">IF(INDIRECT($AG$10&amp;$AI43&amp;"!"&amp;$AW$16)="","★",INDIRECT($AG$10&amp;$AI43&amp;"!"&amp;$AW$16))</f>
        <v>★</v>
      </c>
      <c r="AX43" s="1014" t="e" cm="1">
        <f t="array" aca="1" ref="AX43" ca="1">IF(INDIRECT($AG$10&amp;$AI43&amp;"!"&amp;$AX$16)="","★",INDIRECT($AG$10&amp;$AI43&amp;"!"&amp;$AX$16))</f>
        <v>#VALUE!</v>
      </c>
      <c r="AY43" s="1015" t="e" cm="1">
        <f t="array" aca="1" ref="AY43" ca="1">IF(INDIRECT($AG$10&amp;$AI43&amp;"!"&amp;$AY$16)="","★",INDIRECT($AG$10&amp;$AI43&amp;"!"&amp;$AY$16))</f>
        <v>#VALUE!</v>
      </c>
      <c r="AZ43" s="1015" t="str" cm="1">
        <f t="array" aca="1" ref="AZ43" ca="1">IF(INDIRECT($AG$10&amp;$AI43&amp;"!"&amp;$AZ$16)="","★",INDIRECT($AG$10&amp;$AI43&amp;"!"&amp;$AZ$16))</f>
        <v>★</v>
      </c>
      <c r="BA43" s="1015" t="str" cm="1">
        <f t="array" aca="1" ref="BA43" ca="1">IF(INDIRECT($AG$10&amp;$AI43&amp;"!"&amp;$BA$16)="","★",INDIRECT($AG$10&amp;$AI43&amp;"!"&amp;$BA$16))</f>
        <v>★</v>
      </c>
      <c r="BB43" s="1015" t="str" cm="1">
        <f t="array" aca="1" ref="BB43" ca="1">IF(INDIRECT($AG$10&amp;$AI43&amp;"!"&amp;$BB$16)="","★",INDIRECT($AG$10&amp;$AI43&amp;"!"&amp;$BB$16))</f>
        <v>★</v>
      </c>
      <c r="BC43" s="1015" t="str" cm="1">
        <f t="array" aca="1" ref="BC43" ca="1">IF(INDIRECT($AG$10&amp;$AI43&amp;"!"&amp;$BC$16)="","★",INDIRECT($AG$10&amp;$AI43&amp;"!"&amp;$BC$16))</f>
        <v>★</v>
      </c>
      <c r="BD43" s="1015" t="str" cm="1">
        <f t="array" aca="1" ref="BD43" ca="1">IF(INDIRECT($AG$10&amp;$AI43&amp;"!"&amp;$BD$16)="","★",INDIRECT($AG$10&amp;$AI43&amp;"!"&amp;$BD$16))</f>
        <v>★</v>
      </c>
      <c r="BE43" s="1015" t="str" cm="1">
        <f t="array" aca="1" ref="BE43" ca="1">IF(INDIRECT($AG$10&amp;$AI43&amp;"!"&amp;$BE$16)="","★",INDIRECT($AG$10&amp;$AI43&amp;"!"&amp;$BE$16))</f>
        <v>★</v>
      </c>
      <c r="BF43" s="1015" t="str" cm="1">
        <f t="array" aca="1" ref="BF43" ca="1">IF(INDIRECT($AG$10&amp;$AI43&amp;"!"&amp;$BF$16)="","★",INDIRECT($AG$10&amp;$AI43&amp;"!"&amp;$BF$16))</f>
        <v>★</v>
      </c>
      <c r="BG43" s="1015" t="str" cm="1">
        <f t="array" aca="1" ref="BG43" ca="1">IF(INDIRECT($AG$10&amp;$AI43&amp;"!"&amp;$BG$16)="","★",INDIRECT($AG$10&amp;$AI43&amp;"!"&amp;$BG$16))</f>
        <v>★</v>
      </c>
      <c r="BH43" s="1015" t="str" cm="1">
        <f t="array" aca="1" ref="BH43" ca="1">IF(INDIRECT($AG$10&amp;$AI43&amp;"!"&amp;$BH$16)="","★",INDIRECT($AG$10&amp;$AI43&amp;"!"&amp;$BH$16))</f>
        <v>★</v>
      </c>
      <c r="BI43" s="1015" t="str" cm="1">
        <f t="array" aca="1" ref="BI43" ca="1">IF(INDIRECT($AG$10&amp;$AI43&amp;"!"&amp;$BI$16)="","★",INDIRECT($AG$10&amp;$AI43&amp;"!"&amp;$BI$16))</f>
        <v>★</v>
      </c>
      <c r="BJ43" s="1015" t="e" cm="1">
        <f t="array" aca="1" ref="BJ43" ca="1">IF(INDIRECT($AG$10&amp;$AI43&amp;"!"&amp;$BJ$16)="","★",INDIRECT($AG$10&amp;$AI43&amp;"!"&amp;$BJ$16))</f>
        <v>#N/A</v>
      </c>
      <c r="BK43" s="1015" t="str" cm="1">
        <f t="array" aca="1" ref="BK43" ca="1">IF(INDIRECT($AG$10&amp;$AI43&amp;"!"&amp;$BK$16)="","★",INDIRECT($AG$10&amp;$AI43&amp;"!"&amp;$BK$16))</f>
        <v>---</v>
      </c>
      <c r="BL43" s="1015" cm="1">
        <f t="array" aca="1" ref="BL43" ca="1">IF(INDIRECT($AG$10&amp;$AI43&amp;"!"&amp;$BL$16)="","★",INDIRECT($AG$10&amp;$AI43&amp;"!"&amp;$BL$16))</f>
        <v>0</v>
      </c>
      <c r="BM43" s="1015" t="str" cm="1">
        <f t="array" aca="1" ref="BM43" ca="1">IF(INDIRECT($AG$10&amp;$AI43&amp;"!"&amp;$BM$16)="","★",INDIRECT($AG$10&amp;$AI43&amp;"!"&amp;$BM$16))</f>
        <v>★</v>
      </c>
      <c r="BN43" s="1015" t="str" cm="1">
        <f t="array" aca="1" ref="BN43" ca="1">IF(INDIRECT($AG$10&amp;$AI43&amp;"!"&amp;$BN$16)="","★",INDIRECT($AG$10&amp;$AI43&amp;"!"&amp;$BN$16))</f>
        <v>★</v>
      </c>
      <c r="BO43" s="1015" t="str" cm="1">
        <f t="array" aca="1" ref="BO43" ca="1">IF(INDIRECT($AG$10&amp;$AI43&amp;"!"&amp;$BO$16)="","★",INDIRECT($AG$10&amp;$AI43&amp;"!"&amp;$BO$16))</f>
        <v>★</v>
      </c>
      <c r="BP43" s="1015" t="str" cm="1">
        <f t="array" aca="1" ref="BP43" ca="1">IF(INDIRECT($AG$10&amp;$AI43&amp;"!"&amp;$BP$16)="","★",INDIRECT($AG$10&amp;$AI43&amp;"!"&amp;$BP$16))</f>
        <v>★</v>
      </c>
      <c r="BQ43" s="1015" t="str" cm="1">
        <f t="array" aca="1" ref="BQ43" ca="1">IF(INDIRECT($AG$10&amp;$AI43&amp;"!"&amp;$BQ$16)="","★",INDIRECT($AG$10&amp;$AI43&amp;"!"&amp;$BQ$16))</f>
        <v>★</v>
      </c>
      <c r="BR43" s="1015" t="str" cm="1">
        <f t="array" aca="1" ref="BR43" ca="1">IF(INDIRECT($AG$10&amp;$AI43&amp;"!"&amp;$BR$16)="","★",INDIRECT($AG$10&amp;$AI43&amp;"!"&amp;$BR$16))</f>
        <v>★</v>
      </c>
      <c r="BS43" s="1015" t="str" cm="1">
        <f t="array" aca="1" ref="BS43" ca="1">IF(INDIRECT($AG$10&amp;$AI43&amp;"!"&amp;$BS$16)="","★",INDIRECT($AG$10&amp;$AI43&amp;"!"&amp;$BS$16))</f>
        <v>★</v>
      </c>
      <c r="BT43" s="1015" t="str" cm="1">
        <f t="array" aca="1" ref="BT43" ca="1">IF(INDIRECT($AG$10&amp;$AI43&amp;"!"&amp;$BT$16)="","★",INDIRECT($AG$10&amp;$AI43&amp;"!"&amp;$BT$16))</f>
        <v>★</v>
      </c>
      <c r="BU43" s="1015" t="str" cm="1">
        <f t="array" aca="1" ref="BU43" ca="1">IF(INDIRECT($AG$10&amp;$AI43&amp;"!"&amp;$BU$16)="","★",INDIRECT($AG$10&amp;$AI43&amp;"!"&amp;$BU$16))</f>
        <v>★</v>
      </c>
      <c r="BV43" s="1015" t="str" cm="1">
        <f t="array" aca="1" ref="BV43" ca="1">IF(INDIRECT($AG$10&amp;$AI43&amp;"!"&amp;$BV$16)="","★",INDIRECT($AG$10&amp;$AI43&amp;"!"&amp;$BV$16))</f>
        <v>★</v>
      </c>
      <c r="BW43" s="1015" t="e" cm="1">
        <f t="array" aca="1" ref="BW43" ca="1">IF(INDIRECT($AG$10&amp;$AI43&amp;"!"&amp;$BW$16)="","★",INDIRECT($AG$10&amp;$AI43&amp;"!"&amp;$BW$16))</f>
        <v>#N/A</v>
      </c>
      <c r="BX43" s="1015" t="str" cm="1">
        <f t="array" aca="1" ref="BX43" ca="1">IF(INDIRECT($AG$10&amp;$AI43&amp;"!"&amp;$BX$16)="","★",INDIRECT($AG$10&amp;$AI43&amp;"!"&amp;$BX$16))</f>
        <v>---</v>
      </c>
      <c r="BY43" s="1016" cm="1">
        <f t="array" aca="1" ref="BY43" ca="1">IF(INDIRECT($AG$10&amp;$AI43&amp;"!"&amp;$BY$16)="","★",INDIRECT($AG$10&amp;$AI43&amp;"!"&amp;$BY$16))</f>
        <v>0</v>
      </c>
      <c r="BZ43" s="1017" t="str" cm="1">
        <f t="array" aca="1" ref="BZ43" ca="1">IF(INDIRECT($AG$10&amp;$AI43&amp;"!"&amp;$BZ$16)="","★",INDIRECT($AG$10&amp;$AI43&amp;"!"&amp;$BZ$16))</f>
        <v>★</v>
      </c>
      <c r="CA43" s="1018" t="str" cm="1">
        <f t="array" aca="1" ref="CA43" ca="1">IF(INDIRECT($AG$10&amp;$AI43&amp;"!"&amp;$CA$16)="","★",INDIRECT($AG$10&amp;$AI43&amp;"!"&amp;$CA$16))</f>
        <v>★</v>
      </c>
      <c r="CB43" s="1018" t="str" cm="1">
        <f t="array" aca="1" ref="CB43" ca="1">IF(INDIRECT($AG$10&amp;$AI43&amp;"!"&amp;$CB$16)="","★",INDIRECT($AG$10&amp;$AI43&amp;"!"&amp;$CB$16))</f>
        <v>★</v>
      </c>
    </row>
    <row r="44" spans="1:80" ht="22.15" customHeight="1" thickBot="1">
      <c r="C44" s="685" t="str">
        <f>IFERROR(K27,"")</f>
        <v/>
      </c>
      <c r="D44" s="686">
        <f>J27</f>
        <v>0</v>
      </c>
      <c r="E44" s="687" t="str">
        <f>IFERROR(C44/D44,"")</f>
        <v/>
      </c>
      <c r="G44" s="269"/>
      <c r="H44" s="269"/>
      <c r="I44" s="269"/>
      <c r="J44" s="269"/>
      <c r="K44" s="269"/>
      <c r="L44" s="269"/>
      <c r="M44" s="269"/>
      <c r="N44" s="1"/>
      <c r="AE44" s="268"/>
      <c r="AF44" s="40"/>
      <c r="AG44" s="40"/>
      <c r="AH44" s="40"/>
      <c r="AI44" s="1019"/>
      <c r="AJ44" s="1020"/>
      <c r="AK44" s="1021"/>
      <c r="AL44" s="1021"/>
      <c r="AM44" s="1021"/>
      <c r="AN44" s="1021"/>
      <c r="AO44" s="1021"/>
      <c r="AP44" s="1021"/>
      <c r="AQ44" s="1022"/>
      <c r="AR44" s="1020"/>
      <c r="AS44" s="1021"/>
      <c r="AT44" s="1021"/>
      <c r="AU44" s="1021"/>
      <c r="AV44" s="1021"/>
      <c r="AW44" s="1022"/>
      <c r="AX44" s="1020"/>
      <c r="AY44" s="1021"/>
      <c r="AZ44" s="1023" t="str" cm="1">
        <f t="array" aca="1" ref="AZ44" ca="1">IF(INDIRECT($AG$10&amp;$AI43&amp;"!"&amp;$AZ$17)="","★",INDIRECT($AG$10&amp;$AI43&amp;"!"&amp;$AZ$17))</f>
        <v>★</v>
      </c>
      <c r="BA44" s="1023" t="str" cm="1">
        <f t="array" aca="1" ref="BA44" ca="1">IF(INDIRECT($AG$10&amp;$AI43&amp;"!"&amp;$BA$17)="","★",INDIRECT($AG$10&amp;$AI43&amp;"!"&amp;$BA$17))</f>
        <v>★</v>
      </c>
      <c r="BB44" s="1023" t="str" cm="1">
        <f t="array" aca="1" ref="BB44" ca="1">IF(INDIRECT($AG$10&amp;$AI43&amp;"!"&amp;$BB$17)="","★",INDIRECT($AG$10&amp;$AI43&amp;"!"&amp;$BB$17))</f>
        <v>★</v>
      </c>
      <c r="BC44" s="1023" t="str" cm="1">
        <f t="array" aca="1" ref="BC44" ca="1">IF(INDIRECT($AG$10&amp;$AI43&amp;"!"&amp;$BC$17)="","★",INDIRECT($AG$10&amp;$AI43&amp;"!"&amp;$BC$17))</f>
        <v>★</v>
      </c>
      <c r="BD44" s="1023" t="str" cm="1">
        <f t="array" aca="1" ref="BD44" ca="1">IF(INDIRECT($AG$10&amp;$AI43&amp;"!"&amp;$BD$17)="","★",INDIRECT($AG$10&amp;$AI43&amp;"!"&amp;$BD$17))</f>
        <v>★</v>
      </c>
      <c r="BE44" s="1023" t="str" cm="1">
        <f t="array" aca="1" ref="BE44" ca="1">IF(INDIRECT($AG$10&amp;$AI43&amp;"!"&amp;$BE$17)="","★",INDIRECT($AG$10&amp;$AI43&amp;"!"&amp;$BE$17))</f>
        <v>★</v>
      </c>
      <c r="BF44" s="1021"/>
      <c r="BG44" s="1023" t="str" cm="1">
        <f t="array" aca="1" ref="BG44" ca="1">IF(INDIRECT($AG$10&amp;$AI43&amp;"!"&amp;$BG$17)="","★",INDIRECT($AG$10&amp;$AI43&amp;"!"&amp;$BG$17))</f>
        <v>★</v>
      </c>
      <c r="BH44" s="1023" t="str" cm="1">
        <f t="array" aca="1" ref="BH44" ca="1">IF(INDIRECT($AG$10&amp;$AI43&amp;"!"&amp;$BH$17)="","★",INDIRECT($AG$10&amp;$AI43&amp;"!"&amp;$BH$17))</f>
        <v>★</v>
      </c>
      <c r="BI44" s="1021"/>
      <c r="BJ44" s="1023" t="e" cm="1">
        <f t="array" aca="1" ref="BJ44" ca="1">IF(INDIRECT($AG$10&amp;$AI43&amp;"!"&amp;$BJ$17)="","★",INDIRECT($AG$10&amp;$AI43&amp;"!"&amp;$BJ$17))</f>
        <v>#N/A</v>
      </c>
      <c r="BK44" s="1023" t="str" cm="1">
        <f t="array" aca="1" ref="BK44" ca="1">IF(INDIRECT($AG$10&amp;$AI43&amp;"!"&amp;$BK$17)="","★",INDIRECT($AG$10&amp;$AI43&amp;"!"&amp;$BK$17))</f>
        <v>---</v>
      </c>
      <c r="BL44" s="1021"/>
      <c r="BM44" s="1023" t="str" cm="1">
        <f t="array" aca="1" ref="BM44" ca="1">IF(INDIRECT($AG$10&amp;$AI43&amp;"!"&amp;$BM$17)="","★",INDIRECT($AG$10&amp;$AI43&amp;"!"&amp;$BM$17))</f>
        <v>★</v>
      </c>
      <c r="BN44" s="1023" t="str" cm="1">
        <f t="array" aca="1" ref="BN44" ca="1">IF(INDIRECT($AG$10&amp;$AI43&amp;"!"&amp;$BN$17)="","★",INDIRECT($AG$10&amp;$AI43&amp;"!"&amp;$BN$17))</f>
        <v>★</v>
      </c>
      <c r="BO44" s="1023" t="str" cm="1">
        <f t="array" aca="1" ref="BO44" ca="1">IF(INDIRECT($AG$10&amp;$AI43&amp;"!"&amp;$BO$17)="","★",INDIRECT($AG$10&amp;$AI43&amp;"!"&amp;$BO$17))</f>
        <v>★</v>
      </c>
      <c r="BP44" s="1023" t="str" cm="1">
        <f t="array" aca="1" ref="BP44" ca="1">IF(INDIRECT($AG$10&amp;$AI43&amp;"!"&amp;$BP$17)="","★",INDIRECT($AG$10&amp;$AI43&amp;"!"&amp;$BP$17))</f>
        <v>★</v>
      </c>
      <c r="BQ44" s="1023" t="str" cm="1">
        <f t="array" aca="1" ref="BQ44" ca="1">IF(INDIRECT($AG$10&amp;$AI43&amp;"!"&amp;$BQ$17)="","★",INDIRECT($AG$10&amp;$AI43&amp;"!"&amp;$BQ$17))</f>
        <v>★</v>
      </c>
      <c r="BR44" s="1023" t="str" cm="1">
        <f t="array" aca="1" ref="BR44" ca="1">IF(INDIRECT($AG$10&amp;$AI43&amp;"!"&amp;$BR$17)="","★",INDIRECT($AG$10&amp;$AI43&amp;"!"&amp;$BR$17))</f>
        <v>★</v>
      </c>
      <c r="BS44" s="1021"/>
      <c r="BT44" s="1023" t="str" cm="1">
        <f t="array" aca="1" ref="BT44" ca="1">IF(INDIRECT($AG$10&amp;$AI43&amp;"!"&amp;$BT$17)="","★",INDIRECT($AG$10&amp;$AI43&amp;"!"&amp;$BT$17))</f>
        <v>★</v>
      </c>
      <c r="BU44" s="1023" t="str" cm="1">
        <f t="array" aca="1" ref="BU44" ca="1">IF(INDIRECT($AG$10&amp;$AI43&amp;"!"&amp;$BU$17)="","★",INDIRECT($AG$10&amp;$AI43&amp;"!"&amp;$BU$17))</f>
        <v>★</v>
      </c>
      <c r="BV44" s="1021"/>
      <c r="BW44" s="1023" t="e" cm="1">
        <f t="array" aca="1" ref="BW44" ca="1">IF(INDIRECT($AG$10&amp;$AI43&amp;"!"&amp;$BW$17)="","★",INDIRECT($AG$10&amp;$AI43&amp;"!"&amp;$BW$17))</f>
        <v>#N/A</v>
      </c>
      <c r="BX44" s="1023" t="str" cm="1">
        <f t="array" aca="1" ref="BX44" ca="1">IF(INDIRECT($AG$10&amp;$AI43&amp;"!"&amp;$BX$17)="","★",INDIRECT($AG$10&amp;$AI43&amp;"!"&amp;$BX$17))</f>
        <v>---</v>
      </c>
      <c r="BY44" s="1022"/>
      <c r="BZ44" s="1024"/>
      <c r="CA44" s="1025"/>
      <c r="CB44" s="1025"/>
    </row>
    <row r="45" spans="1:80" ht="12" customHeight="1">
      <c r="C45" s="165"/>
      <c r="D45" s="165"/>
      <c r="E45" s="165"/>
      <c r="I45" s="273"/>
      <c r="J45" s="273"/>
      <c r="K45" s="273"/>
      <c r="L45" s="273"/>
      <c r="M45" s="273"/>
      <c r="N45" s="273"/>
      <c r="O45" s="273"/>
      <c r="AE45" s="268"/>
      <c r="AF45" s="40"/>
      <c r="AG45" s="40"/>
      <c r="AH45" s="40"/>
      <c r="AI45" s="1019"/>
      <c r="AJ45" s="1020"/>
      <c r="AK45" s="1021"/>
      <c r="AL45" s="1021"/>
      <c r="AM45" s="1021"/>
      <c r="AN45" s="1021"/>
      <c r="AO45" s="1021"/>
      <c r="AP45" s="1021"/>
      <c r="AQ45" s="1022"/>
      <c r="AR45" s="1020"/>
      <c r="AS45" s="1021"/>
      <c r="AT45" s="1021"/>
      <c r="AU45" s="1021"/>
      <c r="AV45" s="1021"/>
      <c r="AW45" s="1022"/>
      <c r="AX45" s="1020"/>
      <c r="AY45" s="1021"/>
      <c r="AZ45" s="1023" t="str" cm="1">
        <f t="array" aca="1" ref="AZ45" ca="1">IF(INDIRECT($AG$10&amp;$AI43&amp;"!"&amp;$AZ$18)="","★",INDIRECT($AG$10&amp;$AI43&amp;"!"&amp;$AZ$18))</f>
        <v>★</v>
      </c>
      <c r="BA45" s="1023" t="str" cm="1">
        <f t="array" aca="1" ref="BA45" ca="1">IF(INDIRECT($AG$10&amp;$AI43&amp;"!"&amp;$BA$18)="","★",INDIRECT($AG$10&amp;$AI43&amp;"!"&amp;$BA$18))</f>
        <v>★</v>
      </c>
      <c r="BB45" s="1023" t="str" cm="1">
        <f t="array" aca="1" ref="BB45" ca="1">IF(INDIRECT($AG$10&amp;$AI43&amp;"!"&amp;$BB$18)="","★",INDIRECT($AG$10&amp;$AI43&amp;"!"&amp;$BB$18))</f>
        <v>★</v>
      </c>
      <c r="BC45" s="1023" t="str" cm="1">
        <f t="array" aca="1" ref="BC45" ca="1">IF(INDIRECT($AG$10&amp;$AI43&amp;"!"&amp;$BC$18)="","★",INDIRECT($AG$10&amp;$AI43&amp;"!"&amp;$BC$18))</f>
        <v>★</v>
      </c>
      <c r="BD45" s="1023" t="str" cm="1">
        <f t="array" aca="1" ref="BD45" ca="1">IF(INDIRECT($AG$10&amp;$AI43&amp;"!"&amp;$BD$18)="","★",INDIRECT($AG$10&amp;$AI43&amp;"!"&amp;$BD$18))</f>
        <v>★</v>
      </c>
      <c r="BE45" s="1023" t="str" cm="1">
        <f t="array" aca="1" ref="BE45" ca="1">IF(INDIRECT($AG$10&amp;$AI43&amp;"!"&amp;$BE$18)="","★",INDIRECT($AG$10&amp;$AI43&amp;"!"&amp;$BE$18))</f>
        <v>★</v>
      </c>
      <c r="BF45" s="1021"/>
      <c r="BG45" s="1023" t="str" cm="1">
        <f t="array" aca="1" ref="BG45" ca="1">IF(INDIRECT($AG$10&amp;$AI43&amp;"!"&amp;$BG$18)="","★",INDIRECT($AG$10&amp;$AI43&amp;"!"&amp;$BG$18))</f>
        <v>★</v>
      </c>
      <c r="BH45" s="1023" t="str" cm="1">
        <f t="array" aca="1" ref="BH45" ca="1">IF(INDIRECT($AG$10&amp;$AI43&amp;"!"&amp;$BH$18)="","★",INDIRECT($AG$10&amp;$AI43&amp;"!"&amp;$BH$18))</f>
        <v>★</v>
      </c>
      <c r="BI45" s="1021"/>
      <c r="BJ45" s="1023" t="e" cm="1">
        <f t="array" aca="1" ref="BJ45" ca="1">IF(INDIRECT($AG$10&amp;$AI43&amp;"!"&amp;$BJ$18)="","★",INDIRECT($AG$10&amp;$AI43&amp;"!"&amp;$BJ$18))</f>
        <v>#N/A</v>
      </c>
      <c r="BK45" s="1023" t="str" cm="1">
        <f t="array" aca="1" ref="BK45" ca="1">IF(INDIRECT($AG$10&amp;$AI43&amp;"!"&amp;$BK$18)="","★",INDIRECT($AG$10&amp;$AI43&amp;"!"&amp;$BK$18))</f>
        <v>---</v>
      </c>
      <c r="BL45" s="1021"/>
      <c r="BM45" s="1023" t="str" cm="1">
        <f t="array" aca="1" ref="BM45" ca="1">IF(INDIRECT($AG$10&amp;$AI43&amp;"!"&amp;$BM$18)="","★",INDIRECT($AG$10&amp;$AI43&amp;"!"&amp;$BM$18))</f>
        <v>★</v>
      </c>
      <c r="BN45" s="1023" t="str" cm="1">
        <f t="array" aca="1" ref="BN45" ca="1">IF(INDIRECT($AG$10&amp;$AI43&amp;"!"&amp;$BN$18)="","★",INDIRECT($AG$10&amp;$AI43&amp;"!"&amp;$BN$18))</f>
        <v>★</v>
      </c>
      <c r="BO45" s="1023" t="str" cm="1">
        <f t="array" aca="1" ref="BO45" ca="1">IF(INDIRECT($AG$10&amp;$AI43&amp;"!"&amp;$BO$18)="","★",INDIRECT($AG$10&amp;$AI43&amp;"!"&amp;$BO$18))</f>
        <v>★</v>
      </c>
      <c r="BP45" s="1023" t="str" cm="1">
        <f t="array" aca="1" ref="BP45" ca="1">IF(INDIRECT($AG$10&amp;$AI43&amp;"!"&amp;$BP$18)="","★",INDIRECT($AG$10&amp;$AI43&amp;"!"&amp;$BP$18))</f>
        <v>★</v>
      </c>
      <c r="BQ45" s="1023" t="str" cm="1">
        <f t="array" aca="1" ref="BQ45" ca="1">IF(INDIRECT($AG$10&amp;$AI43&amp;"!"&amp;$BQ$18)="","★",INDIRECT($AG$10&amp;$AI43&amp;"!"&amp;$BQ$18))</f>
        <v>★</v>
      </c>
      <c r="BR45" s="1023" t="str" cm="1">
        <f t="array" aca="1" ref="BR45" ca="1">IF(INDIRECT($AG$10&amp;$AI43&amp;"!"&amp;$BR$18)="","★",INDIRECT($AG$10&amp;$AI43&amp;"!"&amp;$BR$18))</f>
        <v>★</v>
      </c>
      <c r="BS45" s="1021"/>
      <c r="BT45" s="1023" t="str" cm="1">
        <f t="array" aca="1" ref="BT45" ca="1">IF(INDIRECT($AG$10&amp;$AI43&amp;"!"&amp;$BT$18)="","★",INDIRECT($AG$10&amp;$AI43&amp;"!"&amp;$BT$18))</f>
        <v>★</v>
      </c>
      <c r="BU45" s="1023" t="str" cm="1">
        <f t="array" aca="1" ref="BU45" ca="1">IF(INDIRECT($AG$10&amp;$AI43&amp;"!"&amp;$BU$18)="","★",INDIRECT($AG$10&amp;$AI43&amp;"!"&amp;$BU$18))</f>
        <v>★</v>
      </c>
      <c r="BV45" s="1021"/>
      <c r="BW45" s="1023" t="e" cm="1">
        <f t="array" aca="1" ref="BW45" ca="1">IF(INDIRECT($AG$10&amp;$AI43&amp;"!"&amp;$BW$18)="","★",INDIRECT($AG$10&amp;$AI43&amp;"!"&amp;$BW$18))</f>
        <v>#N/A</v>
      </c>
      <c r="BX45" s="1023" t="str" cm="1">
        <f t="array" aca="1" ref="BX45" ca="1">IF(INDIRECT($AG$10&amp;$AI43&amp;"!"&amp;$BX$18)="","★",INDIRECT($AG$10&amp;$AI43&amp;"!"&amp;$BX$18))</f>
        <v>---</v>
      </c>
      <c r="BY45" s="1022"/>
      <c r="BZ45" s="1024"/>
      <c r="CA45" s="1025"/>
      <c r="CB45" s="1025"/>
    </row>
    <row r="46" spans="1:80" ht="12" customHeight="1" thickBot="1">
      <c r="C46" s="146"/>
      <c r="D46" s="146"/>
      <c r="E46" s="146"/>
      <c r="F46" s="146"/>
      <c r="G46" s="146"/>
      <c r="H46" s="274"/>
      <c r="I46" s="269"/>
      <c r="AE46" s="268"/>
      <c r="AF46" s="40"/>
      <c r="AG46" s="40"/>
      <c r="AH46" s="40"/>
      <c r="AI46" s="1026"/>
      <c r="AJ46" s="1027"/>
      <c r="AK46" s="1028"/>
      <c r="AL46" s="1028"/>
      <c r="AM46" s="1028"/>
      <c r="AN46" s="1028"/>
      <c r="AO46" s="1028"/>
      <c r="AP46" s="1028"/>
      <c r="AQ46" s="1029"/>
      <c r="AR46" s="1027"/>
      <c r="AS46" s="1028"/>
      <c r="AT46" s="1028"/>
      <c r="AU46" s="1028"/>
      <c r="AV46" s="1028"/>
      <c r="AW46" s="1029"/>
      <c r="AX46" s="1027"/>
      <c r="AY46" s="1028"/>
      <c r="AZ46" s="1030" t="str" cm="1">
        <f t="array" aca="1" ref="AZ46" ca="1">IF(INDIRECT($AG$10&amp;$AI43&amp;"!"&amp;$AZ$19)="","★",INDIRECT($AG$10&amp;$AI43&amp;"!"&amp;$AZ$19))</f>
        <v>★</v>
      </c>
      <c r="BA46" s="1030" t="str" cm="1">
        <f t="array" aca="1" ref="BA46" ca="1">IF(INDIRECT($AG$10&amp;$AI43&amp;"!"&amp;$BA$19)="","★",INDIRECT($AG$10&amp;$AI43&amp;"!"&amp;$BA$19))</f>
        <v>★</v>
      </c>
      <c r="BB46" s="1030" t="str" cm="1">
        <f t="array" aca="1" ref="BB46" ca="1">IF(INDIRECT($AG$10&amp;$AI43&amp;"!"&amp;$BB$19)="","★",INDIRECT($AG$10&amp;$AI43&amp;"!"&amp;$BB$19))</f>
        <v>★</v>
      </c>
      <c r="BC46" s="1030" t="str" cm="1">
        <f t="array" aca="1" ref="BC46" ca="1">IF(INDIRECT($AG$10&amp;$AI43&amp;"!"&amp;$BC$19)="","★",INDIRECT($AG$10&amp;$AI43&amp;"!"&amp;$BC$19))</f>
        <v>★</v>
      </c>
      <c r="BD46" s="1030" t="str" cm="1">
        <f t="array" aca="1" ref="BD46" ca="1">IF(INDIRECT($AG$10&amp;$AI43&amp;"!"&amp;$BD$19)="","★",INDIRECT($AG$10&amp;$AI43&amp;"!"&amp;$BD$19))</f>
        <v>★</v>
      </c>
      <c r="BE46" s="1030" t="str" cm="1">
        <f t="array" aca="1" ref="BE46" ca="1">IF(INDIRECT($AG$10&amp;$AI43&amp;"!"&amp;$BE$19)="","★",INDIRECT($AG$10&amp;$AI43&amp;"!"&amp;$BE$19))</f>
        <v>★</v>
      </c>
      <c r="BF46" s="1028"/>
      <c r="BG46" s="1030" t="str" cm="1">
        <f t="array" aca="1" ref="BG46" ca="1">IF(INDIRECT($AG$10&amp;$AI43&amp;"!"&amp;$BG$19)="","★",INDIRECT($AG$10&amp;$AI43&amp;"!"&amp;$BG$19))</f>
        <v>★</v>
      </c>
      <c r="BH46" s="1030" t="str" cm="1">
        <f t="array" aca="1" ref="BH46" ca="1">IF(INDIRECT($AG$10&amp;$AI43&amp;"!"&amp;$BH$19)="","★",INDIRECT($AG$10&amp;$AI43&amp;"!"&amp;$BH$19))</f>
        <v>★</v>
      </c>
      <c r="BI46" s="1028"/>
      <c r="BJ46" s="1030" t="e" cm="1">
        <f t="array" aca="1" ref="BJ46" ca="1">IF(INDIRECT($AG$10&amp;$AI43&amp;"!"&amp;$BJ$19)="","★",INDIRECT($AG$10&amp;$AI43&amp;"!"&amp;$BJ$19))</f>
        <v>#N/A</v>
      </c>
      <c r="BK46" s="1030" t="str" cm="1">
        <f t="array" aca="1" ref="BK46" ca="1">IF(INDIRECT($AG$10&amp;$AI43&amp;"!"&amp;$BK$19)="","★",INDIRECT($AG$10&amp;$AI43&amp;"!"&amp;$BK$19))</f>
        <v>---</v>
      </c>
      <c r="BL46" s="1028"/>
      <c r="BM46" s="1030" t="str" cm="1">
        <f t="array" aca="1" ref="BM46" ca="1">IF(INDIRECT($AG$10&amp;$AI43&amp;"!"&amp;$BM$19)="","★",INDIRECT($AG$10&amp;$AI43&amp;"!"&amp;$BM$19))</f>
        <v>★</v>
      </c>
      <c r="BN46" s="1030" t="str" cm="1">
        <f t="array" aca="1" ref="BN46" ca="1">IF(INDIRECT($AG$10&amp;$AI43&amp;"!"&amp;$BN$19)="","★",INDIRECT($AG$10&amp;$AI43&amp;"!"&amp;$BN$19))</f>
        <v>★</v>
      </c>
      <c r="BO46" s="1030" t="str" cm="1">
        <f t="array" aca="1" ref="BO46" ca="1">IF(INDIRECT($AG$10&amp;$AI43&amp;"!"&amp;$BO$19)="","★",INDIRECT($AG$10&amp;$AI43&amp;"!"&amp;$BO$19))</f>
        <v>★</v>
      </c>
      <c r="BP46" s="1030" t="str" cm="1">
        <f t="array" aca="1" ref="BP46" ca="1">IF(INDIRECT($AG$10&amp;$AI43&amp;"!"&amp;$BP$19)="","★",INDIRECT($AG$10&amp;$AI43&amp;"!"&amp;$BP$19))</f>
        <v>★</v>
      </c>
      <c r="BQ46" s="1030" t="str" cm="1">
        <f t="array" aca="1" ref="BQ46" ca="1">IF(INDIRECT($AG$10&amp;$AI43&amp;"!"&amp;$BQ$19)="","★",INDIRECT($AG$10&amp;$AI43&amp;"!"&amp;$BQ$19))</f>
        <v>★</v>
      </c>
      <c r="BR46" s="1030" t="str" cm="1">
        <f t="array" aca="1" ref="BR46" ca="1">IF(INDIRECT($AG$10&amp;$AI43&amp;"!"&amp;$BR$19)="","★",INDIRECT($AG$10&amp;$AI43&amp;"!"&amp;$BR$19))</f>
        <v>★</v>
      </c>
      <c r="BS46" s="1028"/>
      <c r="BT46" s="1030" t="str" cm="1">
        <f t="array" aca="1" ref="BT46" ca="1">IF(INDIRECT($AG$10&amp;$AI43&amp;"!"&amp;$BT$19)="","★",INDIRECT($AG$10&amp;$AI43&amp;"!"&amp;$BT$19))</f>
        <v>★</v>
      </c>
      <c r="BU46" s="1030" t="str" cm="1">
        <f t="array" aca="1" ref="BU46" ca="1">IF(INDIRECT($AG$10&amp;$AI43&amp;"!"&amp;$BU$19)="","★",INDIRECT($AG$10&amp;$AI43&amp;"!"&amp;$BU$19))</f>
        <v>★</v>
      </c>
      <c r="BV46" s="1028"/>
      <c r="BW46" s="1030" t="e" cm="1">
        <f t="array" aca="1" ref="BW46" ca="1">IF(INDIRECT($AG$10&amp;$AI43&amp;"!"&amp;$BW$19)="","★",INDIRECT($AG$10&amp;$AI43&amp;"!"&amp;$BW$19))</f>
        <v>#N/A</v>
      </c>
      <c r="BX46" s="1030" t="str" cm="1">
        <f t="array" aca="1" ref="BX46" ca="1">IF(INDIRECT($AG$10&amp;$AI43&amp;"!"&amp;$BX$19)="","★",INDIRECT($AG$10&amp;$AI43&amp;"!"&amp;$BX$19))</f>
        <v>---</v>
      </c>
      <c r="BY46" s="1029"/>
      <c r="BZ46" s="1031"/>
      <c r="CA46" s="1032"/>
      <c r="CB46" s="1032"/>
    </row>
    <row r="47" spans="1:80" ht="12" customHeight="1">
      <c r="C47" s="44"/>
      <c r="D47" s="44"/>
      <c r="E47"/>
      <c r="F47"/>
      <c r="G47"/>
      <c r="AE47" s="268"/>
      <c r="AF47" s="40"/>
      <c r="AG47" s="40"/>
      <c r="AH47" s="40"/>
      <c r="AI47" s="1013">
        <v>7</v>
      </c>
      <c r="AJ47" s="1014" t="str" cm="1">
        <f t="array" aca="1" ref="AJ47" ca="1">IF(INDIRECT($AG$10&amp;$AI47&amp;"!"&amp;$AJ$16)="","★",INDIRECT($AG$10&amp;$AI47&amp;"!"&amp;$AJ$16))</f>
        <v>★</v>
      </c>
      <c r="AK47" s="1015" t="str" cm="1">
        <f t="array" aca="1" ref="AK47" ca="1">IF(INDIRECT($AG$10&amp;$AI47&amp;"!"&amp;$AK$16)="","★",INDIRECT($AG$10&amp;$AI47&amp;"!"&amp;$AK$16))</f>
        <v>★</v>
      </c>
      <c r="AL47" s="1015" t="str" cm="1">
        <f t="array" aca="1" ref="AL47" ca="1">IF(INDIRECT($AG$10&amp;$AI47&amp;"!"&amp;$AL$16)="","★",INDIRECT($AG$10&amp;$AI47&amp;"!"&amp;$AL$16))</f>
        <v>★</v>
      </c>
      <c r="AM47" s="1015" t="str" cm="1">
        <f t="array" aca="1" ref="AM47" ca="1">IF(INDIRECT($AG$10&amp;$AI47&amp;"!"&amp;$AM$16)="","★",INDIRECT($AG$10&amp;$AI47&amp;"!"&amp;$AM$16))</f>
        <v>★</v>
      </c>
      <c r="AN47" s="1015" t="str" cm="1">
        <f t="array" aca="1" ref="AN47" ca="1">IF(INDIRECT($AG$10&amp;$AI47&amp;"!"&amp;$AN$16)="","★",INDIRECT($AG$10&amp;$AI47&amp;"!"&amp;$AN$16))</f>
        <v>★</v>
      </c>
      <c r="AO47" s="1015" t="str" cm="1">
        <f t="array" aca="1" ref="AO47" ca="1">IF(INDIRECT($AG$10&amp;$AI47&amp;"!"&amp;$AO$16)="","★",INDIRECT($AG$10&amp;$AI47&amp;"!"&amp;$AO$16))</f>
        <v>★</v>
      </c>
      <c r="AP47" s="1015" t="str" cm="1">
        <f t="array" aca="1" ref="AP47" ca="1">IF(INDIRECT($AG$10&amp;$AI47&amp;"!"&amp;$AP$16)="","★",INDIRECT($AG$10&amp;$AI47&amp;"!"&amp;$AP$16))</f>
        <v>★</v>
      </c>
      <c r="AQ47" s="1016" t="str" cm="1">
        <f t="array" aca="1" ref="AQ47" ca="1">IF(INDIRECT($AG$10&amp;$AI47&amp;"!"&amp;$AQ$16)="","★",INDIRECT($AG$10&amp;$AI47&amp;"!"&amp;$AQ$16))</f>
        <v>★</v>
      </c>
      <c r="AR47" s="1014" t="str" cm="1">
        <f t="array" aca="1" ref="AR47" ca="1">IF(INDIRECT($AG$10&amp;$AI47&amp;"!"&amp;$AR$16)="","★",INDIRECT($AG$10&amp;$AI47&amp;"!"&amp;$AR$16))</f>
        <v>★</v>
      </c>
      <c r="AS47" s="1015" t="str" cm="1">
        <f t="array" aca="1" ref="AS47" ca="1">IF(INDIRECT($AG$10&amp;$AI47&amp;"!"&amp;$AS$16)="","★",INDIRECT($AG$10&amp;$AI47&amp;"!"&amp;$AS$16))</f>
        <v>★</v>
      </c>
      <c r="AT47" s="1015" t="str" cm="1">
        <f t="array" aca="1" ref="AT47" ca="1">IF(INDIRECT($AG$10&amp;$AI47&amp;"!"&amp;$AT$16)="","★",INDIRECT($AG$10&amp;$AI47&amp;"!"&amp;$AT$16))</f>
        <v>★</v>
      </c>
      <c r="AU47" s="1015" t="str" cm="1">
        <f t="array" aca="1" ref="AU47" ca="1">IF(INDIRECT($AG$10&amp;$AI47&amp;"!"&amp;$AU$16)="","★",INDIRECT($AG$10&amp;$AI47&amp;"!"&amp;$AU$16))</f>
        <v>★</v>
      </c>
      <c r="AV47" s="1015" t="str" cm="1">
        <f t="array" aca="1" ref="AV47" ca="1">IF(INDIRECT($AG$10&amp;$AI47&amp;"!"&amp;$AV$16)="","★",INDIRECT($AG$10&amp;$AI47&amp;"!"&amp;$AV$16))</f>
        <v>★</v>
      </c>
      <c r="AW47" s="1016" t="str" cm="1">
        <f t="array" aca="1" ref="AW47" ca="1">IF(INDIRECT($AG$10&amp;$AI47&amp;"!"&amp;$AW$16)="","★",INDIRECT($AG$10&amp;$AI47&amp;"!"&amp;$AW$16))</f>
        <v>★</v>
      </c>
      <c r="AX47" s="1014" t="e" cm="1">
        <f t="array" aca="1" ref="AX47" ca="1">IF(INDIRECT($AG$10&amp;$AI47&amp;"!"&amp;$AX$16)="","★",INDIRECT($AG$10&amp;$AI47&amp;"!"&amp;$AX$16))</f>
        <v>#VALUE!</v>
      </c>
      <c r="AY47" s="1015" t="e" cm="1">
        <f t="array" aca="1" ref="AY47" ca="1">IF(INDIRECT($AG$10&amp;$AI47&amp;"!"&amp;$AY$16)="","★",INDIRECT($AG$10&amp;$AI47&amp;"!"&amp;$AY$16))</f>
        <v>#VALUE!</v>
      </c>
      <c r="AZ47" s="1015" t="str" cm="1">
        <f t="array" aca="1" ref="AZ47" ca="1">IF(INDIRECT($AG$10&amp;$AI47&amp;"!"&amp;$AZ$16)="","★",INDIRECT($AG$10&amp;$AI47&amp;"!"&amp;$AZ$16))</f>
        <v>★</v>
      </c>
      <c r="BA47" s="1015" t="str" cm="1">
        <f t="array" aca="1" ref="BA47" ca="1">IF(INDIRECT($AG$10&amp;$AI47&amp;"!"&amp;$BA$16)="","★",INDIRECT($AG$10&amp;$AI47&amp;"!"&amp;$BA$16))</f>
        <v>★</v>
      </c>
      <c r="BB47" s="1015" t="str" cm="1">
        <f t="array" aca="1" ref="BB47" ca="1">IF(INDIRECT($AG$10&amp;$AI47&amp;"!"&amp;$BB$16)="","★",INDIRECT($AG$10&amp;$AI47&amp;"!"&amp;$BB$16))</f>
        <v>★</v>
      </c>
      <c r="BC47" s="1015" t="str" cm="1">
        <f t="array" aca="1" ref="BC47" ca="1">IF(INDIRECT($AG$10&amp;$AI47&amp;"!"&amp;$BC$16)="","★",INDIRECT($AG$10&amp;$AI47&amp;"!"&amp;$BC$16))</f>
        <v>★</v>
      </c>
      <c r="BD47" s="1015" t="str" cm="1">
        <f t="array" aca="1" ref="BD47" ca="1">IF(INDIRECT($AG$10&amp;$AI47&amp;"!"&amp;$BD$16)="","★",INDIRECT($AG$10&amp;$AI47&amp;"!"&amp;$BD$16))</f>
        <v>★</v>
      </c>
      <c r="BE47" s="1015" t="str" cm="1">
        <f t="array" aca="1" ref="BE47" ca="1">IF(INDIRECT($AG$10&amp;$AI47&amp;"!"&amp;$BE$16)="","★",INDIRECT($AG$10&amp;$AI47&amp;"!"&amp;$BE$16))</f>
        <v>★</v>
      </c>
      <c r="BF47" s="1015" t="str" cm="1">
        <f t="array" aca="1" ref="BF47" ca="1">IF(INDIRECT($AG$10&amp;$AI47&amp;"!"&amp;$BF$16)="","★",INDIRECT($AG$10&amp;$AI47&amp;"!"&amp;$BF$16))</f>
        <v>★</v>
      </c>
      <c r="BG47" s="1015" t="str" cm="1">
        <f t="array" aca="1" ref="BG47" ca="1">IF(INDIRECT($AG$10&amp;$AI47&amp;"!"&amp;$BG$16)="","★",INDIRECT($AG$10&amp;$AI47&amp;"!"&amp;$BG$16))</f>
        <v>★</v>
      </c>
      <c r="BH47" s="1015" t="str" cm="1">
        <f t="array" aca="1" ref="BH47" ca="1">IF(INDIRECT($AG$10&amp;$AI47&amp;"!"&amp;$BH$16)="","★",INDIRECT($AG$10&amp;$AI47&amp;"!"&amp;$BH$16))</f>
        <v>★</v>
      </c>
      <c r="BI47" s="1015" t="str" cm="1">
        <f t="array" aca="1" ref="BI47" ca="1">IF(INDIRECT($AG$10&amp;$AI47&amp;"!"&amp;$BI$16)="","★",INDIRECT($AG$10&amp;$AI47&amp;"!"&amp;$BI$16))</f>
        <v>★</v>
      </c>
      <c r="BJ47" s="1015" t="e" cm="1">
        <f t="array" aca="1" ref="BJ47" ca="1">IF(INDIRECT($AG$10&amp;$AI47&amp;"!"&amp;$BJ$16)="","★",INDIRECT($AG$10&amp;$AI47&amp;"!"&amp;$BJ$16))</f>
        <v>#N/A</v>
      </c>
      <c r="BK47" s="1015" t="str" cm="1">
        <f t="array" aca="1" ref="BK47" ca="1">IF(INDIRECT($AG$10&amp;$AI47&amp;"!"&amp;$BK$16)="","★",INDIRECT($AG$10&amp;$AI47&amp;"!"&amp;$BK$16))</f>
        <v>---</v>
      </c>
      <c r="BL47" s="1015" cm="1">
        <f t="array" aca="1" ref="BL47" ca="1">IF(INDIRECT($AG$10&amp;$AI47&amp;"!"&amp;$BL$16)="","★",INDIRECT($AG$10&amp;$AI47&amp;"!"&amp;$BL$16))</f>
        <v>0</v>
      </c>
      <c r="BM47" s="1015" t="str" cm="1">
        <f t="array" aca="1" ref="BM47" ca="1">IF(INDIRECT($AG$10&amp;$AI47&amp;"!"&amp;$BM$16)="","★",INDIRECT($AG$10&amp;$AI47&amp;"!"&amp;$BM$16))</f>
        <v>★</v>
      </c>
      <c r="BN47" s="1015" t="str" cm="1">
        <f t="array" aca="1" ref="BN47" ca="1">IF(INDIRECT($AG$10&amp;$AI47&amp;"!"&amp;$BN$16)="","★",INDIRECT($AG$10&amp;$AI47&amp;"!"&amp;$BN$16))</f>
        <v>★</v>
      </c>
      <c r="BO47" s="1015" t="str" cm="1">
        <f t="array" aca="1" ref="BO47" ca="1">IF(INDIRECT($AG$10&amp;$AI47&amp;"!"&amp;$BO$16)="","★",INDIRECT($AG$10&amp;$AI47&amp;"!"&amp;$BO$16))</f>
        <v>★</v>
      </c>
      <c r="BP47" s="1015" t="str" cm="1">
        <f t="array" aca="1" ref="BP47" ca="1">IF(INDIRECT($AG$10&amp;$AI47&amp;"!"&amp;$BP$16)="","★",INDIRECT($AG$10&amp;$AI47&amp;"!"&amp;$BP$16))</f>
        <v>★</v>
      </c>
      <c r="BQ47" s="1015" t="str" cm="1">
        <f t="array" aca="1" ref="BQ47" ca="1">IF(INDIRECT($AG$10&amp;$AI47&amp;"!"&amp;$BQ$16)="","★",INDIRECT($AG$10&amp;$AI47&amp;"!"&amp;$BQ$16))</f>
        <v>★</v>
      </c>
      <c r="BR47" s="1015" t="str" cm="1">
        <f t="array" aca="1" ref="BR47" ca="1">IF(INDIRECT($AG$10&amp;$AI47&amp;"!"&amp;$BR$16)="","★",INDIRECT($AG$10&amp;$AI47&amp;"!"&amp;$BR$16))</f>
        <v>★</v>
      </c>
      <c r="BS47" s="1015" t="str" cm="1">
        <f t="array" aca="1" ref="BS47" ca="1">IF(INDIRECT($AG$10&amp;$AI47&amp;"!"&amp;$BS$16)="","★",INDIRECT($AG$10&amp;$AI47&amp;"!"&amp;$BS$16))</f>
        <v>★</v>
      </c>
      <c r="BT47" s="1015" t="str" cm="1">
        <f t="array" aca="1" ref="BT47" ca="1">IF(INDIRECT($AG$10&amp;$AI47&amp;"!"&amp;$BT$16)="","★",INDIRECT($AG$10&amp;$AI47&amp;"!"&amp;$BT$16))</f>
        <v>★</v>
      </c>
      <c r="BU47" s="1015" t="str" cm="1">
        <f t="array" aca="1" ref="BU47" ca="1">IF(INDIRECT($AG$10&amp;$AI47&amp;"!"&amp;$BU$16)="","★",INDIRECT($AG$10&amp;$AI47&amp;"!"&amp;$BU$16))</f>
        <v>★</v>
      </c>
      <c r="BV47" s="1015" t="str" cm="1">
        <f t="array" aca="1" ref="BV47" ca="1">IF(INDIRECT($AG$10&amp;$AI47&amp;"!"&amp;$BV$16)="","★",INDIRECT($AG$10&amp;$AI47&amp;"!"&amp;$BV$16))</f>
        <v>★</v>
      </c>
      <c r="BW47" s="1015" t="e" cm="1">
        <f t="array" aca="1" ref="BW47" ca="1">IF(INDIRECT($AG$10&amp;$AI47&amp;"!"&amp;$BW$16)="","★",INDIRECT($AG$10&amp;$AI47&amp;"!"&amp;$BW$16))</f>
        <v>#N/A</v>
      </c>
      <c r="BX47" s="1015" t="str" cm="1">
        <f t="array" aca="1" ref="BX47" ca="1">IF(INDIRECT($AG$10&amp;$AI47&amp;"!"&amp;$BX$16)="","★",INDIRECT($AG$10&amp;$AI47&amp;"!"&amp;$BX$16))</f>
        <v>---</v>
      </c>
      <c r="BY47" s="1016" cm="1">
        <f t="array" aca="1" ref="BY47" ca="1">IF(INDIRECT($AG$10&amp;$AI47&amp;"!"&amp;$BY$16)="","★",INDIRECT($AG$10&amp;$AI47&amp;"!"&amp;$BY$16))</f>
        <v>0</v>
      </c>
      <c r="BZ47" s="1017" t="str" cm="1">
        <f t="array" aca="1" ref="BZ47" ca="1">IF(INDIRECT($AG$10&amp;$AI47&amp;"!"&amp;$BZ$16)="","★",INDIRECT($AG$10&amp;$AI47&amp;"!"&amp;$BZ$16))</f>
        <v>★</v>
      </c>
      <c r="CA47" s="1018" t="str" cm="1">
        <f t="array" aca="1" ref="CA47" ca="1">IF(INDIRECT($AG$10&amp;$AI47&amp;"!"&amp;$CA$16)="","★",INDIRECT($AG$10&amp;$AI47&amp;"!"&amp;$CA$16))</f>
        <v>★</v>
      </c>
      <c r="CB47" s="1018" t="str" cm="1">
        <f t="array" aca="1" ref="CB47" ca="1">IF(INDIRECT($AG$10&amp;$AI47&amp;"!"&amp;$CB$16)="","★",INDIRECT($AG$10&amp;$AI47&amp;"!"&amp;$CB$16))</f>
        <v>★</v>
      </c>
    </row>
    <row r="48" spans="1:80" ht="12" customHeight="1">
      <c r="AE48" s="268"/>
      <c r="AF48" s="40"/>
      <c r="AG48" s="40"/>
      <c r="AH48" s="40"/>
      <c r="AI48" s="1019"/>
      <c r="AJ48" s="1020"/>
      <c r="AK48" s="1021"/>
      <c r="AL48" s="1021"/>
      <c r="AM48" s="1021"/>
      <c r="AN48" s="1021"/>
      <c r="AO48" s="1021"/>
      <c r="AP48" s="1021"/>
      <c r="AQ48" s="1022"/>
      <c r="AR48" s="1020"/>
      <c r="AS48" s="1021"/>
      <c r="AT48" s="1021"/>
      <c r="AU48" s="1021"/>
      <c r="AV48" s="1021"/>
      <c r="AW48" s="1022"/>
      <c r="AX48" s="1020"/>
      <c r="AY48" s="1021"/>
      <c r="AZ48" s="1023" t="str" cm="1">
        <f t="array" aca="1" ref="AZ48" ca="1">IF(INDIRECT($AG$10&amp;$AI47&amp;"!"&amp;$AZ$17)="","★",INDIRECT($AG$10&amp;$AI47&amp;"!"&amp;$AZ$17))</f>
        <v>★</v>
      </c>
      <c r="BA48" s="1023" t="str" cm="1">
        <f t="array" aca="1" ref="BA48" ca="1">IF(INDIRECT($AG$10&amp;$AI47&amp;"!"&amp;$BA$17)="","★",INDIRECT($AG$10&amp;$AI47&amp;"!"&amp;$BA$17))</f>
        <v>★</v>
      </c>
      <c r="BB48" s="1023" t="str" cm="1">
        <f t="array" aca="1" ref="BB48" ca="1">IF(INDIRECT($AG$10&amp;$AI47&amp;"!"&amp;$BB$17)="","★",INDIRECT($AG$10&amp;$AI47&amp;"!"&amp;$BB$17))</f>
        <v>★</v>
      </c>
      <c r="BC48" s="1023" t="str" cm="1">
        <f t="array" aca="1" ref="BC48" ca="1">IF(INDIRECT($AG$10&amp;$AI47&amp;"!"&amp;$BC$17)="","★",INDIRECT($AG$10&amp;$AI47&amp;"!"&amp;$BC$17))</f>
        <v>★</v>
      </c>
      <c r="BD48" s="1023" t="str" cm="1">
        <f t="array" aca="1" ref="BD48" ca="1">IF(INDIRECT($AG$10&amp;$AI47&amp;"!"&amp;$BD$17)="","★",INDIRECT($AG$10&amp;$AI47&amp;"!"&amp;$BD$17))</f>
        <v>★</v>
      </c>
      <c r="BE48" s="1023" t="str" cm="1">
        <f t="array" aca="1" ref="BE48" ca="1">IF(INDIRECT($AG$10&amp;$AI47&amp;"!"&amp;$BE$17)="","★",INDIRECT($AG$10&amp;$AI47&amp;"!"&amp;$BE$17))</f>
        <v>★</v>
      </c>
      <c r="BF48" s="1021"/>
      <c r="BG48" s="1023" t="str" cm="1">
        <f t="array" aca="1" ref="BG48" ca="1">IF(INDIRECT($AG$10&amp;$AI47&amp;"!"&amp;$BG$17)="","★",INDIRECT($AG$10&amp;$AI47&amp;"!"&amp;$BG$17))</f>
        <v>★</v>
      </c>
      <c r="BH48" s="1023" t="str" cm="1">
        <f t="array" aca="1" ref="BH48" ca="1">IF(INDIRECT($AG$10&amp;$AI47&amp;"!"&amp;$BH$17)="","★",INDIRECT($AG$10&amp;$AI47&amp;"!"&amp;$BH$17))</f>
        <v>★</v>
      </c>
      <c r="BI48" s="1021"/>
      <c r="BJ48" s="1023" t="e" cm="1">
        <f t="array" aca="1" ref="BJ48" ca="1">IF(INDIRECT($AG$10&amp;$AI47&amp;"!"&amp;$BJ$17)="","★",INDIRECT($AG$10&amp;$AI47&amp;"!"&amp;$BJ$17))</f>
        <v>#N/A</v>
      </c>
      <c r="BK48" s="1023" t="str" cm="1">
        <f t="array" aca="1" ref="BK48" ca="1">IF(INDIRECT($AG$10&amp;$AI47&amp;"!"&amp;$BK$17)="","★",INDIRECT($AG$10&amp;$AI47&amp;"!"&amp;$BK$17))</f>
        <v>---</v>
      </c>
      <c r="BL48" s="1021"/>
      <c r="BM48" s="1023" t="str" cm="1">
        <f t="array" aca="1" ref="BM48" ca="1">IF(INDIRECT($AG$10&amp;$AI47&amp;"!"&amp;$BM$17)="","★",INDIRECT($AG$10&amp;$AI47&amp;"!"&amp;$BM$17))</f>
        <v>★</v>
      </c>
      <c r="BN48" s="1023" t="str" cm="1">
        <f t="array" aca="1" ref="BN48" ca="1">IF(INDIRECT($AG$10&amp;$AI47&amp;"!"&amp;$BN$17)="","★",INDIRECT($AG$10&amp;$AI47&amp;"!"&amp;$BN$17))</f>
        <v>★</v>
      </c>
      <c r="BO48" s="1023" t="str" cm="1">
        <f t="array" aca="1" ref="BO48" ca="1">IF(INDIRECT($AG$10&amp;$AI47&amp;"!"&amp;$BO$17)="","★",INDIRECT($AG$10&amp;$AI47&amp;"!"&amp;$BO$17))</f>
        <v>★</v>
      </c>
      <c r="BP48" s="1023" t="str" cm="1">
        <f t="array" aca="1" ref="BP48" ca="1">IF(INDIRECT($AG$10&amp;$AI47&amp;"!"&amp;$BP$17)="","★",INDIRECT($AG$10&amp;$AI47&amp;"!"&amp;$BP$17))</f>
        <v>★</v>
      </c>
      <c r="BQ48" s="1023" t="str" cm="1">
        <f t="array" aca="1" ref="BQ48" ca="1">IF(INDIRECT($AG$10&amp;$AI47&amp;"!"&amp;$BQ$17)="","★",INDIRECT($AG$10&amp;$AI47&amp;"!"&amp;$BQ$17))</f>
        <v>★</v>
      </c>
      <c r="BR48" s="1023" t="str" cm="1">
        <f t="array" aca="1" ref="BR48" ca="1">IF(INDIRECT($AG$10&amp;$AI47&amp;"!"&amp;$BR$17)="","★",INDIRECT($AG$10&amp;$AI47&amp;"!"&amp;$BR$17))</f>
        <v>★</v>
      </c>
      <c r="BS48" s="1021"/>
      <c r="BT48" s="1023" t="str" cm="1">
        <f t="array" aca="1" ref="BT48" ca="1">IF(INDIRECT($AG$10&amp;$AI47&amp;"!"&amp;$BT$17)="","★",INDIRECT($AG$10&amp;$AI47&amp;"!"&amp;$BT$17))</f>
        <v>★</v>
      </c>
      <c r="BU48" s="1023" t="str" cm="1">
        <f t="array" aca="1" ref="BU48" ca="1">IF(INDIRECT($AG$10&amp;$AI47&amp;"!"&amp;$BU$17)="","★",INDIRECT($AG$10&amp;$AI47&amp;"!"&amp;$BU$17))</f>
        <v>★</v>
      </c>
      <c r="BV48" s="1021"/>
      <c r="BW48" s="1023" t="e" cm="1">
        <f t="array" aca="1" ref="BW48" ca="1">IF(INDIRECT($AG$10&amp;$AI47&amp;"!"&amp;$BW$17)="","★",INDIRECT($AG$10&amp;$AI47&amp;"!"&amp;$BW$17))</f>
        <v>#N/A</v>
      </c>
      <c r="BX48" s="1023" t="str" cm="1">
        <f t="array" aca="1" ref="BX48" ca="1">IF(INDIRECT($AG$10&amp;$AI47&amp;"!"&amp;$BX$17)="","★",INDIRECT($AG$10&amp;$AI47&amp;"!"&amp;$BX$17))</f>
        <v>---</v>
      </c>
      <c r="BY48" s="1022"/>
      <c r="BZ48" s="1024"/>
      <c r="CA48" s="1025"/>
      <c r="CB48" s="1025"/>
    </row>
    <row r="49" spans="1:80" ht="12" customHeight="1">
      <c r="AE49" s="260"/>
      <c r="AF49" s="40"/>
      <c r="AG49" s="40"/>
      <c r="AH49" s="40"/>
      <c r="AI49" s="1019"/>
      <c r="AJ49" s="1020"/>
      <c r="AK49" s="1021"/>
      <c r="AL49" s="1021"/>
      <c r="AM49" s="1021"/>
      <c r="AN49" s="1021"/>
      <c r="AO49" s="1021"/>
      <c r="AP49" s="1021"/>
      <c r="AQ49" s="1022"/>
      <c r="AR49" s="1020"/>
      <c r="AS49" s="1021"/>
      <c r="AT49" s="1021"/>
      <c r="AU49" s="1021"/>
      <c r="AV49" s="1021"/>
      <c r="AW49" s="1022"/>
      <c r="AX49" s="1020"/>
      <c r="AY49" s="1021"/>
      <c r="AZ49" s="1023" t="str" cm="1">
        <f t="array" aca="1" ref="AZ49" ca="1">IF(INDIRECT($AG$10&amp;$AI47&amp;"!"&amp;$AZ$18)="","★",INDIRECT($AG$10&amp;$AI47&amp;"!"&amp;$AZ$18))</f>
        <v>★</v>
      </c>
      <c r="BA49" s="1023" t="str" cm="1">
        <f t="array" aca="1" ref="BA49" ca="1">IF(INDIRECT($AG$10&amp;$AI47&amp;"!"&amp;$BA$18)="","★",INDIRECT($AG$10&amp;$AI47&amp;"!"&amp;$BA$18))</f>
        <v>★</v>
      </c>
      <c r="BB49" s="1023" t="str" cm="1">
        <f t="array" aca="1" ref="BB49" ca="1">IF(INDIRECT($AG$10&amp;$AI47&amp;"!"&amp;$BB$18)="","★",INDIRECT($AG$10&amp;$AI47&amp;"!"&amp;$BB$18))</f>
        <v>★</v>
      </c>
      <c r="BC49" s="1023" t="str" cm="1">
        <f t="array" aca="1" ref="BC49" ca="1">IF(INDIRECT($AG$10&amp;$AI47&amp;"!"&amp;$BC$18)="","★",INDIRECT($AG$10&amp;$AI47&amp;"!"&amp;$BC$18))</f>
        <v>★</v>
      </c>
      <c r="BD49" s="1023" t="str" cm="1">
        <f t="array" aca="1" ref="BD49" ca="1">IF(INDIRECT($AG$10&amp;$AI47&amp;"!"&amp;$BD$18)="","★",INDIRECT($AG$10&amp;$AI47&amp;"!"&amp;$BD$18))</f>
        <v>★</v>
      </c>
      <c r="BE49" s="1023" t="str" cm="1">
        <f t="array" aca="1" ref="BE49" ca="1">IF(INDIRECT($AG$10&amp;$AI47&amp;"!"&amp;$BE$18)="","★",INDIRECT($AG$10&amp;$AI47&amp;"!"&amp;$BE$18))</f>
        <v>★</v>
      </c>
      <c r="BF49" s="1021"/>
      <c r="BG49" s="1023" t="str" cm="1">
        <f t="array" aca="1" ref="BG49" ca="1">IF(INDIRECT($AG$10&amp;$AI47&amp;"!"&amp;$BG$18)="","★",INDIRECT($AG$10&amp;$AI47&amp;"!"&amp;$BG$18))</f>
        <v>★</v>
      </c>
      <c r="BH49" s="1023" t="str" cm="1">
        <f t="array" aca="1" ref="BH49" ca="1">IF(INDIRECT($AG$10&amp;$AI47&amp;"!"&amp;$BH$18)="","★",INDIRECT($AG$10&amp;$AI47&amp;"!"&amp;$BH$18))</f>
        <v>★</v>
      </c>
      <c r="BI49" s="1021"/>
      <c r="BJ49" s="1023" t="e" cm="1">
        <f t="array" aca="1" ref="BJ49" ca="1">IF(INDIRECT($AG$10&amp;$AI47&amp;"!"&amp;$BJ$18)="","★",INDIRECT($AG$10&amp;$AI47&amp;"!"&amp;$BJ$18))</f>
        <v>#N/A</v>
      </c>
      <c r="BK49" s="1023" t="str" cm="1">
        <f t="array" aca="1" ref="BK49" ca="1">IF(INDIRECT($AG$10&amp;$AI47&amp;"!"&amp;$BK$18)="","★",INDIRECT($AG$10&amp;$AI47&amp;"!"&amp;$BK$18))</f>
        <v>---</v>
      </c>
      <c r="BL49" s="1021"/>
      <c r="BM49" s="1023" t="str" cm="1">
        <f t="array" aca="1" ref="BM49" ca="1">IF(INDIRECT($AG$10&amp;$AI47&amp;"!"&amp;$BM$18)="","★",INDIRECT($AG$10&amp;$AI47&amp;"!"&amp;$BM$18))</f>
        <v>★</v>
      </c>
      <c r="BN49" s="1023" t="str" cm="1">
        <f t="array" aca="1" ref="BN49" ca="1">IF(INDIRECT($AG$10&amp;$AI47&amp;"!"&amp;$BN$18)="","★",INDIRECT($AG$10&amp;$AI47&amp;"!"&amp;$BN$18))</f>
        <v>★</v>
      </c>
      <c r="BO49" s="1023" t="str" cm="1">
        <f t="array" aca="1" ref="BO49" ca="1">IF(INDIRECT($AG$10&amp;$AI47&amp;"!"&amp;$BO$18)="","★",INDIRECT($AG$10&amp;$AI47&amp;"!"&amp;$BO$18))</f>
        <v>★</v>
      </c>
      <c r="BP49" s="1023" t="str" cm="1">
        <f t="array" aca="1" ref="BP49" ca="1">IF(INDIRECT($AG$10&amp;$AI47&amp;"!"&amp;$BP$18)="","★",INDIRECT($AG$10&amp;$AI47&amp;"!"&amp;$BP$18))</f>
        <v>★</v>
      </c>
      <c r="BQ49" s="1023" t="str" cm="1">
        <f t="array" aca="1" ref="BQ49" ca="1">IF(INDIRECT($AG$10&amp;$AI47&amp;"!"&amp;$BQ$18)="","★",INDIRECT($AG$10&amp;$AI47&amp;"!"&amp;$BQ$18))</f>
        <v>★</v>
      </c>
      <c r="BR49" s="1023" t="str" cm="1">
        <f t="array" aca="1" ref="BR49" ca="1">IF(INDIRECT($AG$10&amp;$AI47&amp;"!"&amp;$BR$18)="","★",INDIRECT($AG$10&amp;$AI47&amp;"!"&amp;$BR$18))</f>
        <v>★</v>
      </c>
      <c r="BS49" s="1021"/>
      <c r="BT49" s="1023" t="str" cm="1">
        <f t="array" aca="1" ref="BT49" ca="1">IF(INDIRECT($AG$10&amp;$AI47&amp;"!"&amp;$BT$18)="","★",INDIRECT($AG$10&amp;$AI47&amp;"!"&amp;$BT$18))</f>
        <v>★</v>
      </c>
      <c r="BU49" s="1023" t="str" cm="1">
        <f t="array" aca="1" ref="BU49" ca="1">IF(INDIRECT($AG$10&amp;$AI47&amp;"!"&amp;$BU$18)="","★",INDIRECT($AG$10&amp;$AI47&amp;"!"&amp;$BU$18))</f>
        <v>★</v>
      </c>
      <c r="BV49" s="1021"/>
      <c r="BW49" s="1023" t="e" cm="1">
        <f t="array" aca="1" ref="BW49" ca="1">IF(INDIRECT($AG$10&amp;$AI47&amp;"!"&amp;$BW$18)="","★",INDIRECT($AG$10&amp;$AI47&amp;"!"&amp;$BW$18))</f>
        <v>#N/A</v>
      </c>
      <c r="BX49" s="1023" t="str" cm="1">
        <f t="array" aca="1" ref="BX49" ca="1">IF(INDIRECT($AG$10&amp;$AI47&amp;"!"&amp;$BX$18)="","★",INDIRECT($AG$10&amp;$AI47&amp;"!"&amp;$BX$18))</f>
        <v>---</v>
      </c>
      <c r="BY49" s="1022"/>
      <c r="BZ49" s="1024"/>
      <c r="CA49" s="1025"/>
      <c r="CB49" s="1025"/>
    </row>
    <row r="50" spans="1:80" ht="12" customHeight="1" thickBot="1">
      <c r="AE50" s="260"/>
      <c r="AF50" s="40"/>
      <c r="AG50" s="40"/>
      <c r="AH50" s="40"/>
      <c r="AI50" s="1026"/>
      <c r="AJ50" s="1027"/>
      <c r="AK50" s="1028"/>
      <c r="AL50" s="1028"/>
      <c r="AM50" s="1028"/>
      <c r="AN50" s="1028"/>
      <c r="AO50" s="1028"/>
      <c r="AP50" s="1028"/>
      <c r="AQ50" s="1029"/>
      <c r="AR50" s="1027"/>
      <c r="AS50" s="1028"/>
      <c r="AT50" s="1028"/>
      <c r="AU50" s="1028"/>
      <c r="AV50" s="1028"/>
      <c r="AW50" s="1029"/>
      <c r="AX50" s="1027"/>
      <c r="AY50" s="1028"/>
      <c r="AZ50" s="1030" t="str" cm="1">
        <f t="array" aca="1" ref="AZ50" ca="1">IF(INDIRECT($AG$10&amp;$AI47&amp;"!"&amp;$AZ$19)="","★",INDIRECT($AG$10&amp;$AI47&amp;"!"&amp;$AZ$19))</f>
        <v>★</v>
      </c>
      <c r="BA50" s="1030" t="str" cm="1">
        <f t="array" aca="1" ref="BA50" ca="1">IF(INDIRECT($AG$10&amp;$AI47&amp;"!"&amp;$BA$19)="","★",INDIRECT($AG$10&amp;$AI47&amp;"!"&amp;$BA$19))</f>
        <v>★</v>
      </c>
      <c r="BB50" s="1030" t="str" cm="1">
        <f t="array" aca="1" ref="BB50" ca="1">IF(INDIRECT($AG$10&amp;$AI47&amp;"!"&amp;$BB$19)="","★",INDIRECT($AG$10&amp;$AI47&amp;"!"&amp;$BB$19))</f>
        <v>★</v>
      </c>
      <c r="BC50" s="1030" t="str" cm="1">
        <f t="array" aca="1" ref="BC50" ca="1">IF(INDIRECT($AG$10&amp;$AI47&amp;"!"&amp;$BC$19)="","★",INDIRECT($AG$10&amp;$AI47&amp;"!"&amp;$BC$19))</f>
        <v>★</v>
      </c>
      <c r="BD50" s="1030" t="str" cm="1">
        <f t="array" aca="1" ref="BD50" ca="1">IF(INDIRECT($AG$10&amp;$AI47&amp;"!"&amp;$BD$19)="","★",INDIRECT($AG$10&amp;$AI47&amp;"!"&amp;$BD$19))</f>
        <v>★</v>
      </c>
      <c r="BE50" s="1030" t="str" cm="1">
        <f t="array" aca="1" ref="BE50" ca="1">IF(INDIRECT($AG$10&amp;$AI47&amp;"!"&amp;$BE$19)="","★",INDIRECT($AG$10&amp;$AI47&amp;"!"&amp;$BE$19))</f>
        <v>★</v>
      </c>
      <c r="BF50" s="1028"/>
      <c r="BG50" s="1030" t="str" cm="1">
        <f t="array" aca="1" ref="BG50" ca="1">IF(INDIRECT($AG$10&amp;$AI47&amp;"!"&amp;$BG$19)="","★",INDIRECT($AG$10&amp;$AI47&amp;"!"&amp;$BG$19))</f>
        <v>★</v>
      </c>
      <c r="BH50" s="1030" t="str" cm="1">
        <f t="array" aca="1" ref="BH50" ca="1">IF(INDIRECT($AG$10&amp;$AI47&amp;"!"&amp;$BH$19)="","★",INDIRECT($AG$10&amp;$AI47&amp;"!"&amp;$BH$19))</f>
        <v>★</v>
      </c>
      <c r="BI50" s="1028"/>
      <c r="BJ50" s="1030" t="e" cm="1">
        <f t="array" aca="1" ref="BJ50" ca="1">IF(INDIRECT($AG$10&amp;$AI47&amp;"!"&amp;$BJ$19)="","★",INDIRECT($AG$10&amp;$AI47&amp;"!"&amp;$BJ$19))</f>
        <v>#N/A</v>
      </c>
      <c r="BK50" s="1030" t="str" cm="1">
        <f t="array" aca="1" ref="BK50" ca="1">IF(INDIRECT($AG$10&amp;$AI47&amp;"!"&amp;$BK$19)="","★",INDIRECT($AG$10&amp;$AI47&amp;"!"&amp;$BK$19))</f>
        <v>---</v>
      </c>
      <c r="BL50" s="1028"/>
      <c r="BM50" s="1030" t="str" cm="1">
        <f t="array" aca="1" ref="BM50" ca="1">IF(INDIRECT($AG$10&amp;$AI47&amp;"!"&amp;$BM$19)="","★",INDIRECT($AG$10&amp;$AI47&amp;"!"&amp;$BM$19))</f>
        <v>★</v>
      </c>
      <c r="BN50" s="1030" t="str" cm="1">
        <f t="array" aca="1" ref="BN50" ca="1">IF(INDIRECT($AG$10&amp;$AI47&amp;"!"&amp;$BN$19)="","★",INDIRECT($AG$10&amp;$AI47&amp;"!"&amp;$BN$19))</f>
        <v>★</v>
      </c>
      <c r="BO50" s="1030" t="str" cm="1">
        <f t="array" aca="1" ref="BO50" ca="1">IF(INDIRECT($AG$10&amp;$AI47&amp;"!"&amp;$BO$19)="","★",INDIRECT($AG$10&amp;$AI47&amp;"!"&amp;$BO$19))</f>
        <v>★</v>
      </c>
      <c r="BP50" s="1030" t="str" cm="1">
        <f t="array" aca="1" ref="BP50" ca="1">IF(INDIRECT($AG$10&amp;$AI47&amp;"!"&amp;$BP$19)="","★",INDIRECT($AG$10&amp;$AI47&amp;"!"&amp;$BP$19))</f>
        <v>★</v>
      </c>
      <c r="BQ50" s="1030" t="str" cm="1">
        <f t="array" aca="1" ref="BQ50" ca="1">IF(INDIRECT($AG$10&amp;$AI47&amp;"!"&amp;$BQ$19)="","★",INDIRECT($AG$10&amp;$AI47&amp;"!"&amp;$BQ$19))</f>
        <v>★</v>
      </c>
      <c r="BR50" s="1030" t="str" cm="1">
        <f t="array" aca="1" ref="BR50" ca="1">IF(INDIRECT($AG$10&amp;$AI47&amp;"!"&amp;$BR$19)="","★",INDIRECT($AG$10&amp;$AI47&amp;"!"&amp;$BR$19))</f>
        <v>★</v>
      </c>
      <c r="BS50" s="1028"/>
      <c r="BT50" s="1030" t="str" cm="1">
        <f t="array" aca="1" ref="BT50" ca="1">IF(INDIRECT($AG$10&amp;$AI47&amp;"!"&amp;$BT$19)="","★",INDIRECT($AG$10&amp;$AI47&amp;"!"&amp;$BT$19))</f>
        <v>★</v>
      </c>
      <c r="BU50" s="1030" t="str" cm="1">
        <f t="array" aca="1" ref="BU50" ca="1">IF(INDIRECT($AG$10&amp;$AI47&amp;"!"&amp;$BU$19)="","★",INDIRECT($AG$10&amp;$AI47&amp;"!"&amp;$BU$19))</f>
        <v>★</v>
      </c>
      <c r="BV50" s="1028"/>
      <c r="BW50" s="1030" t="e" cm="1">
        <f t="array" aca="1" ref="BW50" ca="1">IF(INDIRECT($AG$10&amp;$AI47&amp;"!"&amp;$BW$19)="","★",INDIRECT($AG$10&amp;$AI47&amp;"!"&amp;$BW$19))</f>
        <v>#N/A</v>
      </c>
      <c r="BX50" s="1030" t="str" cm="1">
        <f t="array" aca="1" ref="BX50" ca="1">IF(INDIRECT($AG$10&amp;$AI47&amp;"!"&amp;$BX$19)="","★",INDIRECT($AG$10&amp;$AI47&amp;"!"&amp;$BX$19))</f>
        <v>---</v>
      </c>
      <c r="BY50" s="1029"/>
      <c r="BZ50" s="1031"/>
      <c r="CA50" s="1032"/>
      <c r="CB50" s="1032"/>
    </row>
    <row r="51" spans="1:80" ht="12" customHeight="1">
      <c r="AE51" s="260"/>
      <c r="AF51" s="40"/>
      <c r="AG51" s="40"/>
      <c r="AH51" s="40"/>
      <c r="AI51" s="1013">
        <v>8</v>
      </c>
      <c r="AJ51" s="1014" t="str" cm="1">
        <f t="array" aca="1" ref="AJ51" ca="1">IF(INDIRECT($AG$10&amp;$AI51&amp;"!"&amp;$AJ$16)="","★",INDIRECT($AG$10&amp;$AI51&amp;"!"&amp;$AJ$16))</f>
        <v>★</v>
      </c>
      <c r="AK51" s="1015" t="str" cm="1">
        <f t="array" aca="1" ref="AK51" ca="1">IF(INDIRECT($AG$10&amp;$AI51&amp;"!"&amp;$AK$16)="","★",INDIRECT($AG$10&amp;$AI51&amp;"!"&amp;$AK$16))</f>
        <v>★</v>
      </c>
      <c r="AL51" s="1015" t="str" cm="1">
        <f t="array" aca="1" ref="AL51" ca="1">IF(INDIRECT($AG$10&amp;$AI51&amp;"!"&amp;$AL$16)="","★",INDIRECT($AG$10&amp;$AI51&amp;"!"&amp;$AL$16))</f>
        <v>★</v>
      </c>
      <c r="AM51" s="1015" t="str" cm="1">
        <f t="array" aca="1" ref="AM51" ca="1">IF(INDIRECT($AG$10&amp;$AI51&amp;"!"&amp;$AM$16)="","★",INDIRECT($AG$10&amp;$AI51&amp;"!"&amp;$AM$16))</f>
        <v>★</v>
      </c>
      <c r="AN51" s="1015" t="str" cm="1">
        <f t="array" aca="1" ref="AN51" ca="1">IF(INDIRECT($AG$10&amp;$AI51&amp;"!"&amp;$AN$16)="","★",INDIRECT($AG$10&amp;$AI51&amp;"!"&amp;$AN$16))</f>
        <v>★</v>
      </c>
      <c r="AO51" s="1015" t="str" cm="1">
        <f t="array" aca="1" ref="AO51" ca="1">IF(INDIRECT($AG$10&amp;$AI51&amp;"!"&amp;$AO$16)="","★",INDIRECT($AG$10&amp;$AI51&amp;"!"&amp;$AO$16))</f>
        <v>★</v>
      </c>
      <c r="AP51" s="1015" t="str" cm="1">
        <f t="array" aca="1" ref="AP51" ca="1">IF(INDIRECT($AG$10&amp;$AI51&amp;"!"&amp;$AP$16)="","★",INDIRECT($AG$10&amp;$AI51&amp;"!"&amp;$AP$16))</f>
        <v>★</v>
      </c>
      <c r="AQ51" s="1016" t="str" cm="1">
        <f t="array" aca="1" ref="AQ51" ca="1">IF(INDIRECT($AG$10&amp;$AI51&amp;"!"&amp;$AQ$16)="","★",INDIRECT($AG$10&amp;$AI51&amp;"!"&amp;$AQ$16))</f>
        <v>★</v>
      </c>
      <c r="AR51" s="1014" t="str" cm="1">
        <f t="array" aca="1" ref="AR51" ca="1">IF(INDIRECT($AG$10&amp;$AI51&amp;"!"&amp;$AR$16)="","★",INDIRECT($AG$10&amp;$AI51&amp;"!"&amp;$AR$16))</f>
        <v>★</v>
      </c>
      <c r="AS51" s="1015" t="str" cm="1">
        <f t="array" aca="1" ref="AS51" ca="1">IF(INDIRECT($AG$10&amp;$AI51&amp;"!"&amp;$AS$16)="","★",INDIRECT($AG$10&amp;$AI51&amp;"!"&amp;$AS$16))</f>
        <v>★</v>
      </c>
      <c r="AT51" s="1015" t="str" cm="1">
        <f t="array" aca="1" ref="AT51" ca="1">IF(INDIRECT($AG$10&amp;$AI51&amp;"!"&amp;$AT$16)="","★",INDIRECT($AG$10&amp;$AI51&amp;"!"&amp;$AT$16))</f>
        <v>★</v>
      </c>
      <c r="AU51" s="1015" t="str" cm="1">
        <f t="array" aca="1" ref="AU51" ca="1">IF(INDIRECT($AG$10&amp;$AI51&amp;"!"&amp;$AU$16)="","★",INDIRECT($AG$10&amp;$AI51&amp;"!"&amp;$AU$16))</f>
        <v>★</v>
      </c>
      <c r="AV51" s="1015" t="str" cm="1">
        <f t="array" aca="1" ref="AV51" ca="1">IF(INDIRECT($AG$10&amp;$AI51&amp;"!"&amp;$AV$16)="","★",INDIRECT($AG$10&amp;$AI51&amp;"!"&amp;$AV$16))</f>
        <v>★</v>
      </c>
      <c r="AW51" s="1016" t="str" cm="1">
        <f t="array" aca="1" ref="AW51" ca="1">IF(INDIRECT($AG$10&amp;$AI51&amp;"!"&amp;$AW$16)="","★",INDIRECT($AG$10&amp;$AI51&amp;"!"&amp;$AW$16))</f>
        <v>★</v>
      </c>
      <c r="AX51" s="1014" t="e" cm="1">
        <f t="array" aca="1" ref="AX51" ca="1">IF(INDIRECT($AG$10&amp;$AI51&amp;"!"&amp;$AX$16)="","★",INDIRECT($AG$10&amp;$AI51&amp;"!"&amp;$AX$16))</f>
        <v>#VALUE!</v>
      </c>
      <c r="AY51" s="1015" t="e" cm="1">
        <f t="array" aca="1" ref="AY51" ca="1">IF(INDIRECT($AG$10&amp;$AI51&amp;"!"&amp;$AY$16)="","★",INDIRECT($AG$10&amp;$AI51&amp;"!"&amp;$AY$16))</f>
        <v>#VALUE!</v>
      </c>
      <c r="AZ51" s="1015" t="str" cm="1">
        <f t="array" aca="1" ref="AZ51" ca="1">IF(INDIRECT($AG$10&amp;$AI51&amp;"!"&amp;$AZ$16)="","★",INDIRECT($AG$10&amp;$AI51&amp;"!"&amp;$AZ$16))</f>
        <v>★</v>
      </c>
      <c r="BA51" s="1015" t="str" cm="1">
        <f t="array" aca="1" ref="BA51" ca="1">IF(INDIRECT($AG$10&amp;$AI51&amp;"!"&amp;$BA$16)="","★",INDIRECT($AG$10&amp;$AI51&amp;"!"&amp;$BA$16))</f>
        <v>★</v>
      </c>
      <c r="BB51" s="1015" t="str" cm="1">
        <f t="array" aca="1" ref="BB51" ca="1">IF(INDIRECT($AG$10&amp;$AI51&amp;"!"&amp;$BB$16)="","★",INDIRECT($AG$10&amp;$AI51&amp;"!"&amp;$BB$16))</f>
        <v>★</v>
      </c>
      <c r="BC51" s="1015" t="str" cm="1">
        <f t="array" aca="1" ref="BC51" ca="1">IF(INDIRECT($AG$10&amp;$AI51&amp;"!"&amp;$BC$16)="","★",INDIRECT($AG$10&amp;$AI51&amp;"!"&amp;$BC$16))</f>
        <v>★</v>
      </c>
      <c r="BD51" s="1015" t="str" cm="1">
        <f t="array" aca="1" ref="BD51" ca="1">IF(INDIRECT($AG$10&amp;$AI51&amp;"!"&amp;$BD$16)="","★",INDIRECT($AG$10&amp;$AI51&amp;"!"&amp;$BD$16))</f>
        <v>★</v>
      </c>
      <c r="BE51" s="1015" t="str" cm="1">
        <f t="array" aca="1" ref="BE51" ca="1">IF(INDIRECT($AG$10&amp;$AI51&amp;"!"&amp;$BE$16)="","★",INDIRECT($AG$10&amp;$AI51&amp;"!"&amp;$BE$16))</f>
        <v>★</v>
      </c>
      <c r="BF51" s="1015" t="str" cm="1">
        <f t="array" aca="1" ref="BF51" ca="1">IF(INDIRECT($AG$10&amp;$AI51&amp;"!"&amp;$BF$16)="","★",INDIRECT($AG$10&amp;$AI51&amp;"!"&amp;$BF$16))</f>
        <v>★</v>
      </c>
      <c r="BG51" s="1015" t="str" cm="1">
        <f t="array" aca="1" ref="BG51" ca="1">IF(INDIRECT($AG$10&amp;$AI51&amp;"!"&amp;$BG$16)="","★",INDIRECT($AG$10&amp;$AI51&amp;"!"&amp;$BG$16))</f>
        <v>★</v>
      </c>
      <c r="BH51" s="1015" t="str" cm="1">
        <f t="array" aca="1" ref="BH51" ca="1">IF(INDIRECT($AG$10&amp;$AI51&amp;"!"&amp;$BH$16)="","★",INDIRECT($AG$10&amp;$AI51&amp;"!"&amp;$BH$16))</f>
        <v>★</v>
      </c>
      <c r="BI51" s="1015" t="str" cm="1">
        <f t="array" aca="1" ref="BI51" ca="1">IF(INDIRECT($AG$10&amp;$AI51&amp;"!"&amp;$BI$16)="","★",INDIRECT($AG$10&amp;$AI51&amp;"!"&amp;$BI$16))</f>
        <v>★</v>
      </c>
      <c r="BJ51" s="1015" t="e" cm="1">
        <f t="array" aca="1" ref="BJ51" ca="1">IF(INDIRECT($AG$10&amp;$AI51&amp;"!"&amp;$BJ$16)="","★",INDIRECT($AG$10&amp;$AI51&amp;"!"&amp;$BJ$16))</f>
        <v>#N/A</v>
      </c>
      <c r="BK51" s="1015" t="str" cm="1">
        <f t="array" aca="1" ref="BK51" ca="1">IF(INDIRECT($AG$10&amp;$AI51&amp;"!"&amp;$BK$16)="","★",INDIRECT($AG$10&amp;$AI51&amp;"!"&amp;$BK$16))</f>
        <v>---</v>
      </c>
      <c r="BL51" s="1015" cm="1">
        <f t="array" aca="1" ref="BL51" ca="1">IF(INDIRECT($AG$10&amp;$AI51&amp;"!"&amp;$BL$16)="","★",INDIRECT($AG$10&amp;$AI51&amp;"!"&amp;$BL$16))</f>
        <v>0</v>
      </c>
      <c r="BM51" s="1015" t="str" cm="1">
        <f t="array" aca="1" ref="BM51" ca="1">IF(INDIRECT($AG$10&amp;$AI51&amp;"!"&amp;$BM$16)="","★",INDIRECT($AG$10&amp;$AI51&amp;"!"&amp;$BM$16))</f>
        <v>★</v>
      </c>
      <c r="BN51" s="1015" t="str" cm="1">
        <f t="array" aca="1" ref="BN51" ca="1">IF(INDIRECT($AG$10&amp;$AI51&amp;"!"&amp;$BN$16)="","★",INDIRECT($AG$10&amp;$AI51&amp;"!"&amp;$BN$16))</f>
        <v>★</v>
      </c>
      <c r="BO51" s="1015" t="str" cm="1">
        <f t="array" aca="1" ref="BO51" ca="1">IF(INDIRECT($AG$10&amp;$AI51&amp;"!"&amp;$BO$16)="","★",INDIRECT($AG$10&amp;$AI51&amp;"!"&amp;$BO$16))</f>
        <v>★</v>
      </c>
      <c r="BP51" s="1015" t="str" cm="1">
        <f t="array" aca="1" ref="BP51" ca="1">IF(INDIRECT($AG$10&amp;$AI51&amp;"!"&amp;$BP$16)="","★",INDIRECT($AG$10&amp;$AI51&amp;"!"&amp;$BP$16))</f>
        <v>★</v>
      </c>
      <c r="BQ51" s="1015" t="str" cm="1">
        <f t="array" aca="1" ref="BQ51" ca="1">IF(INDIRECT($AG$10&amp;$AI51&amp;"!"&amp;$BQ$16)="","★",INDIRECT($AG$10&amp;$AI51&amp;"!"&amp;$BQ$16))</f>
        <v>★</v>
      </c>
      <c r="BR51" s="1015" t="str" cm="1">
        <f t="array" aca="1" ref="BR51" ca="1">IF(INDIRECT($AG$10&amp;$AI51&amp;"!"&amp;$BR$16)="","★",INDIRECT($AG$10&amp;$AI51&amp;"!"&amp;$BR$16))</f>
        <v>★</v>
      </c>
      <c r="BS51" s="1015" t="str" cm="1">
        <f t="array" aca="1" ref="BS51" ca="1">IF(INDIRECT($AG$10&amp;$AI51&amp;"!"&amp;$BS$16)="","★",INDIRECT($AG$10&amp;$AI51&amp;"!"&amp;$BS$16))</f>
        <v>★</v>
      </c>
      <c r="BT51" s="1015" t="str" cm="1">
        <f t="array" aca="1" ref="BT51" ca="1">IF(INDIRECT($AG$10&amp;$AI51&amp;"!"&amp;$BT$16)="","★",INDIRECT($AG$10&amp;$AI51&amp;"!"&amp;$BT$16))</f>
        <v>★</v>
      </c>
      <c r="BU51" s="1015" t="str" cm="1">
        <f t="array" aca="1" ref="BU51" ca="1">IF(INDIRECT($AG$10&amp;$AI51&amp;"!"&amp;$BU$16)="","★",INDIRECT($AG$10&amp;$AI51&amp;"!"&amp;$BU$16))</f>
        <v>★</v>
      </c>
      <c r="BV51" s="1015" t="str" cm="1">
        <f t="array" aca="1" ref="BV51" ca="1">IF(INDIRECT($AG$10&amp;$AI51&amp;"!"&amp;$BV$16)="","★",INDIRECT($AG$10&amp;$AI51&amp;"!"&amp;$BV$16))</f>
        <v>★</v>
      </c>
      <c r="BW51" s="1015" t="e" cm="1">
        <f t="array" aca="1" ref="BW51" ca="1">IF(INDIRECT($AG$10&amp;$AI51&amp;"!"&amp;$BW$16)="","★",INDIRECT($AG$10&amp;$AI51&amp;"!"&amp;$BW$16))</f>
        <v>#N/A</v>
      </c>
      <c r="BX51" s="1015" t="str" cm="1">
        <f t="array" aca="1" ref="BX51" ca="1">IF(INDIRECT($AG$10&amp;$AI51&amp;"!"&amp;$BX$16)="","★",INDIRECT($AG$10&amp;$AI51&amp;"!"&amp;$BX$16))</f>
        <v>---</v>
      </c>
      <c r="BY51" s="1016" cm="1">
        <f t="array" aca="1" ref="BY51" ca="1">IF(INDIRECT($AG$10&amp;$AI51&amp;"!"&amp;$BY$16)="","★",INDIRECT($AG$10&amp;$AI51&amp;"!"&amp;$BY$16))</f>
        <v>0</v>
      </c>
      <c r="BZ51" s="1017" t="str" cm="1">
        <f t="array" aca="1" ref="BZ51" ca="1">IF(INDIRECT($AG$10&amp;$AI51&amp;"!"&amp;$BZ$16)="","★",INDIRECT($AG$10&amp;$AI51&amp;"!"&amp;$BZ$16))</f>
        <v>★</v>
      </c>
      <c r="CA51" s="1018" t="str" cm="1">
        <f t="array" aca="1" ref="CA51" ca="1">IF(INDIRECT($AG$10&amp;$AI51&amp;"!"&amp;$CA$16)="","★",INDIRECT($AG$10&amp;$AI51&amp;"!"&amp;$CA$16))</f>
        <v>★</v>
      </c>
      <c r="CB51" s="1018" t="str" cm="1">
        <f t="array" aca="1" ref="CB51" ca="1">IF(INDIRECT($AG$10&amp;$AI51&amp;"!"&amp;$CB$16)="","★",INDIRECT($AG$10&amp;$AI51&amp;"!"&amp;$CB$16))</f>
        <v>★</v>
      </c>
    </row>
    <row r="52" spans="1:80" ht="18" customHeight="1">
      <c r="B52" s="1647"/>
      <c r="C52" s="1647"/>
      <c r="D52" s="1647"/>
      <c r="E52" s="1647"/>
      <c r="F52" s="1647"/>
      <c r="G52" s="1647"/>
      <c r="H52" s="1647"/>
      <c r="I52" s="1647"/>
      <c r="J52" s="1647"/>
      <c r="K52" s="1647"/>
      <c r="L52" s="1647"/>
      <c r="M52" s="1647"/>
      <c r="N52" s="1647"/>
      <c r="O52" s="1"/>
      <c r="AE52" s="269"/>
      <c r="AF52" s="40"/>
      <c r="AG52" s="40"/>
      <c r="AH52" s="40"/>
      <c r="AI52" s="1019"/>
      <c r="AJ52" s="1020"/>
      <c r="AK52" s="1021"/>
      <c r="AL52" s="1021"/>
      <c r="AM52" s="1021"/>
      <c r="AN52" s="1021"/>
      <c r="AO52" s="1021"/>
      <c r="AP52" s="1021"/>
      <c r="AQ52" s="1022"/>
      <c r="AR52" s="1020"/>
      <c r="AS52" s="1021"/>
      <c r="AT52" s="1021"/>
      <c r="AU52" s="1021"/>
      <c r="AV52" s="1021"/>
      <c r="AW52" s="1022"/>
      <c r="AX52" s="1020"/>
      <c r="AY52" s="1021"/>
      <c r="AZ52" s="1023" t="str" cm="1">
        <f t="array" aca="1" ref="AZ52" ca="1">IF(INDIRECT($AG$10&amp;$AI51&amp;"!"&amp;$AZ$17)="","★",INDIRECT($AG$10&amp;$AI51&amp;"!"&amp;$AZ$17))</f>
        <v>★</v>
      </c>
      <c r="BA52" s="1023" t="str" cm="1">
        <f t="array" aca="1" ref="BA52" ca="1">IF(INDIRECT($AG$10&amp;$AI51&amp;"!"&amp;$BA$17)="","★",INDIRECT($AG$10&amp;$AI51&amp;"!"&amp;$BA$17))</f>
        <v>★</v>
      </c>
      <c r="BB52" s="1023" t="str" cm="1">
        <f t="array" aca="1" ref="BB52" ca="1">IF(INDIRECT($AG$10&amp;$AI51&amp;"!"&amp;$BB$17)="","★",INDIRECT($AG$10&amp;$AI51&amp;"!"&amp;$BB$17))</f>
        <v>★</v>
      </c>
      <c r="BC52" s="1023" t="str" cm="1">
        <f t="array" aca="1" ref="BC52" ca="1">IF(INDIRECT($AG$10&amp;$AI51&amp;"!"&amp;$BC$17)="","★",INDIRECT($AG$10&amp;$AI51&amp;"!"&amp;$BC$17))</f>
        <v>★</v>
      </c>
      <c r="BD52" s="1023" t="str" cm="1">
        <f t="array" aca="1" ref="BD52" ca="1">IF(INDIRECT($AG$10&amp;$AI51&amp;"!"&amp;$BD$17)="","★",INDIRECT($AG$10&amp;$AI51&amp;"!"&amp;$BD$17))</f>
        <v>★</v>
      </c>
      <c r="BE52" s="1023" t="str" cm="1">
        <f t="array" aca="1" ref="BE52" ca="1">IF(INDIRECT($AG$10&amp;$AI51&amp;"!"&amp;$BE$17)="","★",INDIRECT($AG$10&amp;$AI51&amp;"!"&amp;$BE$17))</f>
        <v>★</v>
      </c>
      <c r="BF52" s="1021"/>
      <c r="BG52" s="1023" t="str" cm="1">
        <f t="array" aca="1" ref="BG52" ca="1">IF(INDIRECT($AG$10&amp;$AI51&amp;"!"&amp;$BG$17)="","★",INDIRECT($AG$10&amp;$AI51&amp;"!"&amp;$BG$17))</f>
        <v>★</v>
      </c>
      <c r="BH52" s="1023" t="str" cm="1">
        <f t="array" aca="1" ref="BH52" ca="1">IF(INDIRECT($AG$10&amp;$AI51&amp;"!"&amp;$BH$17)="","★",INDIRECT($AG$10&amp;$AI51&amp;"!"&amp;$BH$17))</f>
        <v>★</v>
      </c>
      <c r="BI52" s="1021"/>
      <c r="BJ52" s="1023" t="e" cm="1">
        <f t="array" aca="1" ref="BJ52" ca="1">IF(INDIRECT($AG$10&amp;$AI51&amp;"!"&amp;$BJ$17)="","★",INDIRECT($AG$10&amp;$AI51&amp;"!"&amp;$BJ$17))</f>
        <v>#N/A</v>
      </c>
      <c r="BK52" s="1023" t="str" cm="1">
        <f t="array" aca="1" ref="BK52" ca="1">IF(INDIRECT($AG$10&amp;$AI51&amp;"!"&amp;$BK$17)="","★",INDIRECT($AG$10&amp;$AI51&amp;"!"&amp;$BK$17))</f>
        <v>---</v>
      </c>
      <c r="BL52" s="1021"/>
      <c r="BM52" s="1023" t="str" cm="1">
        <f t="array" aca="1" ref="BM52" ca="1">IF(INDIRECT($AG$10&amp;$AI51&amp;"!"&amp;$BM$17)="","★",INDIRECT($AG$10&amp;$AI51&amp;"!"&amp;$BM$17))</f>
        <v>★</v>
      </c>
      <c r="BN52" s="1023" t="str" cm="1">
        <f t="array" aca="1" ref="BN52" ca="1">IF(INDIRECT($AG$10&amp;$AI51&amp;"!"&amp;$BN$17)="","★",INDIRECT($AG$10&amp;$AI51&amp;"!"&amp;$BN$17))</f>
        <v>★</v>
      </c>
      <c r="BO52" s="1023" t="str" cm="1">
        <f t="array" aca="1" ref="BO52" ca="1">IF(INDIRECT($AG$10&amp;$AI51&amp;"!"&amp;$BO$17)="","★",INDIRECT($AG$10&amp;$AI51&amp;"!"&amp;$BO$17))</f>
        <v>★</v>
      </c>
      <c r="BP52" s="1023" t="str" cm="1">
        <f t="array" aca="1" ref="BP52" ca="1">IF(INDIRECT($AG$10&amp;$AI51&amp;"!"&amp;$BP$17)="","★",INDIRECT($AG$10&amp;$AI51&amp;"!"&amp;$BP$17))</f>
        <v>★</v>
      </c>
      <c r="BQ52" s="1023" t="str" cm="1">
        <f t="array" aca="1" ref="BQ52" ca="1">IF(INDIRECT($AG$10&amp;$AI51&amp;"!"&amp;$BQ$17)="","★",INDIRECT($AG$10&amp;$AI51&amp;"!"&amp;$BQ$17))</f>
        <v>★</v>
      </c>
      <c r="BR52" s="1023" t="str" cm="1">
        <f t="array" aca="1" ref="BR52" ca="1">IF(INDIRECT($AG$10&amp;$AI51&amp;"!"&amp;$BR$17)="","★",INDIRECT($AG$10&amp;$AI51&amp;"!"&amp;$BR$17))</f>
        <v>★</v>
      </c>
      <c r="BS52" s="1021"/>
      <c r="BT52" s="1023" t="str" cm="1">
        <f t="array" aca="1" ref="BT52" ca="1">IF(INDIRECT($AG$10&amp;$AI51&amp;"!"&amp;$BT$17)="","★",INDIRECT($AG$10&amp;$AI51&amp;"!"&amp;$BT$17))</f>
        <v>★</v>
      </c>
      <c r="BU52" s="1023" t="str" cm="1">
        <f t="array" aca="1" ref="BU52" ca="1">IF(INDIRECT($AG$10&amp;$AI51&amp;"!"&amp;$BU$17)="","★",INDIRECT($AG$10&amp;$AI51&amp;"!"&amp;$BU$17))</f>
        <v>★</v>
      </c>
      <c r="BV52" s="1021"/>
      <c r="BW52" s="1023" t="e" cm="1">
        <f t="array" aca="1" ref="BW52" ca="1">IF(INDIRECT($AG$10&amp;$AI51&amp;"!"&amp;$BW$17)="","★",INDIRECT($AG$10&amp;$AI51&amp;"!"&amp;$BW$17))</f>
        <v>#N/A</v>
      </c>
      <c r="BX52" s="1023" t="str" cm="1">
        <f t="array" aca="1" ref="BX52" ca="1">IF(INDIRECT($AG$10&amp;$AI51&amp;"!"&amp;$BX$17)="","★",INDIRECT($AG$10&amp;$AI51&amp;"!"&amp;$BX$17))</f>
        <v>---</v>
      </c>
      <c r="BY52" s="1022"/>
      <c r="BZ52" s="1024"/>
      <c r="CA52" s="1025"/>
      <c r="CB52" s="1025"/>
    </row>
    <row r="53" spans="1:80" s="39" customFormat="1" ht="18" customHeight="1">
      <c r="A53" s="255"/>
      <c r="B53" s="1646"/>
      <c r="C53" s="1646"/>
      <c r="D53" s="1646"/>
      <c r="E53" s="1646"/>
      <c r="F53" s="1646"/>
      <c r="G53" s="1646"/>
      <c r="H53" s="1646"/>
      <c r="I53" s="1646"/>
      <c r="J53" s="1646"/>
      <c r="K53" s="1646"/>
      <c r="L53" s="1646"/>
      <c r="M53" s="1646"/>
      <c r="N53" s="1646"/>
      <c r="P53" s="255"/>
      <c r="Q53" s="255"/>
      <c r="R53" s="255"/>
      <c r="S53" s="255"/>
      <c r="T53" s="255"/>
      <c r="U53" s="255"/>
      <c r="V53" s="255"/>
      <c r="W53" s="255"/>
      <c r="X53" s="255"/>
      <c r="Y53" s="255"/>
      <c r="Z53" s="255"/>
      <c r="AA53" s="255"/>
      <c r="AB53" s="255"/>
      <c r="AC53" s="255"/>
      <c r="AD53" s="255"/>
      <c r="AE53" s="255"/>
      <c r="AF53" s="40"/>
      <c r="AG53" s="40"/>
      <c r="AH53" s="40"/>
      <c r="AI53" s="1019"/>
      <c r="AJ53" s="1020"/>
      <c r="AK53" s="1021"/>
      <c r="AL53" s="1021"/>
      <c r="AM53" s="1021"/>
      <c r="AN53" s="1021"/>
      <c r="AO53" s="1021"/>
      <c r="AP53" s="1021"/>
      <c r="AQ53" s="1022"/>
      <c r="AR53" s="1020"/>
      <c r="AS53" s="1021"/>
      <c r="AT53" s="1021"/>
      <c r="AU53" s="1021"/>
      <c r="AV53" s="1021"/>
      <c r="AW53" s="1022"/>
      <c r="AX53" s="1020"/>
      <c r="AY53" s="1021"/>
      <c r="AZ53" s="1023" t="str" cm="1">
        <f t="array" aca="1" ref="AZ53" ca="1">IF(INDIRECT($AG$10&amp;$AI51&amp;"!"&amp;$AZ$18)="","★",INDIRECT($AG$10&amp;$AI51&amp;"!"&amp;$AZ$18))</f>
        <v>★</v>
      </c>
      <c r="BA53" s="1023" t="str" cm="1">
        <f t="array" aca="1" ref="BA53" ca="1">IF(INDIRECT($AG$10&amp;$AI51&amp;"!"&amp;$BA$18)="","★",INDIRECT($AG$10&amp;$AI51&amp;"!"&amp;$BA$18))</f>
        <v>★</v>
      </c>
      <c r="BB53" s="1023" t="str" cm="1">
        <f t="array" aca="1" ref="BB53" ca="1">IF(INDIRECT($AG$10&amp;$AI51&amp;"!"&amp;$BB$18)="","★",INDIRECT($AG$10&amp;$AI51&amp;"!"&amp;$BB$18))</f>
        <v>★</v>
      </c>
      <c r="BC53" s="1023" t="str" cm="1">
        <f t="array" aca="1" ref="BC53" ca="1">IF(INDIRECT($AG$10&amp;$AI51&amp;"!"&amp;$BC$18)="","★",INDIRECT($AG$10&amp;$AI51&amp;"!"&amp;$BC$18))</f>
        <v>★</v>
      </c>
      <c r="BD53" s="1023" t="str" cm="1">
        <f t="array" aca="1" ref="BD53" ca="1">IF(INDIRECT($AG$10&amp;$AI51&amp;"!"&amp;$BD$18)="","★",INDIRECT($AG$10&amp;$AI51&amp;"!"&amp;$BD$18))</f>
        <v>★</v>
      </c>
      <c r="BE53" s="1023" t="str" cm="1">
        <f t="array" aca="1" ref="BE53" ca="1">IF(INDIRECT($AG$10&amp;$AI51&amp;"!"&amp;$BE$18)="","★",INDIRECT($AG$10&amp;$AI51&amp;"!"&amp;$BE$18))</f>
        <v>★</v>
      </c>
      <c r="BF53" s="1021"/>
      <c r="BG53" s="1023" t="str" cm="1">
        <f t="array" aca="1" ref="BG53" ca="1">IF(INDIRECT($AG$10&amp;$AI51&amp;"!"&amp;$BG$18)="","★",INDIRECT($AG$10&amp;$AI51&amp;"!"&amp;$BG$18))</f>
        <v>★</v>
      </c>
      <c r="BH53" s="1023" t="str" cm="1">
        <f t="array" aca="1" ref="BH53" ca="1">IF(INDIRECT($AG$10&amp;$AI51&amp;"!"&amp;$BH$18)="","★",INDIRECT($AG$10&amp;$AI51&amp;"!"&amp;$BH$18))</f>
        <v>★</v>
      </c>
      <c r="BI53" s="1021"/>
      <c r="BJ53" s="1023" t="e" cm="1">
        <f t="array" aca="1" ref="BJ53" ca="1">IF(INDIRECT($AG$10&amp;$AI51&amp;"!"&amp;$BJ$18)="","★",INDIRECT($AG$10&amp;$AI51&amp;"!"&amp;$BJ$18))</f>
        <v>#N/A</v>
      </c>
      <c r="BK53" s="1023" t="str" cm="1">
        <f t="array" aca="1" ref="BK53" ca="1">IF(INDIRECT($AG$10&amp;$AI51&amp;"!"&amp;$BK$18)="","★",INDIRECT($AG$10&amp;$AI51&amp;"!"&amp;$BK$18))</f>
        <v>---</v>
      </c>
      <c r="BL53" s="1021"/>
      <c r="BM53" s="1023" t="str" cm="1">
        <f t="array" aca="1" ref="BM53" ca="1">IF(INDIRECT($AG$10&amp;$AI51&amp;"!"&amp;$BM$18)="","★",INDIRECT($AG$10&amp;$AI51&amp;"!"&amp;$BM$18))</f>
        <v>★</v>
      </c>
      <c r="BN53" s="1023" t="str" cm="1">
        <f t="array" aca="1" ref="BN53" ca="1">IF(INDIRECT($AG$10&amp;$AI51&amp;"!"&amp;$BN$18)="","★",INDIRECT($AG$10&amp;$AI51&amp;"!"&amp;$BN$18))</f>
        <v>★</v>
      </c>
      <c r="BO53" s="1023" t="str" cm="1">
        <f t="array" aca="1" ref="BO53" ca="1">IF(INDIRECT($AG$10&amp;$AI51&amp;"!"&amp;$BO$18)="","★",INDIRECT($AG$10&amp;$AI51&amp;"!"&amp;$BO$18))</f>
        <v>★</v>
      </c>
      <c r="BP53" s="1023" t="str" cm="1">
        <f t="array" aca="1" ref="BP53" ca="1">IF(INDIRECT($AG$10&amp;$AI51&amp;"!"&amp;$BP$18)="","★",INDIRECT($AG$10&amp;$AI51&amp;"!"&amp;$BP$18))</f>
        <v>★</v>
      </c>
      <c r="BQ53" s="1023" t="str" cm="1">
        <f t="array" aca="1" ref="BQ53" ca="1">IF(INDIRECT($AG$10&amp;$AI51&amp;"!"&amp;$BQ$18)="","★",INDIRECT($AG$10&amp;$AI51&amp;"!"&amp;$BQ$18))</f>
        <v>★</v>
      </c>
      <c r="BR53" s="1023" t="str" cm="1">
        <f t="array" aca="1" ref="BR53" ca="1">IF(INDIRECT($AG$10&amp;$AI51&amp;"!"&amp;$BR$18)="","★",INDIRECT($AG$10&amp;$AI51&amp;"!"&amp;$BR$18))</f>
        <v>★</v>
      </c>
      <c r="BS53" s="1021"/>
      <c r="BT53" s="1023" t="str" cm="1">
        <f t="array" aca="1" ref="BT53" ca="1">IF(INDIRECT($AG$10&amp;$AI51&amp;"!"&amp;$BT$18)="","★",INDIRECT($AG$10&amp;$AI51&amp;"!"&amp;$BT$18))</f>
        <v>★</v>
      </c>
      <c r="BU53" s="1023" t="str" cm="1">
        <f t="array" aca="1" ref="BU53" ca="1">IF(INDIRECT($AG$10&amp;$AI51&amp;"!"&amp;$BU$18)="","★",INDIRECT($AG$10&amp;$AI51&amp;"!"&amp;$BU$18))</f>
        <v>★</v>
      </c>
      <c r="BV53" s="1021"/>
      <c r="BW53" s="1023" t="e" cm="1">
        <f t="array" aca="1" ref="BW53" ca="1">IF(INDIRECT($AG$10&amp;$AI51&amp;"!"&amp;$BW$18)="","★",INDIRECT($AG$10&amp;$AI51&amp;"!"&amp;$BW$18))</f>
        <v>#N/A</v>
      </c>
      <c r="BX53" s="1023" t="str" cm="1">
        <f t="array" aca="1" ref="BX53" ca="1">IF(INDIRECT($AG$10&amp;$AI51&amp;"!"&amp;$BX$18)="","★",INDIRECT($AG$10&amp;$AI51&amp;"!"&amp;$BX$18))</f>
        <v>---</v>
      </c>
      <c r="BY53" s="1022"/>
      <c r="BZ53" s="1024"/>
      <c r="CA53" s="1025"/>
      <c r="CB53" s="1025"/>
    </row>
    <row r="54" spans="1:80" s="39" customFormat="1" ht="18" customHeight="1" thickBot="1">
      <c r="A54" s="255"/>
      <c r="P54" s="255"/>
      <c r="Q54" s="255"/>
      <c r="R54" s="255"/>
      <c r="S54" s="255"/>
      <c r="T54" s="255"/>
      <c r="U54" s="255"/>
      <c r="V54" s="255"/>
      <c r="W54" s="255"/>
      <c r="X54" s="255"/>
      <c r="Y54" s="255"/>
      <c r="Z54" s="255"/>
      <c r="AA54" s="255"/>
      <c r="AB54" s="255"/>
      <c r="AC54" s="255"/>
      <c r="AD54" s="255"/>
      <c r="AE54" s="255"/>
      <c r="AF54" s="255"/>
      <c r="AG54" s="255"/>
      <c r="AH54" s="40"/>
      <c r="AI54" s="1026"/>
      <c r="AJ54" s="1027"/>
      <c r="AK54" s="1028"/>
      <c r="AL54" s="1028"/>
      <c r="AM54" s="1028"/>
      <c r="AN54" s="1028"/>
      <c r="AO54" s="1028"/>
      <c r="AP54" s="1028"/>
      <c r="AQ54" s="1029"/>
      <c r="AR54" s="1027"/>
      <c r="AS54" s="1028"/>
      <c r="AT54" s="1028"/>
      <c r="AU54" s="1028"/>
      <c r="AV54" s="1028"/>
      <c r="AW54" s="1029"/>
      <c r="AX54" s="1027"/>
      <c r="AY54" s="1028"/>
      <c r="AZ54" s="1030" t="str" cm="1">
        <f t="array" aca="1" ref="AZ54" ca="1">IF(INDIRECT($AG$10&amp;$AI51&amp;"!"&amp;$AZ$19)="","★",INDIRECT($AG$10&amp;$AI51&amp;"!"&amp;$AZ$19))</f>
        <v>★</v>
      </c>
      <c r="BA54" s="1030" t="str" cm="1">
        <f t="array" aca="1" ref="BA54" ca="1">IF(INDIRECT($AG$10&amp;$AI51&amp;"!"&amp;$BA$19)="","★",INDIRECT($AG$10&amp;$AI51&amp;"!"&amp;$BA$19))</f>
        <v>★</v>
      </c>
      <c r="BB54" s="1030" t="str" cm="1">
        <f t="array" aca="1" ref="BB54" ca="1">IF(INDIRECT($AG$10&amp;$AI51&amp;"!"&amp;$BB$19)="","★",INDIRECT($AG$10&amp;$AI51&amp;"!"&amp;$BB$19))</f>
        <v>★</v>
      </c>
      <c r="BC54" s="1030" t="str" cm="1">
        <f t="array" aca="1" ref="BC54" ca="1">IF(INDIRECT($AG$10&amp;$AI51&amp;"!"&amp;$BC$19)="","★",INDIRECT($AG$10&amp;$AI51&amp;"!"&amp;$BC$19))</f>
        <v>★</v>
      </c>
      <c r="BD54" s="1030" t="str" cm="1">
        <f t="array" aca="1" ref="BD54" ca="1">IF(INDIRECT($AG$10&amp;$AI51&amp;"!"&amp;$BD$19)="","★",INDIRECT($AG$10&amp;$AI51&amp;"!"&amp;$BD$19))</f>
        <v>★</v>
      </c>
      <c r="BE54" s="1030" t="str" cm="1">
        <f t="array" aca="1" ref="BE54" ca="1">IF(INDIRECT($AG$10&amp;$AI51&amp;"!"&amp;$BE$19)="","★",INDIRECT($AG$10&amp;$AI51&amp;"!"&amp;$BE$19))</f>
        <v>★</v>
      </c>
      <c r="BF54" s="1028"/>
      <c r="BG54" s="1030" t="str" cm="1">
        <f t="array" aca="1" ref="BG54" ca="1">IF(INDIRECT($AG$10&amp;$AI51&amp;"!"&amp;$BG$19)="","★",INDIRECT($AG$10&amp;$AI51&amp;"!"&amp;$BG$19))</f>
        <v>★</v>
      </c>
      <c r="BH54" s="1030" t="str" cm="1">
        <f t="array" aca="1" ref="BH54" ca="1">IF(INDIRECT($AG$10&amp;$AI51&amp;"!"&amp;$BH$19)="","★",INDIRECT($AG$10&amp;$AI51&amp;"!"&amp;$BH$19))</f>
        <v>★</v>
      </c>
      <c r="BI54" s="1028"/>
      <c r="BJ54" s="1030" t="e" cm="1">
        <f t="array" aca="1" ref="BJ54" ca="1">IF(INDIRECT($AG$10&amp;$AI51&amp;"!"&amp;$BJ$19)="","★",INDIRECT($AG$10&amp;$AI51&amp;"!"&amp;$BJ$19))</f>
        <v>#N/A</v>
      </c>
      <c r="BK54" s="1030" t="str" cm="1">
        <f t="array" aca="1" ref="BK54" ca="1">IF(INDIRECT($AG$10&amp;$AI51&amp;"!"&amp;$BK$19)="","★",INDIRECT($AG$10&amp;$AI51&amp;"!"&amp;$BK$19))</f>
        <v>---</v>
      </c>
      <c r="BL54" s="1028"/>
      <c r="BM54" s="1030" t="str" cm="1">
        <f t="array" aca="1" ref="BM54" ca="1">IF(INDIRECT($AG$10&amp;$AI51&amp;"!"&amp;$BM$19)="","★",INDIRECT($AG$10&amp;$AI51&amp;"!"&amp;$BM$19))</f>
        <v>★</v>
      </c>
      <c r="BN54" s="1030" t="str" cm="1">
        <f t="array" aca="1" ref="BN54" ca="1">IF(INDIRECT($AG$10&amp;$AI51&amp;"!"&amp;$BN$19)="","★",INDIRECT($AG$10&amp;$AI51&amp;"!"&amp;$BN$19))</f>
        <v>★</v>
      </c>
      <c r="BO54" s="1030" t="str" cm="1">
        <f t="array" aca="1" ref="BO54" ca="1">IF(INDIRECT($AG$10&amp;$AI51&amp;"!"&amp;$BO$19)="","★",INDIRECT($AG$10&amp;$AI51&amp;"!"&amp;$BO$19))</f>
        <v>★</v>
      </c>
      <c r="BP54" s="1030" t="str" cm="1">
        <f t="array" aca="1" ref="BP54" ca="1">IF(INDIRECT($AG$10&amp;$AI51&amp;"!"&amp;$BP$19)="","★",INDIRECT($AG$10&amp;$AI51&amp;"!"&amp;$BP$19))</f>
        <v>★</v>
      </c>
      <c r="BQ54" s="1030" t="str" cm="1">
        <f t="array" aca="1" ref="BQ54" ca="1">IF(INDIRECT($AG$10&amp;$AI51&amp;"!"&amp;$BQ$19)="","★",INDIRECT($AG$10&amp;$AI51&amp;"!"&amp;$BQ$19))</f>
        <v>★</v>
      </c>
      <c r="BR54" s="1030" t="str" cm="1">
        <f t="array" aca="1" ref="BR54" ca="1">IF(INDIRECT($AG$10&amp;$AI51&amp;"!"&amp;$BR$19)="","★",INDIRECT($AG$10&amp;$AI51&amp;"!"&amp;$BR$19))</f>
        <v>★</v>
      </c>
      <c r="BS54" s="1028"/>
      <c r="BT54" s="1030" t="str" cm="1">
        <f t="array" aca="1" ref="BT54" ca="1">IF(INDIRECT($AG$10&amp;$AI51&amp;"!"&amp;$BT$19)="","★",INDIRECT($AG$10&amp;$AI51&amp;"!"&amp;$BT$19))</f>
        <v>★</v>
      </c>
      <c r="BU54" s="1030" t="str" cm="1">
        <f t="array" aca="1" ref="BU54" ca="1">IF(INDIRECT($AG$10&amp;$AI51&amp;"!"&amp;$BU$19)="","★",INDIRECT($AG$10&amp;$AI51&amp;"!"&amp;$BU$19))</f>
        <v>★</v>
      </c>
      <c r="BV54" s="1028"/>
      <c r="BW54" s="1030" t="e" cm="1">
        <f t="array" aca="1" ref="BW54" ca="1">IF(INDIRECT($AG$10&amp;$AI51&amp;"!"&amp;$BW$19)="","★",INDIRECT($AG$10&amp;$AI51&amp;"!"&amp;$BW$19))</f>
        <v>#N/A</v>
      </c>
      <c r="BX54" s="1030" t="str" cm="1">
        <f t="array" aca="1" ref="BX54" ca="1">IF(INDIRECT($AG$10&amp;$AI51&amp;"!"&amp;$BX$19)="","★",INDIRECT($AG$10&amp;$AI51&amp;"!"&amp;$BX$19))</f>
        <v>---</v>
      </c>
      <c r="BY54" s="1029"/>
      <c r="BZ54" s="1031"/>
      <c r="CA54" s="1032"/>
      <c r="CB54" s="1032"/>
    </row>
    <row r="55" spans="1:80" s="39" customFormat="1" ht="18" customHeight="1">
      <c r="A55" s="255"/>
      <c r="P55" s="255"/>
      <c r="Q55" s="255"/>
      <c r="R55" s="255"/>
      <c r="S55" s="255"/>
      <c r="T55" s="255"/>
      <c r="U55" s="255"/>
      <c r="V55" s="255"/>
      <c r="W55" s="255"/>
      <c r="X55" s="255"/>
      <c r="Y55" s="255"/>
      <c r="Z55" s="255"/>
      <c r="AA55" s="255"/>
      <c r="AB55" s="255"/>
      <c r="AC55" s="255"/>
      <c r="AD55" s="255"/>
      <c r="AE55" s="255"/>
      <c r="AF55" s="255"/>
      <c r="AG55" s="255"/>
      <c r="AH55" s="40"/>
      <c r="AI55" s="1013">
        <v>9</v>
      </c>
      <c r="AJ55" s="1014" t="str" cm="1">
        <f t="array" aca="1" ref="AJ55" ca="1">IF(INDIRECT($AG$10&amp;$AI55&amp;"!"&amp;$AJ$16)="","★",INDIRECT($AG$10&amp;$AI55&amp;"!"&amp;$AJ$16))</f>
        <v>★</v>
      </c>
      <c r="AK55" s="1015" t="str" cm="1">
        <f t="array" aca="1" ref="AK55" ca="1">IF(INDIRECT($AG$10&amp;$AI55&amp;"!"&amp;$AK$16)="","★",INDIRECT($AG$10&amp;$AI55&amp;"!"&amp;$AK$16))</f>
        <v>★</v>
      </c>
      <c r="AL55" s="1015" t="str" cm="1">
        <f t="array" aca="1" ref="AL55" ca="1">IF(INDIRECT($AG$10&amp;$AI55&amp;"!"&amp;$AL$16)="","★",INDIRECT($AG$10&amp;$AI55&amp;"!"&amp;$AL$16))</f>
        <v>★</v>
      </c>
      <c r="AM55" s="1015" t="str" cm="1">
        <f t="array" aca="1" ref="AM55" ca="1">IF(INDIRECT($AG$10&amp;$AI55&amp;"!"&amp;$AM$16)="","★",INDIRECT($AG$10&amp;$AI55&amp;"!"&amp;$AM$16))</f>
        <v>★</v>
      </c>
      <c r="AN55" s="1015" t="str" cm="1">
        <f t="array" aca="1" ref="AN55" ca="1">IF(INDIRECT($AG$10&amp;$AI55&amp;"!"&amp;$AN$16)="","★",INDIRECT($AG$10&amp;$AI55&amp;"!"&amp;$AN$16))</f>
        <v>★</v>
      </c>
      <c r="AO55" s="1015" t="str" cm="1">
        <f t="array" aca="1" ref="AO55" ca="1">IF(INDIRECT($AG$10&amp;$AI55&amp;"!"&amp;$AO$16)="","★",INDIRECT($AG$10&amp;$AI55&amp;"!"&amp;$AO$16))</f>
        <v>★</v>
      </c>
      <c r="AP55" s="1015" t="str" cm="1">
        <f t="array" aca="1" ref="AP55" ca="1">IF(INDIRECT($AG$10&amp;$AI55&amp;"!"&amp;$AP$16)="","★",INDIRECT($AG$10&amp;$AI55&amp;"!"&amp;$AP$16))</f>
        <v>★</v>
      </c>
      <c r="AQ55" s="1016" t="str" cm="1">
        <f t="array" aca="1" ref="AQ55" ca="1">IF(INDIRECT($AG$10&amp;$AI55&amp;"!"&amp;$AQ$16)="","★",INDIRECT($AG$10&amp;$AI55&amp;"!"&amp;$AQ$16))</f>
        <v>★</v>
      </c>
      <c r="AR55" s="1014" t="str" cm="1">
        <f t="array" aca="1" ref="AR55" ca="1">IF(INDIRECT($AG$10&amp;$AI55&amp;"!"&amp;$AR$16)="","★",INDIRECT($AG$10&amp;$AI55&amp;"!"&amp;$AR$16))</f>
        <v>★</v>
      </c>
      <c r="AS55" s="1015" t="str" cm="1">
        <f t="array" aca="1" ref="AS55" ca="1">IF(INDIRECT($AG$10&amp;$AI55&amp;"!"&amp;$AS$16)="","★",INDIRECT($AG$10&amp;$AI55&amp;"!"&amp;$AS$16))</f>
        <v>★</v>
      </c>
      <c r="AT55" s="1015" t="str" cm="1">
        <f t="array" aca="1" ref="AT55" ca="1">IF(INDIRECT($AG$10&amp;$AI55&amp;"!"&amp;$AT$16)="","★",INDIRECT($AG$10&amp;$AI55&amp;"!"&amp;$AT$16))</f>
        <v>★</v>
      </c>
      <c r="AU55" s="1015" t="str" cm="1">
        <f t="array" aca="1" ref="AU55" ca="1">IF(INDIRECT($AG$10&amp;$AI55&amp;"!"&amp;$AU$16)="","★",INDIRECT($AG$10&amp;$AI55&amp;"!"&amp;$AU$16))</f>
        <v>★</v>
      </c>
      <c r="AV55" s="1015" t="str" cm="1">
        <f t="array" aca="1" ref="AV55" ca="1">IF(INDIRECT($AG$10&amp;$AI55&amp;"!"&amp;$AV$16)="","★",INDIRECT($AG$10&amp;$AI55&amp;"!"&amp;$AV$16))</f>
        <v>★</v>
      </c>
      <c r="AW55" s="1016" t="str" cm="1">
        <f t="array" aca="1" ref="AW55" ca="1">IF(INDIRECT($AG$10&amp;$AI55&amp;"!"&amp;$AW$16)="","★",INDIRECT($AG$10&amp;$AI55&amp;"!"&amp;$AW$16))</f>
        <v>★</v>
      </c>
      <c r="AX55" s="1014" t="e" cm="1">
        <f t="array" aca="1" ref="AX55" ca="1">IF(INDIRECT($AG$10&amp;$AI55&amp;"!"&amp;$AX$16)="","★",INDIRECT($AG$10&amp;$AI55&amp;"!"&amp;$AX$16))</f>
        <v>#VALUE!</v>
      </c>
      <c r="AY55" s="1015" t="e" cm="1">
        <f t="array" aca="1" ref="AY55" ca="1">IF(INDIRECT($AG$10&amp;$AI55&amp;"!"&amp;$AY$16)="","★",INDIRECT($AG$10&amp;$AI55&amp;"!"&amp;$AY$16))</f>
        <v>#VALUE!</v>
      </c>
      <c r="AZ55" s="1015" t="str" cm="1">
        <f t="array" aca="1" ref="AZ55" ca="1">IF(INDIRECT($AG$10&amp;$AI55&amp;"!"&amp;$AZ$16)="","★",INDIRECT($AG$10&amp;$AI55&amp;"!"&amp;$AZ$16))</f>
        <v>★</v>
      </c>
      <c r="BA55" s="1015" t="str" cm="1">
        <f t="array" aca="1" ref="BA55" ca="1">IF(INDIRECT($AG$10&amp;$AI55&amp;"!"&amp;$BA$16)="","★",INDIRECT($AG$10&amp;$AI55&amp;"!"&amp;$BA$16))</f>
        <v>★</v>
      </c>
      <c r="BB55" s="1015" t="str" cm="1">
        <f t="array" aca="1" ref="BB55" ca="1">IF(INDIRECT($AG$10&amp;$AI55&amp;"!"&amp;$BB$16)="","★",INDIRECT($AG$10&amp;$AI55&amp;"!"&amp;$BB$16))</f>
        <v>★</v>
      </c>
      <c r="BC55" s="1015" t="str" cm="1">
        <f t="array" aca="1" ref="BC55" ca="1">IF(INDIRECT($AG$10&amp;$AI55&amp;"!"&amp;$BC$16)="","★",INDIRECT($AG$10&amp;$AI55&amp;"!"&amp;$BC$16))</f>
        <v>★</v>
      </c>
      <c r="BD55" s="1015" t="str" cm="1">
        <f t="array" aca="1" ref="BD55" ca="1">IF(INDIRECT($AG$10&amp;$AI55&amp;"!"&amp;$BD$16)="","★",INDIRECT($AG$10&amp;$AI55&amp;"!"&amp;$BD$16))</f>
        <v>★</v>
      </c>
      <c r="BE55" s="1015" t="str" cm="1">
        <f t="array" aca="1" ref="BE55" ca="1">IF(INDIRECT($AG$10&amp;$AI55&amp;"!"&amp;$BE$16)="","★",INDIRECT($AG$10&amp;$AI55&amp;"!"&amp;$BE$16))</f>
        <v>★</v>
      </c>
      <c r="BF55" s="1015" t="str" cm="1">
        <f t="array" aca="1" ref="BF55" ca="1">IF(INDIRECT($AG$10&amp;$AI55&amp;"!"&amp;$BF$16)="","★",INDIRECT($AG$10&amp;$AI55&amp;"!"&amp;$BF$16))</f>
        <v>★</v>
      </c>
      <c r="BG55" s="1015" t="str" cm="1">
        <f t="array" aca="1" ref="BG55" ca="1">IF(INDIRECT($AG$10&amp;$AI55&amp;"!"&amp;$BG$16)="","★",INDIRECT($AG$10&amp;$AI55&amp;"!"&amp;$BG$16))</f>
        <v>★</v>
      </c>
      <c r="BH55" s="1015" t="str" cm="1">
        <f t="array" aca="1" ref="BH55" ca="1">IF(INDIRECT($AG$10&amp;$AI55&amp;"!"&amp;$BH$16)="","★",INDIRECT($AG$10&amp;$AI55&amp;"!"&amp;$BH$16))</f>
        <v>★</v>
      </c>
      <c r="BI55" s="1015" t="str" cm="1">
        <f t="array" aca="1" ref="BI55" ca="1">IF(INDIRECT($AG$10&amp;$AI55&amp;"!"&amp;$BI$16)="","★",INDIRECT($AG$10&amp;$AI55&amp;"!"&amp;$BI$16))</f>
        <v>★</v>
      </c>
      <c r="BJ55" s="1015" t="e" cm="1">
        <f t="array" aca="1" ref="BJ55" ca="1">IF(INDIRECT($AG$10&amp;$AI55&amp;"!"&amp;$BJ$16)="","★",INDIRECT($AG$10&amp;$AI55&amp;"!"&amp;$BJ$16))</f>
        <v>#N/A</v>
      </c>
      <c r="BK55" s="1015" t="str" cm="1">
        <f t="array" aca="1" ref="BK55" ca="1">IF(INDIRECT($AG$10&amp;$AI55&amp;"!"&amp;$BK$16)="","★",INDIRECT($AG$10&amp;$AI55&amp;"!"&amp;$BK$16))</f>
        <v>---</v>
      </c>
      <c r="BL55" s="1015" cm="1">
        <f t="array" aca="1" ref="BL55" ca="1">IF(INDIRECT($AG$10&amp;$AI55&amp;"!"&amp;$BL$16)="","★",INDIRECT($AG$10&amp;$AI55&amp;"!"&amp;$BL$16))</f>
        <v>0</v>
      </c>
      <c r="BM55" s="1015" t="str" cm="1">
        <f t="array" aca="1" ref="BM55" ca="1">IF(INDIRECT($AG$10&amp;$AI55&amp;"!"&amp;$BM$16)="","★",INDIRECT($AG$10&amp;$AI55&amp;"!"&amp;$BM$16))</f>
        <v>★</v>
      </c>
      <c r="BN55" s="1015" t="str" cm="1">
        <f t="array" aca="1" ref="BN55" ca="1">IF(INDIRECT($AG$10&amp;$AI55&amp;"!"&amp;$BN$16)="","★",INDIRECT($AG$10&amp;$AI55&amp;"!"&amp;$BN$16))</f>
        <v>★</v>
      </c>
      <c r="BO55" s="1015" t="str" cm="1">
        <f t="array" aca="1" ref="BO55" ca="1">IF(INDIRECT($AG$10&amp;$AI55&amp;"!"&amp;$BO$16)="","★",INDIRECT($AG$10&amp;$AI55&amp;"!"&amp;$BO$16))</f>
        <v>★</v>
      </c>
      <c r="BP55" s="1015" t="str" cm="1">
        <f t="array" aca="1" ref="BP55" ca="1">IF(INDIRECT($AG$10&amp;$AI55&amp;"!"&amp;$BP$16)="","★",INDIRECT($AG$10&amp;$AI55&amp;"!"&amp;$BP$16))</f>
        <v>★</v>
      </c>
      <c r="BQ55" s="1015" t="str" cm="1">
        <f t="array" aca="1" ref="BQ55" ca="1">IF(INDIRECT($AG$10&amp;$AI55&amp;"!"&amp;$BQ$16)="","★",INDIRECT($AG$10&amp;$AI55&amp;"!"&amp;$BQ$16))</f>
        <v>★</v>
      </c>
      <c r="BR55" s="1015" t="str" cm="1">
        <f t="array" aca="1" ref="BR55" ca="1">IF(INDIRECT($AG$10&amp;$AI55&amp;"!"&amp;$BR$16)="","★",INDIRECT($AG$10&amp;$AI55&amp;"!"&amp;$BR$16))</f>
        <v>★</v>
      </c>
      <c r="BS55" s="1015" t="str" cm="1">
        <f t="array" aca="1" ref="BS55" ca="1">IF(INDIRECT($AG$10&amp;$AI55&amp;"!"&amp;$BS$16)="","★",INDIRECT($AG$10&amp;$AI55&amp;"!"&amp;$BS$16))</f>
        <v>★</v>
      </c>
      <c r="BT55" s="1015" t="str" cm="1">
        <f t="array" aca="1" ref="BT55" ca="1">IF(INDIRECT($AG$10&amp;$AI55&amp;"!"&amp;$BT$16)="","★",INDIRECT($AG$10&amp;$AI55&amp;"!"&amp;$BT$16))</f>
        <v>★</v>
      </c>
      <c r="BU55" s="1015" t="str" cm="1">
        <f t="array" aca="1" ref="BU55" ca="1">IF(INDIRECT($AG$10&amp;$AI55&amp;"!"&amp;$BU$16)="","★",INDIRECT($AG$10&amp;$AI55&amp;"!"&amp;$BU$16))</f>
        <v>★</v>
      </c>
      <c r="BV55" s="1015" t="str" cm="1">
        <f t="array" aca="1" ref="BV55" ca="1">IF(INDIRECT($AG$10&amp;$AI55&amp;"!"&amp;$BV$16)="","★",INDIRECT($AG$10&amp;$AI55&amp;"!"&amp;$BV$16))</f>
        <v>★</v>
      </c>
      <c r="BW55" s="1015" t="e" cm="1">
        <f t="array" aca="1" ref="BW55" ca="1">IF(INDIRECT($AG$10&amp;$AI55&amp;"!"&amp;$BW$16)="","★",INDIRECT($AG$10&amp;$AI55&amp;"!"&amp;$BW$16))</f>
        <v>#N/A</v>
      </c>
      <c r="BX55" s="1015" t="str" cm="1">
        <f t="array" aca="1" ref="BX55" ca="1">IF(INDIRECT($AG$10&amp;$AI55&amp;"!"&amp;$BX$16)="","★",INDIRECT($AG$10&amp;$AI55&amp;"!"&amp;$BX$16))</f>
        <v>---</v>
      </c>
      <c r="BY55" s="1016" cm="1">
        <f t="array" aca="1" ref="BY55" ca="1">IF(INDIRECT($AG$10&amp;$AI55&amp;"!"&amp;$BY$16)="","★",INDIRECT($AG$10&amp;$AI55&amp;"!"&amp;$BY$16))</f>
        <v>0</v>
      </c>
      <c r="BZ55" s="1017" t="str" cm="1">
        <f t="array" aca="1" ref="BZ55" ca="1">IF(INDIRECT($AG$10&amp;$AI55&amp;"!"&amp;$BZ$16)="","★",INDIRECT($AG$10&amp;$AI55&amp;"!"&amp;$BZ$16))</f>
        <v>★</v>
      </c>
      <c r="CA55" s="1018" t="str" cm="1">
        <f t="array" aca="1" ref="CA55" ca="1">IF(INDIRECT($AG$10&amp;$AI55&amp;"!"&amp;$CA$16)="","★",INDIRECT($AG$10&amp;$AI55&amp;"!"&amp;$CA$16))</f>
        <v>★</v>
      </c>
      <c r="CB55" s="1018" t="str" cm="1">
        <f t="array" aca="1" ref="CB55" ca="1">IF(INDIRECT($AG$10&amp;$AI55&amp;"!"&amp;$CB$16)="","★",INDIRECT($AG$10&amp;$AI55&amp;"!"&amp;$CB$16))</f>
        <v>★</v>
      </c>
    </row>
    <row r="56" spans="1:80" s="39" customFormat="1" ht="18" customHeight="1">
      <c r="A56" s="255"/>
      <c r="P56" s="255"/>
      <c r="Q56" s="255"/>
      <c r="R56" s="255"/>
      <c r="S56" s="255"/>
      <c r="T56" s="255"/>
      <c r="U56" s="255"/>
      <c r="V56" s="255"/>
      <c r="W56" s="255"/>
      <c r="X56" s="255"/>
      <c r="Y56" s="255"/>
      <c r="Z56" s="255"/>
      <c r="AA56" s="255"/>
      <c r="AB56" s="255"/>
      <c r="AC56" s="255"/>
      <c r="AD56" s="255"/>
      <c r="AE56" s="255"/>
      <c r="AF56" s="255"/>
      <c r="AG56" s="255"/>
      <c r="AH56" s="40"/>
      <c r="AI56" s="1019"/>
      <c r="AJ56" s="1020"/>
      <c r="AK56" s="1021"/>
      <c r="AL56" s="1021"/>
      <c r="AM56" s="1021"/>
      <c r="AN56" s="1021"/>
      <c r="AO56" s="1021"/>
      <c r="AP56" s="1021"/>
      <c r="AQ56" s="1022"/>
      <c r="AR56" s="1020"/>
      <c r="AS56" s="1021"/>
      <c r="AT56" s="1021"/>
      <c r="AU56" s="1021"/>
      <c r="AV56" s="1021"/>
      <c r="AW56" s="1022"/>
      <c r="AX56" s="1020"/>
      <c r="AY56" s="1021"/>
      <c r="AZ56" s="1023" t="str" cm="1">
        <f t="array" aca="1" ref="AZ56" ca="1">IF(INDIRECT($AG$10&amp;$AI55&amp;"!"&amp;$AZ$17)="","★",INDIRECT($AG$10&amp;$AI55&amp;"!"&amp;$AZ$17))</f>
        <v>★</v>
      </c>
      <c r="BA56" s="1023" t="str" cm="1">
        <f t="array" aca="1" ref="BA56" ca="1">IF(INDIRECT($AG$10&amp;$AI55&amp;"!"&amp;$BA$17)="","★",INDIRECT($AG$10&amp;$AI55&amp;"!"&amp;$BA$17))</f>
        <v>★</v>
      </c>
      <c r="BB56" s="1023" t="str" cm="1">
        <f t="array" aca="1" ref="BB56" ca="1">IF(INDIRECT($AG$10&amp;$AI55&amp;"!"&amp;$BB$17)="","★",INDIRECT($AG$10&amp;$AI55&amp;"!"&amp;$BB$17))</f>
        <v>★</v>
      </c>
      <c r="BC56" s="1023" t="str" cm="1">
        <f t="array" aca="1" ref="BC56" ca="1">IF(INDIRECT($AG$10&amp;$AI55&amp;"!"&amp;$BC$17)="","★",INDIRECT($AG$10&amp;$AI55&amp;"!"&amp;$BC$17))</f>
        <v>★</v>
      </c>
      <c r="BD56" s="1023" t="str" cm="1">
        <f t="array" aca="1" ref="BD56" ca="1">IF(INDIRECT($AG$10&amp;$AI55&amp;"!"&amp;$BD$17)="","★",INDIRECT($AG$10&amp;$AI55&amp;"!"&amp;$BD$17))</f>
        <v>★</v>
      </c>
      <c r="BE56" s="1023" t="str" cm="1">
        <f t="array" aca="1" ref="BE56" ca="1">IF(INDIRECT($AG$10&amp;$AI55&amp;"!"&amp;$BE$17)="","★",INDIRECT($AG$10&amp;$AI55&amp;"!"&amp;$BE$17))</f>
        <v>★</v>
      </c>
      <c r="BF56" s="1021"/>
      <c r="BG56" s="1023" t="str" cm="1">
        <f t="array" aca="1" ref="BG56" ca="1">IF(INDIRECT($AG$10&amp;$AI55&amp;"!"&amp;$BG$17)="","★",INDIRECT($AG$10&amp;$AI55&amp;"!"&amp;$BG$17))</f>
        <v>★</v>
      </c>
      <c r="BH56" s="1023" t="str" cm="1">
        <f t="array" aca="1" ref="BH56" ca="1">IF(INDIRECT($AG$10&amp;$AI55&amp;"!"&amp;$BH$17)="","★",INDIRECT($AG$10&amp;$AI55&amp;"!"&amp;$BH$17))</f>
        <v>★</v>
      </c>
      <c r="BI56" s="1021"/>
      <c r="BJ56" s="1023" t="e" cm="1">
        <f t="array" aca="1" ref="BJ56" ca="1">IF(INDIRECT($AG$10&amp;$AI55&amp;"!"&amp;$BJ$17)="","★",INDIRECT($AG$10&amp;$AI55&amp;"!"&amp;$BJ$17))</f>
        <v>#N/A</v>
      </c>
      <c r="BK56" s="1023" t="str" cm="1">
        <f t="array" aca="1" ref="BK56" ca="1">IF(INDIRECT($AG$10&amp;$AI55&amp;"!"&amp;$BK$17)="","★",INDIRECT($AG$10&amp;$AI55&amp;"!"&amp;$BK$17))</f>
        <v>---</v>
      </c>
      <c r="BL56" s="1021"/>
      <c r="BM56" s="1023" t="str" cm="1">
        <f t="array" aca="1" ref="BM56" ca="1">IF(INDIRECT($AG$10&amp;$AI55&amp;"!"&amp;$BM$17)="","★",INDIRECT($AG$10&amp;$AI55&amp;"!"&amp;$BM$17))</f>
        <v>★</v>
      </c>
      <c r="BN56" s="1023" t="str" cm="1">
        <f t="array" aca="1" ref="BN56" ca="1">IF(INDIRECT($AG$10&amp;$AI55&amp;"!"&amp;$BN$17)="","★",INDIRECT($AG$10&amp;$AI55&amp;"!"&amp;$BN$17))</f>
        <v>★</v>
      </c>
      <c r="BO56" s="1023" t="str" cm="1">
        <f t="array" aca="1" ref="BO56" ca="1">IF(INDIRECT($AG$10&amp;$AI55&amp;"!"&amp;$BO$17)="","★",INDIRECT($AG$10&amp;$AI55&amp;"!"&amp;$BO$17))</f>
        <v>★</v>
      </c>
      <c r="BP56" s="1023" t="str" cm="1">
        <f t="array" aca="1" ref="BP56" ca="1">IF(INDIRECT($AG$10&amp;$AI55&amp;"!"&amp;$BP$17)="","★",INDIRECT($AG$10&amp;$AI55&amp;"!"&amp;$BP$17))</f>
        <v>★</v>
      </c>
      <c r="BQ56" s="1023" t="str" cm="1">
        <f t="array" aca="1" ref="BQ56" ca="1">IF(INDIRECT($AG$10&amp;$AI55&amp;"!"&amp;$BQ$17)="","★",INDIRECT($AG$10&amp;$AI55&amp;"!"&amp;$BQ$17))</f>
        <v>★</v>
      </c>
      <c r="BR56" s="1023" t="str" cm="1">
        <f t="array" aca="1" ref="BR56" ca="1">IF(INDIRECT($AG$10&amp;$AI55&amp;"!"&amp;$BR$17)="","★",INDIRECT($AG$10&amp;$AI55&amp;"!"&amp;$BR$17))</f>
        <v>★</v>
      </c>
      <c r="BS56" s="1021"/>
      <c r="BT56" s="1023" t="str" cm="1">
        <f t="array" aca="1" ref="BT56" ca="1">IF(INDIRECT($AG$10&amp;$AI55&amp;"!"&amp;$BT$17)="","★",INDIRECT($AG$10&amp;$AI55&amp;"!"&amp;$BT$17))</f>
        <v>★</v>
      </c>
      <c r="BU56" s="1023" t="str" cm="1">
        <f t="array" aca="1" ref="BU56" ca="1">IF(INDIRECT($AG$10&amp;$AI55&amp;"!"&amp;$BU$17)="","★",INDIRECT($AG$10&amp;$AI55&amp;"!"&amp;$BU$17))</f>
        <v>★</v>
      </c>
      <c r="BV56" s="1021"/>
      <c r="BW56" s="1023" t="e" cm="1">
        <f t="array" aca="1" ref="BW56" ca="1">IF(INDIRECT($AG$10&amp;$AI55&amp;"!"&amp;$BW$17)="","★",INDIRECT($AG$10&amp;$AI55&amp;"!"&amp;$BW$17))</f>
        <v>#N/A</v>
      </c>
      <c r="BX56" s="1023" t="str" cm="1">
        <f t="array" aca="1" ref="BX56" ca="1">IF(INDIRECT($AG$10&amp;$AI55&amp;"!"&amp;$BX$17)="","★",INDIRECT($AG$10&amp;$AI55&amp;"!"&amp;$BX$17))</f>
        <v>---</v>
      </c>
      <c r="BY56" s="1022"/>
      <c r="BZ56" s="1024"/>
      <c r="CA56" s="1025"/>
      <c r="CB56" s="1025"/>
    </row>
    <row r="57" spans="1:80" s="39" customFormat="1" ht="18" customHeight="1">
      <c r="A57" s="255"/>
      <c r="P57" s="255"/>
      <c r="Q57" s="255"/>
      <c r="R57" s="255"/>
      <c r="S57" s="255"/>
      <c r="T57" s="255"/>
      <c r="U57" s="255"/>
      <c r="V57" s="255"/>
      <c r="W57" s="255"/>
      <c r="X57" s="255"/>
      <c r="Y57" s="255"/>
      <c r="Z57" s="255"/>
      <c r="AA57" s="255"/>
      <c r="AB57" s="255"/>
      <c r="AC57" s="255"/>
      <c r="AD57" s="255"/>
      <c r="AE57" s="255"/>
      <c r="AF57" s="255"/>
      <c r="AG57" s="255"/>
      <c r="AH57" s="40"/>
      <c r="AI57" s="1019"/>
      <c r="AJ57" s="1020"/>
      <c r="AK57" s="1021"/>
      <c r="AL57" s="1021"/>
      <c r="AM57" s="1021"/>
      <c r="AN57" s="1021"/>
      <c r="AO57" s="1021"/>
      <c r="AP57" s="1021"/>
      <c r="AQ57" s="1022"/>
      <c r="AR57" s="1020"/>
      <c r="AS57" s="1021"/>
      <c r="AT57" s="1021"/>
      <c r="AU57" s="1021"/>
      <c r="AV57" s="1021"/>
      <c r="AW57" s="1022"/>
      <c r="AX57" s="1020"/>
      <c r="AY57" s="1021"/>
      <c r="AZ57" s="1023" t="str" cm="1">
        <f t="array" aca="1" ref="AZ57" ca="1">IF(INDIRECT($AG$10&amp;$AI55&amp;"!"&amp;$AZ$18)="","★",INDIRECT($AG$10&amp;$AI55&amp;"!"&amp;$AZ$18))</f>
        <v>★</v>
      </c>
      <c r="BA57" s="1023" t="str" cm="1">
        <f t="array" aca="1" ref="BA57" ca="1">IF(INDIRECT($AG$10&amp;$AI55&amp;"!"&amp;$BA$18)="","★",INDIRECT($AG$10&amp;$AI55&amp;"!"&amp;$BA$18))</f>
        <v>★</v>
      </c>
      <c r="BB57" s="1023" t="str" cm="1">
        <f t="array" aca="1" ref="BB57" ca="1">IF(INDIRECT($AG$10&amp;$AI55&amp;"!"&amp;$BB$18)="","★",INDIRECT($AG$10&amp;$AI55&amp;"!"&amp;$BB$18))</f>
        <v>★</v>
      </c>
      <c r="BC57" s="1023" t="str" cm="1">
        <f t="array" aca="1" ref="BC57" ca="1">IF(INDIRECT($AG$10&amp;$AI55&amp;"!"&amp;$BC$18)="","★",INDIRECT($AG$10&amp;$AI55&amp;"!"&amp;$BC$18))</f>
        <v>★</v>
      </c>
      <c r="BD57" s="1023" t="str" cm="1">
        <f t="array" aca="1" ref="BD57" ca="1">IF(INDIRECT($AG$10&amp;$AI55&amp;"!"&amp;$BD$18)="","★",INDIRECT($AG$10&amp;$AI55&amp;"!"&amp;$BD$18))</f>
        <v>★</v>
      </c>
      <c r="BE57" s="1023" t="str" cm="1">
        <f t="array" aca="1" ref="BE57" ca="1">IF(INDIRECT($AG$10&amp;$AI55&amp;"!"&amp;$BE$18)="","★",INDIRECT($AG$10&amp;$AI55&amp;"!"&amp;$BE$18))</f>
        <v>★</v>
      </c>
      <c r="BF57" s="1021"/>
      <c r="BG57" s="1023" t="str" cm="1">
        <f t="array" aca="1" ref="BG57" ca="1">IF(INDIRECT($AG$10&amp;$AI55&amp;"!"&amp;$BG$18)="","★",INDIRECT($AG$10&amp;$AI55&amp;"!"&amp;$BG$18))</f>
        <v>★</v>
      </c>
      <c r="BH57" s="1023" t="str" cm="1">
        <f t="array" aca="1" ref="BH57" ca="1">IF(INDIRECT($AG$10&amp;$AI55&amp;"!"&amp;$BH$18)="","★",INDIRECT($AG$10&amp;$AI55&amp;"!"&amp;$BH$18))</f>
        <v>★</v>
      </c>
      <c r="BI57" s="1021"/>
      <c r="BJ57" s="1023" t="e" cm="1">
        <f t="array" aca="1" ref="BJ57" ca="1">IF(INDIRECT($AG$10&amp;$AI55&amp;"!"&amp;$BJ$18)="","★",INDIRECT($AG$10&amp;$AI55&amp;"!"&amp;$BJ$18))</f>
        <v>#N/A</v>
      </c>
      <c r="BK57" s="1023" t="str" cm="1">
        <f t="array" aca="1" ref="BK57" ca="1">IF(INDIRECT($AG$10&amp;$AI55&amp;"!"&amp;$BK$18)="","★",INDIRECT($AG$10&amp;$AI55&amp;"!"&amp;$BK$18))</f>
        <v>---</v>
      </c>
      <c r="BL57" s="1021"/>
      <c r="BM57" s="1023" t="str" cm="1">
        <f t="array" aca="1" ref="BM57" ca="1">IF(INDIRECT($AG$10&amp;$AI55&amp;"!"&amp;$BM$18)="","★",INDIRECT($AG$10&amp;$AI55&amp;"!"&amp;$BM$18))</f>
        <v>★</v>
      </c>
      <c r="BN57" s="1023" t="str" cm="1">
        <f t="array" aca="1" ref="BN57" ca="1">IF(INDIRECT($AG$10&amp;$AI55&amp;"!"&amp;$BN$18)="","★",INDIRECT($AG$10&amp;$AI55&amp;"!"&amp;$BN$18))</f>
        <v>★</v>
      </c>
      <c r="BO57" s="1023" t="str" cm="1">
        <f t="array" aca="1" ref="BO57" ca="1">IF(INDIRECT($AG$10&amp;$AI55&amp;"!"&amp;$BO$18)="","★",INDIRECT($AG$10&amp;$AI55&amp;"!"&amp;$BO$18))</f>
        <v>★</v>
      </c>
      <c r="BP57" s="1023" t="str" cm="1">
        <f t="array" aca="1" ref="BP57" ca="1">IF(INDIRECT($AG$10&amp;$AI55&amp;"!"&amp;$BP$18)="","★",INDIRECT($AG$10&amp;$AI55&amp;"!"&amp;$BP$18))</f>
        <v>★</v>
      </c>
      <c r="BQ57" s="1023" t="str" cm="1">
        <f t="array" aca="1" ref="BQ57" ca="1">IF(INDIRECT($AG$10&amp;$AI55&amp;"!"&amp;$BQ$18)="","★",INDIRECT($AG$10&amp;$AI55&amp;"!"&amp;$BQ$18))</f>
        <v>★</v>
      </c>
      <c r="BR57" s="1023" t="str" cm="1">
        <f t="array" aca="1" ref="BR57" ca="1">IF(INDIRECT($AG$10&amp;$AI55&amp;"!"&amp;$BR$18)="","★",INDIRECT($AG$10&amp;$AI55&amp;"!"&amp;$BR$18))</f>
        <v>★</v>
      </c>
      <c r="BS57" s="1021"/>
      <c r="BT57" s="1023" t="str" cm="1">
        <f t="array" aca="1" ref="BT57" ca="1">IF(INDIRECT($AG$10&amp;$AI55&amp;"!"&amp;$BT$18)="","★",INDIRECT($AG$10&amp;$AI55&amp;"!"&amp;$BT$18))</f>
        <v>★</v>
      </c>
      <c r="BU57" s="1023" t="str" cm="1">
        <f t="array" aca="1" ref="BU57" ca="1">IF(INDIRECT($AG$10&amp;$AI55&amp;"!"&amp;$BU$18)="","★",INDIRECT($AG$10&amp;$AI55&amp;"!"&amp;$BU$18))</f>
        <v>★</v>
      </c>
      <c r="BV57" s="1021"/>
      <c r="BW57" s="1023" t="e" cm="1">
        <f t="array" aca="1" ref="BW57" ca="1">IF(INDIRECT($AG$10&amp;$AI55&amp;"!"&amp;$BW$18)="","★",INDIRECT($AG$10&amp;$AI55&amp;"!"&amp;$BW$18))</f>
        <v>#N/A</v>
      </c>
      <c r="BX57" s="1023" t="str" cm="1">
        <f t="array" aca="1" ref="BX57" ca="1">IF(INDIRECT($AG$10&amp;$AI55&amp;"!"&amp;$BX$18)="","★",INDIRECT($AG$10&amp;$AI55&amp;"!"&amp;$BX$18))</f>
        <v>---</v>
      </c>
      <c r="BY57" s="1022"/>
      <c r="BZ57" s="1024"/>
      <c r="CA57" s="1025"/>
      <c r="CB57" s="1025"/>
    </row>
    <row r="58" spans="1:80" s="39" customFormat="1" ht="18" customHeight="1" thickBot="1">
      <c r="A58" s="255"/>
      <c r="P58" s="255"/>
      <c r="Q58" s="255"/>
      <c r="R58" s="255"/>
      <c r="S58" s="255"/>
      <c r="T58" s="255"/>
      <c r="U58" s="255"/>
      <c r="V58" s="255"/>
      <c r="W58" s="255"/>
      <c r="X58" s="255"/>
      <c r="Y58" s="255"/>
      <c r="Z58" s="255"/>
      <c r="AA58" s="255"/>
      <c r="AB58" s="255"/>
      <c r="AC58" s="255"/>
      <c r="AD58" s="255"/>
      <c r="AE58" s="255"/>
      <c r="AF58" s="255"/>
      <c r="AG58" s="255"/>
      <c r="AH58" s="1034"/>
      <c r="AI58" s="1026"/>
      <c r="AJ58" s="1027"/>
      <c r="AK58" s="1028"/>
      <c r="AL58" s="1028"/>
      <c r="AM58" s="1028"/>
      <c r="AN58" s="1028"/>
      <c r="AO58" s="1028"/>
      <c r="AP58" s="1028"/>
      <c r="AQ58" s="1029"/>
      <c r="AR58" s="1027"/>
      <c r="AS58" s="1028"/>
      <c r="AT58" s="1028"/>
      <c r="AU58" s="1028"/>
      <c r="AV58" s="1028"/>
      <c r="AW58" s="1029"/>
      <c r="AX58" s="1027"/>
      <c r="AY58" s="1028"/>
      <c r="AZ58" s="1030" t="str" cm="1">
        <f t="array" aca="1" ref="AZ58" ca="1">IF(INDIRECT($AG$10&amp;$AI55&amp;"!"&amp;$AZ$19)="","★",INDIRECT($AG$10&amp;$AI55&amp;"!"&amp;$AZ$19))</f>
        <v>★</v>
      </c>
      <c r="BA58" s="1030" t="str" cm="1">
        <f t="array" aca="1" ref="BA58" ca="1">IF(INDIRECT($AG$10&amp;$AI55&amp;"!"&amp;$BA$19)="","★",INDIRECT($AG$10&amp;$AI55&amp;"!"&amp;$BA$19))</f>
        <v>★</v>
      </c>
      <c r="BB58" s="1030" t="str" cm="1">
        <f t="array" aca="1" ref="BB58" ca="1">IF(INDIRECT($AG$10&amp;$AI55&amp;"!"&amp;$BB$19)="","★",INDIRECT($AG$10&amp;$AI55&amp;"!"&amp;$BB$19))</f>
        <v>★</v>
      </c>
      <c r="BC58" s="1030" t="str" cm="1">
        <f t="array" aca="1" ref="BC58" ca="1">IF(INDIRECT($AG$10&amp;$AI55&amp;"!"&amp;$BC$19)="","★",INDIRECT($AG$10&amp;$AI55&amp;"!"&amp;$BC$19))</f>
        <v>★</v>
      </c>
      <c r="BD58" s="1030" t="str" cm="1">
        <f t="array" aca="1" ref="BD58" ca="1">IF(INDIRECT($AG$10&amp;$AI55&amp;"!"&amp;$BD$19)="","★",INDIRECT($AG$10&amp;$AI55&amp;"!"&amp;$BD$19))</f>
        <v>★</v>
      </c>
      <c r="BE58" s="1030" t="str" cm="1">
        <f t="array" aca="1" ref="BE58" ca="1">IF(INDIRECT($AG$10&amp;$AI55&amp;"!"&amp;$BE$19)="","★",INDIRECT($AG$10&amp;$AI55&amp;"!"&amp;$BE$19))</f>
        <v>★</v>
      </c>
      <c r="BF58" s="1028"/>
      <c r="BG58" s="1030" t="str" cm="1">
        <f t="array" aca="1" ref="BG58" ca="1">IF(INDIRECT($AG$10&amp;$AI55&amp;"!"&amp;$BG$19)="","★",INDIRECT($AG$10&amp;$AI55&amp;"!"&amp;$BG$19))</f>
        <v>★</v>
      </c>
      <c r="BH58" s="1030" t="str" cm="1">
        <f t="array" aca="1" ref="BH58" ca="1">IF(INDIRECT($AG$10&amp;$AI55&amp;"!"&amp;$BH$19)="","★",INDIRECT($AG$10&amp;$AI55&amp;"!"&amp;$BH$19))</f>
        <v>★</v>
      </c>
      <c r="BI58" s="1028"/>
      <c r="BJ58" s="1030" t="e" cm="1">
        <f t="array" aca="1" ref="BJ58" ca="1">IF(INDIRECT($AG$10&amp;$AI55&amp;"!"&amp;$BJ$19)="","★",INDIRECT($AG$10&amp;$AI55&amp;"!"&amp;$BJ$19))</f>
        <v>#N/A</v>
      </c>
      <c r="BK58" s="1030" t="str" cm="1">
        <f t="array" aca="1" ref="BK58" ca="1">IF(INDIRECT($AG$10&amp;$AI55&amp;"!"&amp;$BK$19)="","★",INDIRECT($AG$10&amp;$AI55&amp;"!"&amp;$BK$19))</f>
        <v>---</v>
      </c>
      <c r="BL58" s="1028"/>
      <c r="BM58" s="1030" t="str" cm="1">
        <f t="array" aca="1" ref="BM58" ca="1">IF(INDIRECT($AG$10&amp;$AI55&amp;"!"&amp;$BM$19)="","★",INDIRECT($AG$10&amp;$AI55&amp;"!"&amp;$BM$19))</f>
        <v>★</v>
      </c>
      <c r="BN58" s="1030" t="str" cm="1">
        <f t="array" aca="1" ref="BN58" ca="1">IF(INDIRECT($AG$10&amp;$AI55&amp;"!"&amp;$BN$19)="","★",INDIRECT($AG$10&amp;$AI55&amp;"!"&amp;$BN$19))</f>
        <v>★</v>
      </c>
      <c r="BO58" s="1030" t="str" cm="1">
        <f t="array" aca="1" ref="BO58" ca="1">IF(INDIRECT($AG$10&amp;$AI55&amp;"!"&amp;$BO$19)="","★",INDIRECT($AG$10&amp;$AI55&amp;"!"&amp;$BO$19))</f>
        <v>★</v>
      </c>
      <c r="BP58" s="1030" t="str" cm="1">
        <f t="array" aca="1" ref="BP58" ca="1">IF(INDIRECT($AG$10&amp;$AI55&amp;"!"&amp;$BP$19)="","★",INDIRECT($AG$10&amp;$AI55&amp;"!"&amp;$BP$19))</f>
        <v>★</v>
      </c>
      <c r="BQ58" s="1030" t="str" cm="1">
        <f t="array" aca="1" ref="BQ58" ca="1">IF(INDIRECT($AG$10&amp;$AI55&amp;"!"&amp;$BQ$19)="","★",INDIRECT($AG$10&amp;$AI55&amp;"!"&amp;$BQ$19))</f>
        <v>★</v>
      </c>
      <c r="BR58" s="1030" t="str" cm="1">
        <f t="array" aca="1" ref="BR58" ca="1">IF(INDIRECT($AG$10&amp;$AI55&amp;"!"&amp;$BR$19)="","★",INDIRECT($AG$10&amp;$AI55&amp;"!"&amp;$BR$19))</f>
        <v>★</v>
      </c>
      <c r="BS58" s="1028"/>
      <c r="BT58" s="1030" t="str" cm="1">
        <f t="array" aca="1" ref="BT58" ca="1">IF(INDIRECT($AG$10&amp;$AI55&amp;"!"&amp;$BT$19)="","★",INDIRECT($AG$10&amp;$AI55&amp;"!"&amp;$BT$19))</f>
        <v>★</v>
      </c>
      <c r="BU58" s="1030" t="str" cm="1">
        <f t="array" aca="1" ref="BU58" ca="1">IF(INDIRECT($AG$10&amp;$AI55&amp;"!"&amp;$BU$19)="","★",INDIRECT($AG$10&amp;$AI55&amp;"!"&amp;$BU$19))</f>
        <v>★</v>
      </c>
      <c r="BV58" s="1028"/>
      <c r="BW58" s="1030" t="e" cm="1">
        <f t="array" aca="1" ref="BW58" ca="1">IF(INDIRECT($AG$10&amp;$AI55&amp;"!"&amp;$BW$19)="","★",INDIRECT($AG$10&amp;$AI55&amp;"!"&amp;$BW$19))</f>
        <v>#N/A</v>
      </c>
      <c r="BX58" s="1030" t="str" cm="1">
        <f t="array" aca="1" ref="BX58" ca="1">IF(INDIRECT($AG$10&amp;$AI55&amp;"!"&amp;$BX$19)="","★",INDIRECT($AG$10&amp;$AI55&amp;"!"&amp;$BX$19))</f>
        <v>---</v>
      </c>
      <c r="BY58" s="1029"/>
      <c r="BZ58" s="1031"/>
      <c r="CA58" s="1032"/>
      <c r="CB58" s="1032"/>
    </row>
    <row r="59" spans="1:80" s="39" customFormat="1" ht="18" customHeight="1">
      <c r="A59" s="255"/>
      <c r="P59" s="255"/>
      <c r="Q59" s="255"/>
      <c r="R59" s="255"/>
      <c r="S59" s="255"/>
      <c r="T59" s="255"/>
      <c r="U59" s="255"/>
      <c r="V59" s="255"/>
      <c r="W59" s="255"/>
      <c r="X59" s="255"/>
      <c r="Y59" s="255"/>
      <c r="Z59" s="255"/>
      <c r="AA59" s="255"/>
      <c r="AB59" s="255"/>
      <c r="AC59" s="255"/>
      <c r="AD59" s="255"/>
      <c r="AE59" s="255"/>
      <c r="AF59" s="255"/>
      <c r="AG59" s="255"/>
      <c r="AH59" s="1034"/>
      <c r="AI59" s="1013">
        <v>10</v>
      </c>
      <c r="AJ59" s="1014" t="str" cm="1">
        <f t="array" aca="1" ref="AJ59" ca="1">IF(INDIRECT($AG$10&amp;$AI59&amp;"!"&amp;$AJ$16)="","★",INDIRECT($AG$10&amp;$AI59&amp;"!"&amp;$AJ$16))</f>
        <v>★</v>
      </c>
      <c r="AK59" s="1015" t="str" cm="1">
        <f t="array" aca="1" ref="AK59" ca="1">IF(INDIRECT($AG$10&amp;$AI59&amp;"!"&amp;$AK$16)="","★",INDIRECT($AG$10&amp;$AI59&amp;"!"&amp;$AK$16))</f>
        <v>★</v>
      </c>
      <c r="AL59" s="1015" t="str" cm="1">
        <f t="array" aca="1" ref="AL59" ca="1">IF(INDIRECT($AG$10&amp;$AI59&amp;"!"&amp;$AL$16)="","★",INDIRECT($AG$10&amp;$AI59&amp;"!"&amp;$AL$16))</f>
        <v>★</v>
      </c>
      <c r="AM59" s="1015" t="str" cm="1">
        <f t="array" aca="1" ref="AM59" ca="1">IF(INDIRECT($AG$10&amp;$AI59&amp;"!"&amp;$AM$16)="","★",INDIRECT($AG$10&amp;$AI59&amp;"!"&amp;$AM$16))</f>
        <v>★</v>
      </c>
      <c r="AN59" s="1015" t="str" cm="1">
        <f t="array" aca="1" ref="AN59" ca="1">IF(INDIRECT($AG$10&amp;$AI59&amp;"!"&amp;$AN$16)="","★",INDIRECT($AG$10&amp;$AI59&amp;"!"&amp;$AN$16))</f>
        <v>★</v>
      </c>
      <c r="AO59" s="1015" t="str" cm="1">
        <f t="array" aca="1" ref="AO59" ca="1">IF(INDIRECT($AG$10&amp;$AI59&amp;"!"&amp;$AO$16)="","★",INDIRECT($AG$10&amp;$AI59&amp;"!"&amp;$AO$16))</f>
        <v>★</v>
      </c>
      <c r="AP59" s="1015" t="str" cm="1">
        <f t="array" aca="1" ref="AP59" ca="1">IF(INDIRECT($AG$10&amp;$AI59&amp;"!"&amp;$AP$16)="","★",INDIRECT($AG$10&amp;$AI59&amp;"!"&amp;$AP$16))</f>
        <v>★</v>
      </c>
      <c r="AQ59" s="1016" t="str" cm="1">
        <f t="array" aca="1" ref="AQ59" ca="1">IF(INDIRECT($AG$10&amp;$AI59&amp;"!"&amp;$AQ$16)="","★",INDIRECT($AG$10&amp;$AI59&amp;"!"&amp;$AQ$16))</f>
        <v>★</v>
      </c>
      <c r="AR59" s="1014" t="str" cm="1">
        <f t="array" aca="1" ref="AR59" ca="1">IF(INDIRECT($AG$10&amp;$AI59&amp;"!"&amp;$AR$16)="","★",INDIRECT($AG$10&amp;$AI59&amp;"!"&amp;$AR$16))</f>
        <v>★</v>
      </c>
      <c r="AS59" s="1015" t="str" cm="1">
        <f t="array" aca="1" ref="AS59" ca="1">IF(INDIRECT($AG$10&amp;$AI59&amp;"!"&amp;$AS$16)="","★",INDIRECT($AG$10&amp;$AI59&amp;"!"&amp;$AS$16))</f>
        <v>★</v>
      </c>
      <c r="AT59" s="1015" t="str" cm="1">
        <f t="array" aca="1" ref="AT59" ca="1">IF(INDIRECT($AG$10&amp;$AI59&amp;"!"&amp;$AT$16)="","★",INDIRECT($AG$10&amp;$AI59&amp;"!"&amp;$AT$16))</f>
        <v>★</v>
      </c>
      <c r="AU59" s="1015" t="str" cm="1">
        <f t="array" aca="1" ref="AU59" ca="1">IF(INDIRECT($AG$10&amp;$AI59&amp;"!"&amp;$AU$16)="","★",INDIRECT($AG$10&amp;$AI59&amp;"!"&amp;$AU$16))</f>
        <v>★</v>
      </c>
      <c r="AV59" s="1015" t="str" cm="1">
        <f t="array" aca="1" ref="AV59" ca="1">IF(INDIRECT($AG$10&amp;$AI59&amp;"!"&amp;$AV$16)="","★",INDIRECT($AG$10&amp;$AI59&amp;"!"&amp;$AV$16))</f>
        <v>★</v>
      </c>
      <c r="AW59" s="1016" t="str" cm="1">
        <f t="array" aca="1" ref="AW59" ca="1">IF(INDIRECT($AG$10&amp;$AI59&amp;"!"&amp;$AW$16)="","★",INDIRECT($AG$10&amp;$AI59&amp;"!"&amp;$AW$16))</f>
        <v>★</v>
      </c>
      <c r="AX59" s="1014" t="e" cm="1">
        <f t="array" aca="1" ref="AX59" ca="1">IF(INDIRECT($AG$10&amp;$AI59&amp;"!"&amp;$AX$16)="","★",INDIRECT($AG$10&amp;$AI59&amp;"!"&amp;$AX$16))</f>
        <v>#VALUE!</v>
      </c>
      <c r="AY59" s="1015" t="e" cm="1">
        <f t="array" aca="1" ref="AY59" ca="1">IF(INDIRECT($AG$10&amp;$AI59&amp;"!"&amp;$AY$16)="","★",INDIRECT($AG$10&amp;$AI59&amp;"!"&amp;$AY$16))</f>
        <v>#VALUE!</v>
      </c>
      <c r="AZ59" s="1015" t="str" cm="1">
        <f t="array" aca="1" ref="AZ59" ca="1">IF(INDIRECT($AG$10&amp;$AI59&amp;"!"&amp;$AZ$16)="","★",INDIRECT($AG$10&amp;$AI59&amp;"!"&amp;$AZ$16))</f>
        <v>★</v>
      </c>
      <c r="BA59" s="1015" t="str" cm="1">
        <f t="array" aca="1" ref="BA59" ca="1">IF(INDIRECT($AG$10&amp;$AI59&amp;"!"&amp;$BA$16)="","★",INDIRECT($AG$10&amp;$AI59&amp;"!"&amp;$BA$16))</f>
        <v>★</v>
      </c>
      <c r="BB59" s="1015" t="str" cm="1">
        <f t="array" aca="1" ref="BB59" ca="1">IF(INDIRECT($AG$10&amp;$AI59&amp;"!"&amp;$BB$16)="","★",INDIRECT($AG$10&amp;$AI59&amp;"!"&amp;$BB$16))</f>
        <v>★</v>
      </c>
      <c r="BC59" s="1015" t="str" cm="1">
        <f t="array" aca="1" ref="BC59" ca="1">IF(INDIRECT($AG$10&amp;$AI59&amp;"!"&amp;$BC$16)="","★",INDIRECT($AG$10&amp;$AI59&amp;"!"&amp;$BC$16))</f>
        <v>★</v>
      </c>
      <c r="BD59" s="1015" t="str" cm="1">
        <f t="array" aca="1" ref="BD59" ca="1">IF(INDIRECT($AG$10&amp;$AI59&amp;"!"&amp;$BD$16)="","★",INDIRECT($AG$10&amp;$AI59&amp;"!"&amp;$BD$16))</f>
        <v>★</v>
      </c>
      <c r="BE59" s="1015" t="str" cm="1">
        <f t="array" aca="1" ref="BE59" ca="1">IF(INDIRECT($AG$10&amp;$AI59&amp;"!"&amp;$BE$16)="","★",INDIRECT($AG$10&amp;$AI59&amp;"!"&amp;$BE$16))</f>
        <v>★</v>
      </c>
      <c r="BF59" s="1015" t="str" cm="1">
        <f t="array" aca="1" ref="BF59" ca="1">IF(INDIRECT($AG$10&amp;$AI59&amp;"!"&amp;$BF$16)="","★",INDIRECT($AG$10&amp;$AI59&amp;"!"&amp;$BF$16))</f>
        <v>★</v>
      </c>
      <c r="BG59" s="1015" t="str" cm="1">
        <f t="array" aca="1" ref="BG59" ca="1">IF(INDIRECT($AG$10&amp;$AI59&amp;"!"&amp;$BG$16)="","★",INDIRECT($AG$10&amp;$AI59&amp;"!"&amp;$BG$16))</f>
        <v>★</v>
      </c>
      <c r="BH59" s="1015" t="str" cm="1">
        <f t="array" aca="1" ref="BH59" ca="1">IF(INDIRECT($AG$10&amp;$AI59&amp;"!"&amp;$BH$16)="","★",INDIRECT($AG$10&amp;$AI59&amp;"!"&amp;$BH$16))</f>
        <v>★</v>
      </c>
      <c r="BI59" s="1015" t="str" cm="1">
        <f t="array" aca="1" ref="BI59" ca="1">IF(INDIRECT($AG$10&amp;$AI59&amp;"!"&amp;$BI$16)="","★",INDIRECT($AG$10&amp;$AI59&amp;"!"&amp;$BI$16))</f>
        <v>★</v>
      </c>
      <c r="BJ59" s="1015" t="e" cm="1">
        <f t="array" aca="1" ref="BJ59" ca="1">IF(INDIRECT($AG$10&amp;$AI59&amp;"!"&amp;$BJ$16)="","★",INDIRECT($AG$10&amp;$AI59&amp;"!"&amp;$BJ$16))</f>
        <v>#N/A</v>
      </c>
      <c r="BK59" s="1015" t="str" cm="1">
        <f t="array" aca="1" ref="BK59" ca="1">IF(INDIRECT($AG$10&amp;$AI59&amp;"!"&amp;$BK$16)="","★",INDIRECT($AG$10&amp;$AI59&amp;"!"&amp;$BK$16))</f>
        <v>---</v>
      </c>
      <c r="BL59" s="1015" cm="1">
        <f t="array" aca="1" ref="BL59" ca="1">IF(INDIRECT($AG$10&amp;$AI59&amp;"!"&amp;$BL$16)="","★",INDIRECT($AG$10&amp;$AI59&amp;"!"&amp;$BL$16))</f>
        <v>0</v>
      </c>
      <c r="BM59" s="1015" t="str" cm="1">
        <f t="array" aca="1" ref="BM59" ca="1">IF(INDIRECT($AG$10&amp;$AI59&amp;"!"&amp;$BM$16)="","★",INDIRECT($AG$10&amp;$AI59&amp;"!"&amp;$BM$16))</f>
        <v>★</v>
      </c>
      <c r="BN59" s="1015" t="str" cm="1">
        <f t="array" aca="1" ref="BN59" ca="1">IF(INDIRECT($AG$10&amp;$AI59&amp;"!"&amp;$BN$16)="","★",INDIRECT($AG$10&amp;$AI59&amp;"!"&amp;$BN$16))</f>
        <v>★</v>
      </c>
      <c r="BO59" s="1015" t="str" cm="1">
        <f t="array" aca="1" ref="BO59" ca="1">IF(INDIRECT($AG$10&amp;$AI59&amp;"!"&amp;$BO$16)="","★",INDIRECT($AG$10&amp;$AI59&amp;"!"&amp;$BO$16))</f>
        <v>★</v>
      </c>
      <c r="BP59" s="1015" t="str" cm="1">
        <f t="array" aca="1" ref="BP59" ca="1">IF(INDIRECT($AG$10&amp;$AI59&amp;"!"&amp;$BP$16)="","★",INDIRECT($AG$10&amp;$AI59&amp;"!"&amp;$BP$16))</f>
        <v>★</v>
      </c>
      <c r="BQ59" s="1015" t="str" cm="1">
        <f t="array" aca="1" ref="BQ59" ca="1">IF(INDIRECT($AG$10&amp;$AI59&amp;"!"&amp;$BQ$16)="","★",INDIRECT($AG$10&amp;$AI59&amp;"!"&amp;$BQ$16))</f>
        <v>★</v>
      </c>
      <c r="BR59" s="1015" t="str" cm="1">
        <f t="array" aca="1" ref="BR59" ca="1">IF(INDIRECT($AG$10&amp;$AI59&amp;"!"&amp;$BR$16)="","★",INDIRECT($AG$10&amp;$AI59&amp;"!"&amp;$BR$16))</f>
        <v>★</v>
      </c>
      <c r="BS59" s="1015" t="str" cm="1">
        <f t="array" aca="1" ref="BS59" ca="1">IF(INDIRECT($AG$10&amp;$AI59&amp;"!"&amp;$BS$16)="","★",INDIRECT($AG$10&amp;$AI59&amp;"!"&amp;$BS$16))</f>
        <v>★</v>
      </c>
      <c r="BT59" s="1015" t="str" cm="1">
        <f t="array" aca="1" ref="BT59" ca="1">IF(INDIRECT($AG$10&amp;$AI59&amp;"!"&amp;$BT$16)="","★",INDIRECT($AG$10&amp;$AI59&amp;"!"&amp;$BT$16))</f>
        <v>★</v>
      </c>
      <c r="BU59" s="1015" t="str" cm="1">
        <f t="array" aca="1" ref="BU59" ca="1">IF(INDIRECT($AG$10&amp;$AI59&amp;"!"&amp;$BU$16)="","★",INDIRECT($AG$10&amp;$AI59&amp;"!"&amp;$BU$16))</f>
        <v>★</v>
      </c>
      <c r="BV59" s="1015" t="str" cm="1">
        <f t="array" aca="1" ref="BV59" ca="1">IF(INDIRECT($AG$10&amp;$AI59&amp;"!"&amp;$BV$16)="","★",INDIRECT($AG$10&amp;$AI59&amp;"!"&amp;$BV$16))</f>
        <v>★</v>
      </c>
      <c r="BW59" s="1015" t="e" cm="1">
        <f t="array" aca="1" ref="BW59" ca="1">IF(INDIRECT($AG$10&amp;$AI59&amp;"!"&amp;$BW$16)="","★",INDIRECT($AG$10&amp;$AI59&amp;"!"&amp;$BW$16))</f>
        <v>#N/A</v>
      </c>
      <c r="BX59" s="1015" t="str" cm="1">
        <f t="array" aca="1" ref="BX59" ca="1">IF(INDIRECT($AG$10&amp;$AI59&amp;"!"&amp;$BX$16)="","★",INDIRECT($AG$10&amp;$AI59&amp;"!"&amp;$BX$16))</f>
        <v>---</v>
      </c>
      <c r="BY59" s="1016" cm="1">
        <f t="array" aca="1" ref="BY59" ca="1">IF(INDIRECT($AG$10&amp;$AI59&amp;"!"&amp;$BY$16)="","★",INDIRECT($AG$10&amp;$AI59&amp;"!"&amp;$BY$16))</f>
        <v>0</v>
      </c>
      <c r="BZ59" s="1017" t="str" cm="1">
        <f t="array" aca="1" ref="BZ59" ca="1">IF(INDIRECT($AG$10&amp;$AI59&amp;"!"&amp;$BZ$16)="","★",INDIRECT($AG$10&amp;$AI59&amp;"!"&amp;$BZ$16))</f>
        <v>★</v>
      </c>
      <c r="CA59" s="1018" t="str" cm="1">
        <f t="array" aca="1" ref="CA59" ca="1">IF(INDIRECT($AG$10&amp;$AI59&amp;"!"&amp;$CA$16)="","★",INDIRECT($AG$10&amp;$AI59&amp;"!"&amp;$CA$16))</f>
        <v>★</v>
      </c>
      <c r="CB59" s="1018" t="str" cm="1">
        <f t="array" aca="1" ref="CB59" ca="1">IF(INDIRECT($AG$10&amp;$AI59&amp;"!"&amp;$CB$16)="","★",INDIRECT($AG$10&amp;$AI59&amp;"!"&amp;$CB$16))</f>
        <v>★</v>
      </c>
    </row>
    <row r="60" spans="1:80" s="39" customFormat="1" ht="18" customHeight="1">
      <c r="A60" s="255"/>
      <c r="P60" s="255"/>
      <c r="Q60" s="255"/>
      <c r="R60" s="255"/>
      <c r="S60" s="255"/>
      <c r="T60" s="255"/>
      <c r="U60" s="255"/>
      <c r="V60" s="255"/>
      <c r="W60" s="255"/>
      <c r="X60" s="255"/>
      <c r="Y60" s="255"/>
      <c r="Z60" s="255"/>
      <c r="AA60" s="255"/>
      <c r="AB60" s="255"/>
      <c r="AC60" s="255"/>
      <c r="AD60" s="255"/>
      <c r="AE60" s="255"/>
      <c r="AF60" s="255"/>
      <c r="AG60" s="255"/>
      <c r="AH60" s="1034"/>
      <c r="AI60" s="1019"/>
      <c r="AJ60" s="1020"/>
      <c r="AK60" s="1021"/>
      <c r="AL60" s="1021"/>
      <c r="AM60" s="1021"/>
      <c r="AN60" s="1021"/>
      <c r="AO60" s="1021"/>
      <c r="AP60" s="1021"/>
      <c r="AQ60" s="1022"/>
      <c r="AR60" s="1020"/>
      <c r="AS60" s="1021"/>
      <c r="AT60" s="1021"/>
      <c r="AU60" s="1021"/>
      <c r="AV60" s="1021"/>
      <c r="AW60" s="1022"/>
      <c r="AX60" s="1020"/>
      <c r="AY60" s="1021"/>
      <c r="AZ60" s="1023" t="str" cm="1">
        <f t="array" aca="1" ref="AZ60" ca="1">IF(INDIRECT($AG$10&amp;$AI59&amp;"!"&amp;$AZ$17)="","★",INDIRECT($AG$10&amp;$AI59&amp;"!"&amp;$AZ$17))</f>
        <v>★</v>
      </c>
      <c r="BA60" s="1023" t="str" cm="1">
        <f t="array" aca="1" ref="BA60" ca="1">IF(INDIRECT($AG$10&amp;$AI59&amp;"!"&amp;$BA$17)="","★",INDIRECT($AG$10&amp;$AI59&amp;"!"&amp;$BA$17))</f>
        <v>★</v>
      </c>
      <c r="BB60" s="1023" t="str" cm="1">
        <f t="array" aca="1" ref="BB60" ca="1">IF(INDIRECT($AG$10&amp;$AI59&amp;"!"&amp;$BB$17)="","★",INDIRECT($AG$10&amp;$AI59&amp;"!"&amp;$BB$17))</f>
        <v>★</v>
      </c>
      <c r="BC60" s="1023" t="str" cm="1">
        <f t="array" aca="1" ref="BC60" ca="1">IF(INDIRECT($AG$10&amp;$AI59&amp;"!"&amp;$BC$17)="","★",INDIRECT($AG$10&amp;$AI59&amp;"!"&amp;$BC$17))</f>
        <v>★</v>
      </c>
      <c r="BD60" s="1023" t="str" cm="1">
        <f t="array" aca="1" ref="BD60" ca="1">IF(INDIRECT($AG$10&amp;$AI59&amp;"!"&amp;$BD$17)="","★",INDIRECT($AG$10&amp;$AI59&amp;"!"&amp;$BD$17))</f>
        <v>★</v>
      </c>
      <c r="BE60" s="1023" t="str" cm="1">
        <f t="array" aca="1" ref="BE60" ca="1">IF(INDIRECT($AG$10&amp;$AI59&amp;"!"&amp;$BE$17)="","★",INDIRECT($AG$10&amp;$AI59&amp;"!"&amp;$BE$17))</f>
        <v>★</v>
      </c>
      <c r="BF60" s="1021"/>
      <c r="BG60" s="1023" t="str" cm="1">
        <f t="array" aca="1" ref="BG60" ca="1">IF(INDIRECT($AG$10&amp;$AI59&amp;"!"&amp;$BG$17)="","★",INDIRECT($AG$10&amp;$AI59&amp;"!"&amp;$BG$17))</f>
        <v>★</v>
      </c>
      <c r="BH60" s="1023" t="str" cm="1">
        <f t="array" aca="1" ref="BH60" ca="1">IF(INDIRECT($AG$10&amp;$AI59&amp;"!"&amp;$BH$17)="","★",INDIRECT($AG$10&amp;$AI59&amp;"!"&amp;$BH$17))</f>
        <v>★</v>
      </c>
      <c r="BI60" s="1021"/>
      <c r="BJ60" s="1023" t="e" cm="1">
        <f t="array" aca="1" ref="BJ60" ca="1">IF(INDIRECT($AG$10&amp;$AI59&amp;"!"&amp;$BJ$17)="","★",INDIRECT($AG$10&amp;$AI59&amp;"!"&amp;$BJ$17))</f>
        <v>#N/A</v>
      </c>
      <c r="BK60" s="1023" t="str" cm="1">
        <f t="array" aca="1" ref="BK60" ca="1">IF(INDIRECT($AG$10&amp;$AI59&amp;"!"&amp;$BK$17)="","★",INDIRECT($AG$10&amp;$AI59&amp;"!"&amp;$BK$17))</f>
        <v>---</v>
      </c>
      <c r="BL60" s="1021"/>
      <c r="BM60" s="1023" t="str" cm="1">
        <f t="array" aca="1" ref="BM60" ca="1">IF(INDIRECT($AG$10&amp;$AI59&amp;"!"&amp;$BM$17)="","★",INDIRECT($AG$10&amp;$AI59&amp;"!"&amp;$BM$17))</f>
        <v>★</v>
      </c>
      <c r="BN60" s="1023" t="str" cm="1">
        <f t="array" aca="1" ref="BN60" ca="1">IF(INDIRECT($AG$10&amp;$AI59&amp;"!"&amp;$BN$17)="","★",INDIRECT($AG$10&amp;$AI59&amp;"!"&amp;$BN$17))</f>
        <v>★</v>
      </c>
      <c r="BO60" s="1023" t="str" cm="1">
        <f t="array" aca="1" ref="BO60" ca="1">IF(INDIRECT($AG$10&amp;$AI59&amp;"!"&amp;$BO$17)="","★",INDIRECT($AG$10&amp;$AI59&amp;"!"&amp;$BO$17))</f>
        <v>★</v>
      </c>
      <c r="BP60" s="1023" t="str" cm="1">
        <f t="array" aca="1" ref="BP60" ca="1">IF(INDIRECT($AG$10&amp;$AI59&amp;"!"&amp;$BP$17)="","★",INDIRECT($AG$10&amp;$AI59&amp;"!"&amp;$BP$17))</f>
        <v>★</v>
      </c>
      <c r="BQ60" s="1023" t="str" cm="1">
        <f t="array" aca="1" ref="BQ60" ca="1">IF(INDIRECT($AG$10&amp;$AI59&amp;"!"&amp;$BQ$17)="","★",INDIRECT($AG$10&amp;$AI59&amp;"!"&amp;$BQ$17))</f>
        <v>★</v>
      </c>
      <c r="BR60" s="1023" t="str" cm="1">
        <f t="array" aca="1" ref="BR60" ca="1">IF(INDIRECT($AG$10&amp;$AI59&amp;"!"&amp;$BR$17)="","★",INDIRECT($AG$10&amp;$AI59&amp;"!"&amp;$BR$17))</f>
        <v>★</v>
      </c>
      <c r="BS60" s="1021"/>
      <c r="BT60" s="1023" t="str" cm="1">
        <f t="array" aca="1" ref="BT60" ca="1">IF(INDIRECT($AG$10&amp;$AI59&amp;"!"&amp;$BT$17)="","★",INDIRECT($AG$10&amp;$AI59&amp;"!"&amp;$BT$17))</f>
        <v>★</v>
      </c>
      <c r="BU60" s="1023" t="str" cm="1">
        <f t="array" aca="1" ref="BU60" ca="1">IF(INDIRECT($AG$10&amp;$AI59&amp;"!"&amp;$BU$17)="","★",INDIRECT($AG$10&amp;$AI59&amp;"!"&amp;$BU$17))</f>
        <v>★</v>
      </c>
      <c r="BV60" s="1021"/>
      <c r="BW60" s="1023" t="e" cm="1">
        <f t="array" aca="1" ref="BW60" ca="1">IF(INDIRECT($AG$10&amp;$AI59&amp;"!"&amp;$BW$17)="","★",INDIRECT($AG$10&amp;$AI59&amp;"!"&amp;$BW$17))</f>
        <v>#N/A</v>
      </c>
      <c r="BX60" s="1023" t="str" cm="1">
        <f t="array" aca="1" ref="BX60" ca="1">IF(INDIRECT($AG$10&amp;$AI59&amp;"!"&amp;$BX$17)="","★",INDIRECT($AG$10&amp;$AI59&amp;"!"&amp;$BX$17))</f>
        <v>---</v>
      </c>
      <c r="BY60" s="1022"/>
      <c r="BZ60" s="1024"/>
      <c r="CA60" s="1025"/>
      <c r="CB60" s="1025"/>
    </row>
    <row r="61" spans="1:80" s="39" customFormat="1" ht="18" customHeight="1">
      <c r="A61" s="255"/>
      <c r="P61" s="255"/>
      <c r="Q61" s="255"/>
      <c r="R61" s="255"/>
      <c r="S61" s="255"/>
      <c r="T61" s="255"/>
      <c r="U61" s="255"/>
      <c r="V61" s="255"/>
      <c r="W61" s="255"/>
      <c r="X61" s="255"/>
      <c r="Y61" s="255"/>
      <c r="Z61" s="255"/>
      <c r="AA61" s="255"/>
      <c r="AB61" s="255"/>
      <c r="AC61" s="255"/>
      <c r="AD61" s="255"/>
      <c r="AE61" s="255"/>
      <c r="AF61" s="255"/>
      <c r="AG61" s="255"/>
      <c r="AH61" s="1034"/>
      <c r="AI61" s="1019"/>
      <c r="AJ61" s="1020"/>
      <c r="AK61" s="1021"/>
      <c r="AL61" s="1021"/>
      <c r="AM61" s="1021"/>
      <c r="AN61" s="1021"/>
      <c r="AO61" s="1021"/>
      <c r="AP61" s="1021"/>
      <c r="AQ61" s="1022"/>
      <c r="AR61" s="1020"/>
      <c r="AS61" s="1021"/>
      <c r="AT61" s="1021"/>
      <c r="AU61" s="1021"/>
      <c r="AV61" s="1021"/>
      <c r="AW61" s="1022"/>
      <c r="AX61" s="1020"/>
      <c r="AY61" s="1021"/>
      <c r="AZ61" s="1023" t="str" cm="1">
        <f t="array" aca="1" ref="AZ61" ca="1">IF(INDIRECT($AG$10&amp;$AI59&amp;"!"&amp;$AZ$18)="","★",INDIRECT($AG$10&amp;$AI59&amp;"!"&amp;$AZ$18))</f>
        <v>★</v>
      </c>
      <c r="BA61" s="1023" t="str" cm="1">
        <f t="array" aca="1" ref="BA61" ca="1">IF(INDIRECT($AG$10&amp;$AI59&amp;"!"&amp;$BA$18)="","★",INDIRECT($AG$10&amp;$AI59&amp;"!"&amp;$BA$18))</f>
        <v>★</v>
      </c>
      <c r="BB61" s="1023" t="str" cm="1">
        <f t="array" aca="1" ref="BB61" ca="1">IF(INDIRECT($AG$10&amp;$AI59&amp;"!"&amp;$BB$18)="","★",INDIRECT($AG$10&amp;$AI59&amp;"!"&amp;$BB$18))</f>
        <v>★</v>
      </c>
      <c r="BC61" s="1023" t="str" cm="1">
        <f t="array" aca="1" ref="BC61" ca="1">IF(INDIRECT($AG$10&amp;$AI59&amp;"!"&amp;$BC$18)="","★",INDIRECT($AG$10&amp;$AI59&amp;"!"&amp;$BC$18))</f>
        <v>★</v>
      </c>
      <c r="BD61" s="1023" t="str" cm="1">
        <f t="array" aca="1" ref="BD61" ca="1">IF(INDIRECT($AG$10&amp;$AI59&amp;"!"&amp;$BD$18)="","★",INDIRECT($AG$10&amp;$AI59&amp;"!"&amp;$BD$18))</f>
        <v>★</v>
      </c>
      <c r="BE61" s="1023" t="str" cm="1">
        <f t="array" aca="1" ref="BE61" ca="1">IF(INDIRECT($AG$10&amp;$AI59&amp;"!"&amp;$BE$18)="","★",INDIRECT($AG$10&amp;$AI59&amp;"!"&amp;$BE$18))</f>
        <v>★</v>
      </c>
      <c r="BF61" s="1021"/>
      <c r="BG61" s="1023" t="str" cm="1">
        <f t="array" aca="1" ref="BG61" ca="1">IF(INDIRECT($AG$10&amp;$AI59&amp;"!"&amp;$BG$18)="","★",INDIRECT($AG$10&amp;$AI59&amp;"!"&amp;$BG$18))</f>
        <v>★</v>
      </c>
      <c r="BH61" s="1023" t="str" cm="1">
        <f t="array" aca="1" ref="BH61" ca="1">IF(INDIRECT($AG$10&amp;$AI59&amp;"!"&amp;$BH$18)="","★",INDIRECT($AG$10&amp;$AI59&amp;"!"&amp;$BH$18))</f>
        <v>★</v>
      </c>
      <c r="BI61" s="1021"/>
      <c r="BJ61" s="1023" t="e" cm="1">
        <f t="array" aca="1" ref="BJ61" ca="1">IF(INDIRECT($AG$10&amp;$AI59&amp;"!"&amp;$BJ$18)="","★",INDIRECT($AG$10&amp;$AI59&amp;"!"&amp;$BJ$18))</f>
        <v>#N/A</v>
      </c>
      <c r="BK61" s="1023" t="str" cm="1">
        <f t="array" aca="1" ref="BK61" ca="1">IF(INDIRECT($AG$10&amp;$AI59&amp;"!"&amp;$BK$18)="","★",INDIRECT($AG$10&amp;$AI59&amp;"!"&amp;$BK$18))</f>
        <v>---</v>
      </c>
      <c r="BL61" s="1021"/>
      <c r="BM61" s="1023" t="str" cm="1">
        <f t="array" aca="1" ref="BM61" ca="1">IF(INDIRECT($AG$10&amp;$AI59&amp;"!"&amp;$BM$18)="","★",INDIRECT($AG$10&amp;$AI59&amp;"!"&amp;$BM$18))</f>
        <v>★</v>
      </c>
      <c r="BN61" s="1023" t="str" cm="1">
        <f t="array" aca="1" ref="BN61" ca="1">IF(INDIRECT($AG$10&amp;$AI59&amp;"!"&amp;$BN$18)="","★",INDIRECT($AG$10&amp;$AI59&amp;"!"&amp;$BN$18))</f>
        <v>★</v>
      </c>
      <c r="BO61" s="1023" t="str" cm="1">
        <f t="array" aca="1" ref="BO61" ca="1">IF(INDIRECT($AG$10&amp;$AI59&amp;"!"&amp;$BO$18)="","★",INDIRECT($AG$10&amp;$AI59&amp;"!"&amp;$BO$18))</f>
        <v>★</v>
      </c>
      <c r="BP61" s="1023" t="str" cm="1">
        <f t="array" aca="1" ref="BP61" ca="1">IF(INDIRECT($AG$10&amp;$AI59&amp;"!"&amp;$BP$18)="","★",INDIRECT($AG$10&amp;$AI59&amp;"!"&amp;$BP$18))</f>
        <v>★</v>
      </c>
      <c r="BQ61" s="1023" t="str" cm="1">
        <f t="array" aca="1" ref="BQ61" ca="1">IF(INDIRECT($AG$10&amp;$AI59&amp;"!"&amp;$BQ$18)="","★",INDIRECT($AG$10&amp;$AI59&amp;"!"&amp;$BQ$18))</f>
        <v>★</v>
      </c>
      <c r="BR61" s="1023" t="str" cm="1">
        <f t="array" aca="1" ref="BR61" ca="1">IF(INDIRECT($AG$10&amp;$AI59&amp;"!"&amp;$BR$18)="","★",INDIRECT($AG$10&amp;$AI59&amp;"!"&amp;$BR$18))</f>
        <v>★</v>
      </c>
      <c r="BS61" s="1021"/>
      <c r="BT61" s="1023" t="str" cm="1">
        <f t="array" aca="1" ref="BT61" ca="1">IF(INDIRECT($AG$10&amp;$AI59&amp;"!"&amp;$BT$18)="","★",INDIRECT($AG$10&amp;$AI59&amp;"!"&amp;$BT$18))</f>
        <v>★</v>
      </c>
      <c r="BU61" s="1023" t="str" cm="1">
        <f t="array" aca="1" ref="BU61" ca="1">IF(INDIRECT($AG$10&amp;$AI59&amp;"!"&amp;$BU$18)="","★",INDIRECT($AG$10&amp;$AI59&amp;"!"&amp;$BU$18))</f>
        <v>★</v>
      </c>
      <c r="BV61" s="1021"/>
      <c r="BW61" s="1023" t="e" cm="1">
        <f t="array" aca="1" ref="BW61" ca="1">IF(INDIRECT($AG$10&amp;$AI59&amp;"!"&amp;$BW$18)="","★",INDIRECT($AG$10&amp;$AI59&amp;"!"&amp;$BW$18))</f>
        <v>#N/A</v>
      </c>
      <c r="BX61" s="1023" t="str" cm="1">
        <f t="array" aca="1" ref="BX61" ca="1">IF(INDIRECT($AG$10&amp;$AI59&amp;"!"&amp;$BX$18)="","★",INDIRECT($AG$10&amp;$AI59&amp;"!"&amp;$BX$18))</f>
        <v>---</v>
      </c>
      <c r="BY61" s="1022"/>
      <c r="BZ61" s="1024"/>
      <c r="CA61" s="1025"/>
      <c r="CB61" s="1025"/>
    </row>
    <row r="62" spans="1:80" s="39" customFormat="1" ht="18" customHeight="1" thickBot="1">
      <c r="A62" s="255"/>
      <c r="P62" s="255"/>
      <c r="Q62" s="255"/>
      <c r="R62" s="255"/>
      <c r="S62" s="255"/>
      <c r="T62" s="255"/>
      <c r="U62" s="255"/>
      <c r="V62" s="255"/>
      <c r="W62" s="255"/>
      <c r="X62" s="255"/>
      <c r="Y62" s="255"/>
      <c r="Z62" s="255"/>
      <c r="AA62" s="255"/>
      <c r="AB62" s="255"/>
      <c r="AC62" s="255"/>
      <c r="AD62" s="255"/>
      <c r="AE62" s="255"/>
      <c r="AF62" s="255"/>
      <c r="AG62" s="255"/>
      <c r="AH62" s="1034"/>
      <c r="AI62" s="1026"/>
      <c r="AJ62" s="1027"/>
      <c r="AK62" s="1028"/>
      <c r="AL62" s="1028"/>
      <c r="AM62" s="1028"/>
      <c r="AN62" s="1028"/>
      <c r="AO62" s="1028"/>
      <c r="AP62" s="1028"/>
      <c r="AQ62" s="1029"/>
      <c r="AR62" s="1027"/>
      <c r="AS62" s="1028"/>
      <c r="AT62" s="1028"/>
      <c r="AU62" s="1028"/>
      <c r="AV62" s="1028"/>
      <c r="AW62" s="1029"/>
      <c r="AX62" s="1027"/>
      <c r="AY62" s="1028"/>
      <c r="AZ62" s="1030" t="str" cm="1">
        <f t="array" aca="1" ref="AZ62" ca="1">IF(INDIRECT($AG$10&amp;$AI59&amp;"!"&amp;$AZ$19)="","★",INDIRECT($AG$10&amp;$AI59&amp;"!"&amp;$AZ$19))</f>
        <v>★</v>
      </c>
      <c r="BA62" s="1030" t="str" cm="1">
        <f t="array" aca="1" ref="BA62" ca="1">IF(INDIRECT($AG$10&amp;$AI59&amp;"!"&amp;$BA$19)="","★",INDIRECT($AG$10&amp;$AI59&amp;"!"&amp;$BA$19))</f>
        <v>★</v>
      </c>
      <c r="BB62" s="1030" t="str" cm="1">
        <f t="array" aca="1" ref="BB62" ca="1">IF(INDIRECT($AG$10&amp;$AI59&amp;"!"&amp;$BB$19)="","★",INDIRECT($AG$10&amp;$AI59&amp;"!"&amp;$BB$19))</f>
        <v>★</v>
      </c>
      <c r="BC62" s="1030" t="str" cm="1">
        <f t="array" aca="1" ref="BC62" ca="1">IF(INDIRECT($AG$10&amp;$AI59&amp;"!"&amp;$BC$19)="","★",INDIRECT($AG$10&amp;$AI59&amp;"!"&amp;$BC$19))</f>
        <v>★</v>
      </c>
      <c r="BD62" s="1030" t="str" cm="1">
        <f t="array" aca="1" ref="BD62" ca="1">IF(INDIRECT($AG$10&amp;$AI59&amp;"!"&amp;$BD$19)="","★",INDIRECT($AG$10&amp;$AI59&amp;"!"&amp;$BD$19))</f>
        <v>★</v>
      </c>
      <c r="BE62" s="1030" t="str" cm="1">
        <f t="array" aca="1" ref="BE62" ca="1">IF(INDIRECT($AG$10&amp;$AI59&amp;"!"&amp;$BE$19)="","★",INDIRECT($AG$10&amp;$AI59&amp;"!"&amp;$BE$19))</f>
        <v>★</v>
      </c>
      <c r="BF62" s="1028"/>
      <c r="BG62" s="1030" t="str" cm="1">
        <f t="array" aca="1" ref="BG62" ca="1">IF(INDIRECT($AG$10&amp;$AI59&amp;"!"&amp;$BG$19)="","★",INDIRECT($AG$10&amp;$AI59&amp;"!"&amp;$BG$19))</f>
        <v>★</v>
      </c>
      <c r="BH62" s="1030" t="str" cm="1">
        <f t="array" aca="1" ref="BH62" ca="1">IF(INDIRECT($AG$10&amp;$AI59&amp;"!"&amp;$BH$19)="","★",INDIRECT($AG$10&amp;$AI59&amp;"!"&amp;$BH$19))</f>
        <v>★</v>
      </c>
      <c r="BI62" s="1028"/>
      <c r="BJ62" s="1030" t="e" cm="1">
        <f t="array" aca="1" ref="BJ62" ca="1">IF(INDIRECT($AG$10&amp;$AI59&amp;"!"&amp;$BJ$19)="","★",INDIRECT($AG$10&amp;$AI59&amp;"!"&amp;$BJ$19))</f>
        <v>#N/A</v>
      </c>
      <c r="BK62" s="1030" t="str" cm="1">
        <f t="array" aca="1" ref="BK62" ca="1">IF(INDIRECT($AG$10&amp;$AI59&amp;"!"&amp;$BK$19)="","★",INDIRECT($AG$10&amp;$AI59&amp;"!"&amp;$BK$19))</f>
        <v>---</v>
      </c>
      <c r="BL62" s="1028"/>
      <c r="BM62" s="1030" t="str" cm="1">
        <f t="array" aca="1" ref="BM62" ca="1">IF(INDIRECT($AG$10&amp;$AI59&amp;"!"&amp;$BM$19)="","★",INDIRECT($AG$10&amp;$AI59&amp;"!"&amp;$BM$19))</f>
        <v>★</v>
      </c>
      <c r="BN62" s="1030" t="str" cm="1">
        <f t="array" aca="1" ref="BN62" ca="1">IF(INDIRECT($AG$10&amp;$AI59&amp;"!"&amp;$BN$19)="","★",INDIRECT($AG$10&amp;$AI59&amp;"!"&amp;$BN$19))</f>
        <v>★</v>
      </c>
      <c r="BO62" s="1030" t="str" cm="1">
        <f t="array" aca="1" ref="BO62" ca="1">IF(INDIRECT($AG$10&amp;$AI59&amp;"!"&amp;$BO$19)="","★",INDIRECT($AG$10&amp;$AI59&amp;"!"&amp;$BO$19))</f>
        <v>★</v>
      </c>
      <c r="BP62" s="1030" t="str" cm="1">
        <f t="array" aca="1" ref="BP62" ca="1">IF(INDIRECT($AG$10&amp;$AI59&amp;"!"&amp;$BP$19)="","★",INDIRECT($AG$10&amp;$AI59&amp;"!"&amp;$BP$19))</f>
        <v>★</v>
      </c>
      <c r="BQ62" s="1030" t="str" cm="1">
        <f t="array" aca="1" ref="BQ62" ca="1">IF(INDIRECT($AG$10&amp;$AI59&amp;"!"&amp;$BQ$19)="","★",INDIRECT($AG$10&amp;$AI59&amp;"!"&amp;$BQ$19))</f>
        <v>★</v>
      </c>
      <c r="BR62" s="1030" t="str" cm="1">
        <f t="array" aca="1" ref="BR62" ca="1">IF(INDIRECT($AG$10&amp;$AI59&amp;"!"&amp;$BR$19)="","★",INDIRECT($AG$10&amp;$AI59&amp;"!"&amp;$BR$19))</f>
        <v>★</v>
      </c>
      <c r="BS62" s="1028"/>
      <c r="BT62" s="1030" t="str" cm="1">
        <f t="array" aca="1" ref="BT62" ca="1">IF(INDIRECT($AG$10&amp;$AI59&amp;"!"&amp;$BT$19)="","★",INDIRECT($AG$10&amp;$AI59&amp;"!"&amp;$BT$19))</f>
        <v>★</v>
      </c>
      <c r="BU62" s="1030" t="str" cm="1">
        <f t="array" aca="1" ref="BU62" ca="1">IF(INDIRECT($AG$10&amp;$AI59&amp;"!"&amp;$BU$19)="","★",INDIRECT($AG$10&amp;$AI59&amp;"!"&amp;$BU$19))</f>
        <v>★</v>
      </c>
      <c r="BV62" s="1028"/>
      <c r="BW62" s="1030" t="e" cm="1">
        <f t="array" aca="1" ref="BW62" ca="1">IF(INDIRECT($AG$10&amp;$AI59&amp;"!"&amp;$BW$19)="","★",INDIRECT($AG$10&amp;$AI59&amp;"!"&amp;$BW$19))</f>
        <v>#N/A</v>
      </c>
      <c r="BX62" s="1030" t="str" cm="1">
        <f t="array" aca="1" ref="BX62" ca="1">IF(INDIRECT($AG$10&amp;$AI59&amp;"!"&amp;$BX$19)="","★",INDIRECT($AG$10&amp;$AI59&amp;"!"&amp;$BX$19))</f>
        <v>---</v>
      </c>
      <c r="BY62" s="1029"/>
      <c r="BZ62" s="1031"/>
      <c r="CA62" s="1032"/>
      <c r="CB62" s="1032"/>
    </row>
    <row r="63" spans="1:80" s="39" customFormat="1" ht="18" customHeight="1">
      <c r="A63" s="255"/>
      <c r="P63" s="255"/>
      <c r="Q63" s="255"/>
      <c r="R63" s="255"/>
      <c r="S63" s="255"/>
      <c r="T63" s="255"/>
      <c r="U63" s="255"/>
      <c r="V63" s="255"/>
      <c r="W63" s="255"/>
      <c r="X63" s="255"/>
      <c r="Y63" s="255"/>
      <c r="Z63" s="255"/>
      <c r="AA63" s="255"/>
      <c r="AB63" s="255"/>
      <c r="AC63" s="255"/>
      <c r="AD63" s="255"/>
      <c r="AE63" s="255"/>
      <c r="AF63" s="255"/>
      <c r="AG63" s="255"/>
      <c r="AH63" s="1034"/>
      <c r="AI63" s="1034"/>
      <c r="AJ63" s="1034"/>
      <c r="AK63" s="1034"/>
      <c r="AL63" s="1034"/>
      <c r="AM63" s="1034"/>
      <c r="AN63" s="1034"/>
      <c r="AO63" s="1034"/>
      <c r="AP63" s="1034"/>
      <c r="AQ63" s="1034"/>
      <c r="AR63" s="1034"/>
      <c r="AS63" s="1034"/>
      <c r="AT63" s="1034"/>
      <c r="AU63" s="1034"/>
      <c r="AV63" s="1034"/>
      <c r="AW63" s="1034"/>
      <c r="AX63" s="1034"/>
      <c r="AY63" s="1034"/>
      <c r="AZ63" s="1034"/>
      <c r="BA63" s="1034"/>
      <c r="BB63" s="1034"/>
      <c r="BC63" s="1034"/>
      <c r="BD63" s="1034"/>
      <c r="BE63" s="1034"/>
      <c r="BF63" s="1034"/>
      <c r="BG63" s="1034"/>
      <c r="BH63" s="1034"/>
      <c r="BI63" s="1035"/>
      <c r="BJ63" s="1035"/>
      <c r="BK63" s="1035"/>
      <c r="BL63" s="1035"/>
      <c r="BM63" s="1035"/>
      <c r="BN63" s="1035"/>
      <c r="BO63" s="1035"/>
      <c r="BP63" s="1035"/>
      <c r="BQ63" s="1035"/>
      <c r="BR63" s="1035"/>
      <c r="BS63" s="1035"/>
      <c r="BT63" s="1035"/>
      <c r="BU63" s="1035"/>
      <c r="BV63" s="1035"/>
      <c r="BW63" s="1035"/>
      <c r="BX63" s="1035"/>
      <c r="BY63" s="1035"/>
      <c r="BZ63" s="1035"/>
      <c r="CA63" s="1035"/>
    </row>
    <row r="64" spans="1:80" s="39" customFormat="1" ht="18" customHeight="1" thickBot="1">
      <c r="A64" s="255"/>
      <c r="P64" s="255"/>
      <c r="Q64" s="255"/>
      <c r="R64" s="255"/>
      <c r="S64" s="255"/>
      <c r="T64" s="255"/>
      <c r="U64" s="255"/>
      <c r="V64" s="255"/>
      <c r="W64" s="255"/>
      <c r="X64" s="255"/>
      <c r="Y64" s="255"/>
      <c r="Z64" s="255"/>
      <c r="AA64" s="255"/>
      <c r="AB64" s="255"/>
      <c r="AC64" s="255"/>
      <c r="AD64" s="255"/>
      <c r="AE64" s="255"/>
      <c r="AF64" s="255"/>
      <c r="AG64" s="255"/>
      <c r="AH64" s="997" t="s">
        <v>1308</v>
      </c>
      <c r="AI64" s="330" t="str" cm="1">
        <f t="array" aca="1" ref="AI64" ca="1">MID(CELL("address",別紙2!$E$9),FIND("!",CELL("address",別紙2!$E$9))+1,LEN(CELL("address",別紙2!$E$9)))</f>
        <v>$E$9</v>
      </c>
      <c r="AJ64" s="330" t="str" cm="1">
        <f t="array" aca="1" ref="AJ64" ca="1">MID(CELL("address",別紙2!$E$10),FIND("!",CELL("address",別紙2!$E$10))+1,LEN(CELL("address",別紙2!$E$10)))</f>
        <v>$E$10</v>
      </c>
      <c r="AK64" s="330" t="str" cm="1">
        <f t="array" aca="1" ref="AK64" ca="1">MID(CELL("address",別紙2!$E$11),FIND("!",CELL("address",別紙2!$E$11))+1,LEN(CELL("address",別紙2!$E$11)))</f>
        <v>$E$11</v>
      </c>
      <c r="AL64" s="330" t="str" cm="1">
        <f t="array" aca="1" ref="AL64" ca="1">MID(CELL("address",別紙2!$C$16),FIND("!",CELL("address",別紙2!$C$16))+1,LEN(CELL("address",別紙2!$C$16)))</f>
        <v>$C$16</v>
      </c>
      <c r="AM64" s="330" t="str" cm="1">
        <f t="array" aca="1" ref="AM64" ca="1">MID(CELL("address",別紙2!$E$16),FIND("!",CELL("address",別紙2!$E$16))+1,LEN(CELL("address",別紙2!$E$16)))</f>
        <v>$E$16</v>
      </c>
      <c r="AN64" s="330" t="str" cm="1">
        <f t="array" aca="1" ref="AN64" ca="1">MID(CELL("address",別紙2!$G$16),FIND("!",CELL("address",別紙2!$G$16))+1,LEN(CELL("address",別紙2!$G$16)))</f>
        <v>$G$16</v>
      </c>
      <c r="AO64" s="330" t="str" cm="1">
        <f t="array" aca="1" ref="AO64" ca="1">MID(CELL("address",別紙2!$I$16),FIND("!",CELL("address",別紙2!$I$16))+1,LEN(CELL("address",別紙2!$I$16)))</f>
        <v>$I$16</v>
      </c>
      <c r="AP64" s="330" t="str" cm="1">
        <f t="array" aca="1" ref="AP64" ca="1">MID(CELL("address",別紙2!$K$16),FIND("!",CELL("address",別紙2!$K$16))+1,LEN(CELL("address",別紙2!$K$16)))</f>
        <v>$K$16</v>
      </c>
      <c r="AQ64" s="330" t="str" cm="1">
        <f t="array" aca="1" ref="AQ64" ca="1">MID(CELL("address",別紙2!$C$20),FIND("!",CELL("address",別紙2!$C$20))+1,LEN(CELL("address",別紙2!$C$20)))</f>
        <v>$C$20</v>
      </c>
      <c r="AR64" s="330" t="str" cm="1">
        <f t="array" aca="1" ref="AR64" ca="1">MID(CELL("address",別紙2!$E$20),FIND("!",CELL("address",別紙2!$E$20))+1,LEN(CELL("address",別紙2!$E$20)))</f>
        <v>$E$20</v>
      </c>
      <c r="AS64" s="330" t="str" cm="1">
        <f t="array" aca="1" ref="AS64" ca="1">MID(CELL("address",別紙2!$G$20),FIND("!",CELL("address",別紙2!$G$20))+1,LEN(CELL("address",別紙2!$G$20)))</f>
        <v>$G$20</v>
      </c>
      <c r="AT64" s="330" t="str" cm="1">
        <f t="array" aca="1" ref="AT64" ca="1">MID(CELL("address",別紙2!$I$20),FIND("!",CELL("address",別紙2!$I$20))+1,LEN(CELL("address",別紙2!$I$20)))</f>
        <v>$I$20</v>
      </c>
      <c r="AU64" s="330" t="str" cm="1">
        <f t="array" aca="1" ref="AU64" ca="1">MID(CELL("address",別紙2!$K$20),FIND("!",CELL("address",別紙2!$K$20))+1,LEN(CELL("address",別紙2!$K$20)))</f>
        <v>$K$20</v>
      </c>
      <c r="AV64" s="330" t="str" cm="1">
        <f t="array" aca="1" ref="AV64" ca="1">MID(CELL("address",別紙2!$C$28),FIND("!",CELL("address",別紙2!$C$28))+1,LEN(CELL("address",別紙2!$C$28)))</f>
        <v>$C$28</v>
      </c>
      <c r="AW64" s="330" t="str" cm="1">
        <f t="array" aca="1" ref="AW64" ca="1">MID(CELL("address",別紙2!$E$28),FIND("!",CELL("address",別紙2!$E$28))+1,LEN(CELL("address",別紙2!$E$28)))</f>
        <v>$E$28</v>
      </c>
      <c r="AX64" s="330" t="str" cm="1">
        <f t="array" aca="1" ref="AX64" ca="1">MID(CELL("address",別紙2!$G$28),FIND("!",CELL("address",別紙2!$G$28))+1,LEN(CELL("address",別紙2!$G$28)))</f>
        <v>$G$28</v>
      </c>
      <c r="AY64" s="1034"/>
      <c r="AZ64" s="1034"/>
      <c r="BA64" s="1034"/>
      <c r="BB64" s="1034"/>
      <c r="BC64" s="1034"/>
      <c r="BD64" s="1034"/>
      <c r="BE64" s="1034"/>
      <c r="BF64" s="1034"/>
      <c r="BG64" s="1034"/>
      <c r="BH64" s="1034"/>
      <c r="BI64" s="1035"/>
      <c r="BJ64" s="1035"/>
      <c r="BK64" s="1035"/>
      <c r="BL64" s="1035"/>
      <c r="BM64" s="1035"/>
      <c r="BN64" s="1035"/>
      <c r="BO64" s="1035"/>
      <c r="BP64" s="1035"/>
      <c r="BQ64" s="1035"/>
      <c r="BR64" s="1035"/>
      <c r="BS64" s="1035"/>
      <c r="BT64" s="1035"/>
      <c r="BU64" s="1035"/>
      <c r="BV64" s="1035"/>
      <c r="BW64" s="1035"/>
      <c r="BX64" s="1035"/>
      <c r="BY64" s="1035"/>
      <c r="BZ64" s="1035"/>
      <c r="CA64" s="1035"/>
    </row>
    <row r="65" spans="1:79" s="39" customFormat="1" ht="18" customHeight="1" thickBot="1">
      <c r="A65" s="255"/>
      <c r="P65" s="255"/>
      <c r="Q65" s="255"/>
      <c r="R65" s="255"/>
      <c r="S65" s="255"/>
      <c r="T65" s="255"/>
      <c r="U65" s="255"/>
      <c r="V65" s="255"/>
      <c r="W65" s="255"/>
      <c r="X65" s="255"/>
      <c r="Y65" s="255"/>
      <c r="Z65" s="255"/>
      <c r="AA65" s="255"/>
      <c r="AB65" s="255"/>
      <c r="AC65" s="255"/>
      <c r="AD65" s="255"/>
      <c r="AE65" s="255"/>
      <c r="AF65" s="255"/>
      <c r="AG65" s="255"/>
      <c r="AH65" s="998" t="s">
        <v>1556</v>
      </c>
      <c r="AI65" s="1036" t="s">
        <v>1557</v>
      </c>
      <c r="AJ65" s="1037"/>
      <c r="AK65" s="1037"/>
      <c r="AL65" s="1036" t="s">
        <v>1558</v>
      </c>
      <c r="AM65" s="1037"/>
      <c r="AN65" s="1037"/>
      <c r="AO65" s="1037"/>
      <c r="AP65" s="1037"/>
      <c r="AQ65" s="1037"/>
      <c r="AR65" s="1037"/>
      <c r="AS65" s="1037"/>
      <c r="AT65" s="1037"/>
      <c r="AU65" s="1037"/>
      <c r="AV65" s="1037"/>
      <c r="AW65" s="1037"/>
      <c r="AX65" s="1038"/>
      <c r="AY65" s="1034"/>
      <c r="AZ65" s="1034"/>
      <c r="BA65" s="1034"/>
      <c r="BB65" s="1034"/>
      <c r="BC65" s="1034"/>
      <c r="BD65" s="1034"/>
      <c r="BE65" s="1034"/>
      <c r="BF65" s="1034"/>
      <c r="BG65" s="1034"/>
      <c r="BH65" s="1034"/>
      <c r="BI65" s="1035"/>
      <c r="BJ65" s="1035"/>
      <c r="BK65" s="1035"/>
      <c r="BL65" s="1035"/>
      <c r="BM65" s="1035"/>
      <c r="BN65" s="1035"/>
      <c r="BO65" s="1035"/>
      <c r="BP65" s="1035"/>
      <c r="BQ65" s="1035"/>
      <c r="BR65" s="1035"/>
      <c r="BS65" s="1035"/>
      <c r="BT65" s="1035"/>
      <c r="BU65" s="1035"/>
      <c r="BV65" s="1035"/>
      <c r="BW65" s="1035"/>
      <c r="BX65" s="1035"/>
      <c r="BY65" s="1035"/>
      <c r="BZ65" s="1035"/>
      <c r="CA65" s="1035"/>
    </row>
    <row r="66" spans="1:79" s="39" customFormat="1" ht="18" customHeight="1">
      <c r="A66" s="255"/>
      <c r="P66" s="255"/>
      <c r="Q66" s="255"/>
      <c r="R66" s="255"/>
      <c r="S66" s="255"/>
      <c r="T66" s="255"/>
      <c r="U66" s="255"/>
      <c r="V66" s="255"/>
      <c r="W66" s="255"/>
      <c r="X66" s="255"/>
      <c r="Y66" s="255"/>
      <c r="Z66" s="255"/>
      <c r="AA66" s="255"/>
      <c r="AB66" s="255"/>
      <c r="AC66" s="255"/>
      <c r="AD66" s="255"/>
      <c r="AE66" s="255"/>
      <c r="AF66" s="255"/>
      <c r="AG66" s="255"/>
      <c r="AH66" s="1034"/>
      <c r="AI66" s="1039"/>
      <c r="AJ66" s="1035"/>
      <c r="AK66" s="1035"/>
      <c r="AL66" s="1040" t="s">
        <v>1279</v>
      </c>
      <c r="AM66" s="1041" t="s">
        <v>1559</v>
      </c>
      <c r="AN66" s="1041" t="s">
        <v>1401</v>
      </c>
      <c r="AO66" s="1041" t="s">
        <v>1402</v>
      </c>
      <c r="AP66" s="1041" t="s">
        <v>1403</v>
      </c>
      <c r="AQ66" s="1041" t="s">
        <v>1404</v>
      </c>
      <c r="AR66" s="1041" t="s">
        <v>1560</v>
      </c>
      <c r="AS66" s="1041" t="s">
        <v>1561</v>
      </c>
      <c r="AT66" s="1041" t="s">
        <v>1562</v>
      </c>
      <c r="AU66" s="1041" t="s">
        <v>1563</v>
      </c>
      <c r="AV66" s="1041" t="s">
        <v>1564</v>
      </c>
      <c r="AW66" s="1041" t="s">
        <v>1565</v>
      </c>
      <c r="AX66" s="1042" t="s">
        <v>1566</v>
      </c>
      <c r="AY66" s="1034"/>
      <c r="AZ66" s="1034"/>
      <c r="BA66" s="1034"/>
      <c r="BB66" s="1034"/>
      <c r="BC66" s="1034"/>
      <c r="BD66" s="1034"/>
      <c r="BE66" s="1034"/>
      <c r="BF66" s="1034"/>
      <c r="BG66" s="1034"/>
      <c r="BH66" s="1034"/>
      <c r="BI66" s="1035"/>
      <c r="BJ66" s="1035"/>
      <c r="BK66" s="1035"/>
      <c r="BL66" s="1035"/>
      <c r="BM66" s="1035"/>
      <c r="BN66" s="1035"/>
      <c r="BO66" s="1035"/>
      <c r="BP66" s="1035"/>
      <c r="BQ66" s="1035"/>
      <c r="BR66" s="1035"/>
      <c r="BS66" s="1035"/>
      <c r="BT66" s="1035"/>
      <c r="BU66" s="1035"/>
      <c r="BV66" s="1035"/>
      <c r="BW66" s="1035"/>
      <c r="BX66" s="1035"/>
      <c r="BY66" s="1035"/>
      <c r="BZ66" s="1035"/>
      <c r="CA66" s="1035"/>
    </row>
    <row r="67" spans="1:79" s="39" customFormat="1" ht="18" customHeight="1">
      <c r="A67" s="255"/>
      <c r="P67" s="255"/>
      <c r="Q67" s="255"/>
      <c r="R67" s="255"/>
      <c r="S67" s="255"/>
      <c r="T67" s="255"/>
      <c r="U67" s="255"/>
      <c r="V67" s="255"/>
      <c r="W67" s="255"/>
      <c r="X67" s="255"/>
      <c r="Y67" s="255"/>
      <c r="Z67" s="255"/>
      <c r="AA67" s="255"/>
      <c r="AB67" s="255"/>
      <c r="AC67" s="255"/>
      <c r="AD67" s="255"/>
      <c r="AE67" s="255"/>
      <c r="AF67" s="255"/>
      <c r="AG67" s="255"/>
      <c r="AH67" s="1034"/>
      <c r="AI67" s="1043" t="s">
        <v>1567</v>
      </c>
      <c r="AJ67" s="1044" t="s">
        <v>1568</v>
      </c>
      <c r="AK67" s="1045" t="s">
        <v>1569</v>
      </c>
      <c r="AL67" s="1043" t="s">
        <v>1570</v>
      </c>
      <c r="AM67" s="1044" t="s">
        <v>1284</v>
      </c>
      <c r="AN67" s="1046" t="s">
        <v>1298</v>
      </c>
      <c r="AO67" s="1044" t="s">
        <v>1265</v>
      </c>
      <c r="AP67" s="1044" t="s">
        <v>1571</v>
      </c>
      <c r="AQ67" s="1044" t="s">
        <v>1572</v>
      </c>
      <c r="AR67" s="1044" t="s">
        <v>1573</v>
      </c>
      <c r="AS67" s="1044" t="s">
        <v>1293</v>
      </c>
      <c r="AT67" s="1044" t="s">
        <v>1294</v>
      </c>
      <c r="AU67" s="1044" t="s">
        <v>1574</v>
      </c>
      <c r="AV67" s="1044" t="s">
        <v>1575</v>
      </c>
      <c r="AW67" s="1044" t="s">
        <v>1576</v>
      </c>
      <c r="AX67" s="1047" t="s">
        <v>1577</v>
      </c>
      <c r="AY67" s="1034"/>
      <c r="AZ67" s="1034"/>
      <c r="BA67" s="1034"/>
      <c r="BB67" s="1034"/>
      <c r="BC67" s="1034"/>
      <c r="BD67" s="1034"/>
      <c r="BE67" s="1034"/>
      <c r="BF67" s="1034"/>
      <c r="BG67" s="1034"/>
      <c r="BH67" s="1034"/>
      <c r="BI67" s="1035"/>
      <c r="BJ67" s="1035"/>
      <c r="BK67" s="1035"/>
      <c r="BL67" s="1035"/>
      <c r="BM67" s="1035"/>
      <c r="BN67" s="1035"/>
      <c r="BO67" s="1035"/>
      <c r="BP67" s="1035"/>
      <c r="BQ67" s="1035"/>
      <c r="BR67" s="1035"/>
      <c r="BS67" s="1035"/>
      <c r="BT67" s="1035"/>
      <c r="BU67" s="1035"/>
      <c r="BV67" s="1035"/>
      <c r="BW67" s="1035"/>
      <c r="BX67" s="1035"/>
      <c r="BY67" s="1035"/>
      <c r="BZ67" s="1035"/>
      <c r="CA67" s="1035"/>
    </row>
    <row r="68" spans="1:79" s="39" customFormat="1" ht="18" customHeight="1" thickBot="1">
      <c r="A68" s="255"/>
      <c r="P68" s="255"/>
      <c r="Q68" s="255"/>
      <c r="R68" s="255"/>
      <c r="S68" s="255"/>
      <c r="T68" s="255"/>
      <c r="U68" s="255"/>
      <c r="V68" s="255"/>
      <c r="W68" s="255"/>
      <c r="X68" s="255"/>
      <c r="Y68" s="255"/>
      <c r="Z68" s="255"/>
      <c r="AA68" s="255"/>
      <c r="AB68" s="255"/>
      <c r="AC68" s="255"/>
      <c r="AD68" s="255"/>
      <c r="AE68" s="255"/>
      <c r="AF68" s="255"/>
      <c r="AG68" s="255"/>
      <c r="AH68" s="1034"/>
      <c r="AI68" s="1048" t="s">
        <v>1578</v>
      </c>
      <c r="AJ68" s="1049" t="s">
        <v>1579</v>
      </c>
      <c r="AK68" s="1050" t="s">
        <v>1580</v>
      </c>
      <c r="AL68" s="1048"/>
      <c r="AM68" s="1049"/>
      <c r="AN68" s="1049" t="s">
        <v>1581</v>
      </c>
      <c r="AO68" s="1049"/>
      <c r="AP68" s="1049"/>
      <c r="AQ68" s="1049" t="s">
        <v>1582</v>
      </c>
      <c r="AR68" s="1049" t="s">
        <v>1297</v>
      </c>
      <c r="AS68" s="1049"/>
      <c r="AT68" s="1049"/>
      <c r="AU68" s="1049" t="s">
        <v>1583</v>
      </c>
      <c r="AV68" s="1049"/>
      <c r="AW68" s="1049" t="s">
        <v>1584</v>
      </c>
      <c r="AX68" s="1051" t="s">
        <v>1585</v>
      </c>
      <c r="AY68" s="1034"/>
      <c r="AZ68" s="1034"/>
      <c r="BA68" s="1034"/>
      <c r="BB68" s="1034"/>
      <c r="BC68" s="1034"/>
      <c r="BD68" s="1034"/>
      <c r="BE68" s="1034"/>
      <c r="BF68" s="1034"/>
      <c r="BG68" s="1034"/>
      <c r="BH68" s="1034"/>
      <c r="BI68" s="1035"/>
      <c r="BJ68" s="1035"/>
      <c r="BK68" s="1035"/>
      <c r="BL68" s="1035"/>
      <c r="BM68" s="1035"/>
      <c r="BN68" s="1035"/>
      <c r="BO68" s="1035"/>
      <c r="BP68" s="1035"/>
      <c r="BQ68" s="1035"/>
      <c r="BR68" s="1035"/>
      <c r="BS68" s="1035"/>
      <c r="BT68" s="1035"/>
      <c r="BU68" s="1035"/>
      <c r="BV68" s="1035"/>
      <c r="BW68" s="1035"/>
      <c r="BX68" s="1035"/>
      <c r="BY68" s="1035"/>
      <c r="BZ68" s="1035"/>
      <c r="CA68" s="1035"/>
    </row>
    <row r="69" spans="1:79" ht="12" thickBot="1">
      <c r="AH69" s="1034"/>
      <c r="AI69" s="1052" t="str" cm="1">
        <f t="array" aca="1" ref="AI69" ca="1">IF(INDIRECT($AI$10&amp;$AI$64)="","★",INDIRECT($AI$10&amp;$AI$64))</f>
        <v>★</v>
      </c>
      <c r="AJ69" s="1053" cm="1">
        <f t="array" aca="1" ref="AJ69" ca="1">IF(INDIRECT($AI$10&amp;$AJ$64)="","★",INDIRECT($AI$10&amp;$AJ$64))</f>
        <v>0</v>
      </c>
      <c r="AK69" s="1054" cm="1">
        <f t="array" aca="1" ref="AK69" ca="1">IF(INDIRECT($AI$10&amp;$AK$64)="","★",INDIRECT($AI$10&amp;$AK$64))</f>
        <v>7700</v>
      </c>
      <c r="AL69" s="1052" t="str" cm="1">
        <f t="array" aca="1" ref="AL69" ca="1">IF(INDIRECT($AI$10&amp;$AL$64)="","★",INDIRECT($AI$10&amp;$AL$64))</f>
        <v>★</v>
      </c>
      <c r="AM69" s="1053" t="str" cm="1">
        <f t="array" aca="1" ref="AM69" ca="1">IF(INDIRECT($AI$10&amp;$AM$64)="","★",INDIRECT($AI$10&amp;$AM$64))</f>
        <v>★</v>
      </c>
      <c r="AN69" s="1053" t="str" cm="1">
        <f t="array" aca="1" ref="AN69" ca="1">IF(INDIRECT($AI$10&amp;$AN$64)="","★",INDIRECT($AI$10&amp;$AN$64))</f>
        <v>★</v>
      </c>
      <c r="AO69" s="1053" t="str" cm="1">
        <f t="array" aca="1" ref="AO69" ca="1">IF(INDIRECT($AI$10&amp;$AO$64)="","★",INDIRECT($AI$10&amp;$AO$64))</f>
        <v>★</v>
      </c>
      <c r="AP69" s="1053" cm="1">
        <f t="array" aca="1" ref="AP69" ca="1">IF(INDIRECT($AI$10&amp;$AP$64)="","★",INDIRECT($AI$10&amp;$AP$64))</f>
        <v>50000000</v>
      </c>
      <c r="AQ69" s="1053" t="str" cm="1">
        <f t="array" aca="1" ref="AQ69" ca="1">IF(INDIRECT($AI$10&amp;$AQ$64)="","★",INDIRECT($AI$10&amp;$AQ$64))</f>
        <v>★</v>
      </c>
      <c r="AR69" s="1053" t="str" cm="1">
        <f t="array" aca="1" ref="AR69" ca="1">IF(INDIRECT($AI$10&amp;$AR$64)="","★",INDIRECT($AI$10&amp;$AR$64))</f>
        <v>★</v>
      </c>
      <c r="AS69" s="1053" t="str" cm="1">
        <f t="array" aca="1" ref="AS69" ca="1">IF(INDIRECT($AI$10&amp;$AS$64)="","★",INDIRECT($AI$10&amp;$AS$64))</f>
        <v>★</v>
      </c>
      <c r="AT69" s="1053" t="str" cm="1">
        <f t="array" aca="1" ref="AT69" ca="1">IF(INDIRECT($AI$10&amp;$AT$64)="","★",INDIRECT($AI$10&amp;$AT$64))</f>
        <v>★</v>
      </c>
      <c r="AU69" s="1053" t="str" cm="1">
        <f t="array" aca="1" ref="AU69" ca="1">IF(INDIRECT($AI$10&amp;$AU$64)="","★",INDIRECT($AI$10&amp;$AU$64))</f>
        <v>★</v>
      </c>
      <c r="AV69" s="1053" t="str" cm="1">
        <f t="array" aca="1" ref="AV69" ca="1">IF(INDIRECT($AI$10&amp;$AV$64)="","★",INDIRECT($AI$10&amp;$AV$64))</f>
        <v>★</v>
      </c>
      <c r="AW69" s="1053" t="str" cm="1">
        <f t="array" aca="1" ref="AW69" ca="1">IF(INDIRECT($AI$10&amp;$AW$64)="","★",INDIRECT($AI$10&amp;$AW$64))</f>
        <v>★</v>
      </c>
      <c r="AX69" s="1055" t="str" cm="1">
        <f t="array" aca="1" ref="AX69" ca="1">IF(INDIRECT($AI$10&amp;$AX$64)="","★",INDIRECT($AI$10&amp;$AX$64))</f>
        <v>★</v>
      </c>
      <c r="AY69" s="257"/>
    </row>
    <row r="70" spans="1:79">
      <c r="AO70" s="1056"/>
      <c r="AP70" s="257"/>
      <c r="AQ70" s="257"/>
      <c r="AR70" s="257"/>
      <c r="AS70" s="257"/>
      <c r="AT70" s="257"/>
      <c r="AU70" s="257"/>
      <c r="AV70" s="257"/>
      <c r="AW70" s="257"/>
      <c r="AX70" s="257"/>
      <c r="AY70" s="257"/>
    </row>
  </sheetData>
  <mergeCells count="44">
    <mergeCell ref="AC12:AC13"/>
    <mergeCell ref="AD12:AD13"/>
    <mergeCell ref="Q11:Q14"/>
    <mergeCell ref="R11:R14"/>
    <mergeCell ref="Y11:Y13"/>
    <mergeCell ref="S12:S13"/>
    <mergeCell ref="Z12:Z13"/>
    <mergeCell ref="J11:J13"/>
    <mergeCell ref="K12:K13"/>
    <mergeCell ref="D12:D13"/>
    <mergeCell ref="AA12:AA13"/>
    <mergeCell ref="AB12:AB13"/>
    <mergeCell ref="AO12:AQ12"/>
    <mergeCell ref="B53:N53"/>
    <mergeCell ref="B52:N52"/>
    <mergeCell ref="K9:M9"/>
    <mergeCell ref="L12:L13"/>
    <mergeCell ref="M12:M13"/>
    <mergeCell ref="N12:N13"/>
    <mergeCell ref="C35:C36"/>
    <mergeCell ref="C37:C38"/>
    <mergeCell ref="F31:G31"/>
    <mergeCell ref="D33:D34"/>
    <mergeCell ref="F33:F34"/>
    <mergeCell ref="D31:E31"/>
    <mergeCell ref="O12:O13"/>
    <mergeCell ref="B11:B14"/>
    <mergeCell ref="C11:C14"/>
    <mergeCell ref="R3:AN6"/>
    <mergeCell ref="AI20:AI22"/>
    <mergeCell ref="AJ20:AQ20"/>
    <mergeCell ref="AR20:AW20"/>
    <mergeCell ref="AX20:BY20"/>
    <mergeCell ref="AS21:AW21"/>
    <mergeCell ref="AX21:AY21"/>
    <mergeCell ref="AZ21:BL21"/>
    <mergeCell ref="BM21:BY21"/>
    <mergeCell ref="AR12:AW12"/>
    <mergeCell ref="BA12:BC12"/>
    <mergeCell ref="AX12:AZ12"/>
    <mergeCell ref="AI12:AI13"/>
    <mergeCell ref="AJ12:AJ13"/>
    <mergeCell ref="AK12:AM12"/>
    <mergeCell ref="AN12:AN13"/>
  </mergeCells>
  <phoneticPr fontId="9"/>
  <conditionalFormatting sqref="C15:C24">
    <cfRule type="containsBlanks" dxfId="169" priority="16">
      <formula>LEN(TRIM(C15))=0</formula>
    </cfRule>
  </conditionalFormatting>
  <conditionalFormatting sqref="C44:E44">
    <cfRule type="containsBlanks" dxfId="168" priority="22">
      <formula>LEN(TRIM(C44))=0</formula>
    </cfRule>
  </conditionalFormatting>
  <conditionalFormatting sqref="C15:J24">
    <cfRule type="containsBlanks" dxfId="167" priority="27">
      <formula>LEN(TRIM(C15))=0</formula>
    </cfRule>
  </conditionalFormatting>
  <conditionalFormatting sqref="D15:D24">
    <cfRule type="containsBlanks" dxfId="166" priority="14">
      <formula>LEN(TRIM(D15))=0</formula>
    </cfRule>
  </conditionalFormatting>
  <conditionalFormatting sqref="D36:G36">
    <cfRule type="containsBlanks" dxfId="165" priority="24">
      <formula>LEN(TRIM(D36))=0</formula>
    </cfRule>
  </conditionalFormatting>
  <conditionalFormatting sqref="D38:G39">
    <cfRule type="containsBlanks" dxfId="164" priority="23">
      <formula>LEN(TRIM(D38))=0</formula>
    </cfRule>
  </conditionalFormatting>
  <conditionalFormatting sqref="E25:L27 N25:O27">
    <cfRule type="containsBlanks" dxfId="163" priority="25">
      <formula>LEN(TRIM(E25))=0</formula>
    </cfRule>
  </conditionalFormatting>
  <conditionalFormatting sqref="E15:M24">
    <cfRule type="containsBlanks" dxfId="162" priority="13">
      <formula>LEN(TRIM(E15))=0</formula>
    </cfRule>
  </conditionalFormatting>
  <conditionalFormatting sqref="M15:O24">
    <cfRule type="containsBlanks" dxfId="161" priority="28">
      <formula>LEN(TRIM(M15))=0</formula>
    </cfRule>
  </conditionalFormatting>
  <conditionalFormatting sqref="N9">
    <cfRule type="containsBlanks" dxfId="160" priority="1">
      <formula>LEN(TRIM(N9))=0</formula>
    </cfRule>
    <cfRule type="containsBlanks" dxfId="159" priority="2">
      <formula>LEN(TRIM(N9))=0</formula>
    </cfRule>
  </conditionalFormatting>
  <conditionalFormatting sqref="R15:R24">
    <cfRule type="containsBlanks" dxfId="158" priority="6">
      <formula>LEN(TRIM(R15))=0</formula>
    </cfRule>
  </conditionalFormatting>
  <conditionalFormatting sqref="R15:Y24">
    <cfRule type="containsBlanks" dxfId="157" priority="10">
      <formula>LEN(TRIM(R15))=0</formula>
    </cfRule>
  </conditionalFormatting>
  <conditionalFormatting sqref="S15:S24">
    <cfRule type="containsBlanks" dxfId="156" priority="4">
      <formula>LEN(TRIM(S15))=0</formula>
    </cfRule>
  </conditionalFormatting>
  <conditionalFormatting sqref="T25:AA27 AC25:AD27">
    <cfRule type="containsBlanks" dxfId="155" priority="8">
      <formula>LEN(TRIM(T25))=0</formula>
    </cfRule>
  </conditionalFormatting>
  <conditionalFormatting sqref="T15:AB24">
    <cfRule type="containsBlanks" dxfId="154" priority="3">
      <formula>LEN(TRIM(T15))=0</formula>
    </cfRule>
  </conditionalFormatting>
  <conditionalFormatting sqref="AB15:AD24">
    <cfRule type="containsBlanks" dxfId="153" priority="29">
      <formula>LEN(TRIM(AB15))=0</formula>
    </cfRule>
  </conditionalFormatting>
  <dataValidations count="7">
    <dataValidation type="list" allowBlank="1" showInputMessage="1" showErrorMessage="1" sqref="B65562:B65566 IY65562:IY65566 SU65562:SU65566 ACQ65562:ACQ65566 AMM65562:AMM65566 AWI65562:AWI65566 BGE65562:BGE65566 BQA65562:BQA65566 BZW65562:BZW65566 CJS65562:CJS65566 CTO65562:CTO65566 DDK65562:DDK65566 DNG65562:DNG65566 DXC65562:DXC65566 EGY65562:EGY65566 EQU65562:EQU65566 FAQ65562:FAQ65566 FKM65562:FKM65566 FUI65562:FUI65566 GEE65562:GEE65566 GOA65562:GOA65566 GXW65562:GXW65566 HHS65562:HHS65566 HRO65562:HRO65566 IBK65562:IBK65566 ILG65562:ILG65566 IVC65562:IVC65566 JEY65562:JEY65566 JOU65562:JOU65566 JYQ65562:JYQ65566 KIM65562:KIM65566 KSI65562:KSI65566 LCE65562:LCE65566 LMA65562:LMA65566 LVW65562:LVW65566 MFS65562:MFS65566 MPO65562:MPO65566 MZK65562:MZK65566 NJG65562:NJG65566 NTC65562:NTC65566 OCY65562:OCY65566 OMU65562:OMU65566 OWQ65562:OWQ65566 PGM65562:PGM65566 PQI65562:PQI65566 QAE65562:QAE65566 QKA65562:QKA65566 QTW65562:QTW65566 RDS65562:RDS65566 RNO65562:RNO65566 RXK65562:RXK65566 SHG65562:SHG65566 SRC65562:SRC65566 TAY65562:TAY65566 TKU65562:TKU65566 TUQ65562:TUQ65566 UEM65562:UEM65566 UOI65562:UOI65566 UYE65562:UYE65566 VIA65562:VIA65566 VRW65562:VRW65566 WBS65562:WBS65566 WLO65562:WLO65566 WVK65562:WVK65566 B131098:B131102 IY131098:IY131102 SU131098:SU131102 ACQ131098:ACQ131102 AMM131098:AMM131102 AWI131098:AWI131102 BGE131098:BGE131102 BQA131098:BQA131102 BZW131098:BZW131102 CJS131098:CJS131102 CTO131098:CTO131102 DDK131098:DDK131102 DNG131098:DNG131102 DXC131098:DXC131102 EGY131098:EGY131102 EQU131098:EQU131102 FAQ131098:FAQ131102 FKM131098:FKM131102 FUI131098:FUI131102 GEE131098:GEE131102 GOA131098:GOA131102 GXW131098:GXW131102 HHS131098:HHS131102 HRO131098:HRO131102 IBK131098:IBK131102 ILG131098:ILG131102 IVC131098:IVC131102 JEY131098:JEY131102 JOU131098:JOU131102 JYQ131098:JYQ131102 KIM131098:KIM131102 KSI131098:KSI131102 LCE131098:LCE131102 LMA131098:LMA131102 LVW131098:LVW131102 MFS131098:MFS131102 MPO131098:MPO131102 MZK131098:MZK131102 NJG131098:NJG131102 NTC131098:NTC131102 OCY131098:OCY131102 OMU131098:OMU131102 OWQ131098:OWQ131102 PGM131098:PGM131102 PQI131098:PQI131102 QAE131098:QAE131102 QKA131098:QKA131102 QTW131098:QTW131102 RDS131098:RDS131102 RNO131098:RNO131102 RXK131098:RXK131102 SHG131098:SHG131102 SRC131098:SRC131102 TAY131098:TAY131102 TKU131098:TKU131102 TUQ131098:TUQ131102 UEM131098:UEM131102 UOI131098:UOI131102 UYE131098:UYE131102 VIA131098:VIA131102 VRW131098:VRW131102 WBS131098:WBS131102 WLO131098:WLO131102 WVK131098:WVK131102 B196634:B196638 IY196634:IY196638 SU196634:SU196638 ACQ196634:ACQ196638 AMM196634:AMM196638 AWI196634:AWI196638 BGE196634:BGE196638 BQA196634:BQA196638 BZW196634:BZW196638 CJS196634:CJS196638 CTO196634:CTO196638 DDK196634:DDK196638 DNG196634:DNG196638 DXC196634:DXC196638 EGY196634:EGY196638 EQU196634:EQU196638 FAQ196634:FAQ196638 FKM196634:FKM196638 FUI196634:FUI196638 GEE196634:GEE196638 GOA196634:GOA196638 GXW196634:GXW196638 HHS196634:HHS196638 HRO196634:HRO196638 IBK196634:IBK196638 ILG196634:ILG196638 IVC196634:IVC196638 JEY196634:JEY196638 JOU196634:JOU196638 JYQ196634:JYQ196638 KIM196634:KIM196638 KSI196634:KSI196638 LCE196634:LCE196638 LMA196634:LMA196638 LVW196634:LVW196638 MFS196634:MFS196638 MPO196634:MPO196638 MZK196634:MZK196638 NJG196634:NJG196638 NTC196634:NTC196638 OCY196634:OCY196638 OMU196634:OMU196638 OWQ196634:OWQ196638 PGM196634:PGM196638 PQI196634:PQI196638 QAE196634:QAE196638 QKA196634:QKA196638 QTW196634:QTW196638 RDS196634:RDS196638 RNO196634:RNO196638 RXK196634:RXK196638 SHG196634:SHG196638 SRC196634:SRC196638 TAY196634:TAY196638 TKU196634:TKU196638 TUQ196634:TUQ196638 UEM196634:UEM196638 UOI196634:UOI196638 UYE196634:UYE196638 VIA196634:VIA196638 VRW196634:VRW196638 WBS196634:WBS196638 WLO196634:WLO196638 WVK196634:WVK196638 B262170:B262174 IY262170:IY262174 SU262170:SU262174 ACQ262170:ACQ262174 AMM262170:AMM262174 AWI262170:AWI262174 BGE262170:BGE262174 BQA262170:BQA262174 BZW262170:BZW262174 CJS262170:CJS262174 CTO262170:CTO262174 DDK262170:DDK262174 DNG262170:DNG262174 DXC262170:DXC262174 EGY262170:EGY262174 EQU262170:EQU262174 FAQ262170:FAQ262174 FKM262170:FKM262174 FUI262170:FUI262174 GEE262170:GEE262174 GOA262170:GOA262174 GXW262170:GXW262174 HHS262170:HHS262174 HRO262170:HRO262174 IBK262170:IBK262174 ILG262170:ILG262174 IVC262170:IVC262174 JEY262170:JEY262174 JOU262170:JOU262174 JYQ262170:JYQ262174 KIM262170:KIM262174 KSI262170:KSI262174 LCE262170:LCE262174 LMA262170:LMA262174 LVW262170:LVW262174 MFS262170:MFS262174 MPO262170:MPO262174 MZK262170:MZK262174 NJG262170:NJG262174 NTC262170:NTC262174 OCY262170:OCY262174 OMU262170:OMU262174 OWQ262170:OWQ262174 PGM262170:PGM262174 PQI262170:PQI262174 QAE262170:QAE262174 QKA262170:QKA262174 QTW262170:QTW262174 RDS262170:RDS262174 RNO262170:RNO262174 RXK262170:RXK262174 SHG262170:SHG262174 SRC262170:SRC262174 TAY262170:TAY262174 TKU262170:TKU262174 TUQ262170:TUQ262174 UEM262170:UEM262174 UOI262170:UOI262174 UYE262170:UYE262174 VIA262170:VIA262174 VRW262170:VRW262174 WBS262170:WBS262174 WLO262170:WLO262174 WVK262170:WVK262174 B327706:B327710 IY327706:IY327710 SU327706:SU327710 ACQ327706:ACQ327710 AMM327706:AMM327710 AWI327706:AWI327710 BGE327706:BGE327710 BQA327706:BQA327710 BZW327706:BZW327710 CJS327706:CJS327710 CTO327706:CTO327710 DDK327706:DDK327710 DNG327706:DNG327710 DXC327706:DXC327710 EGY327706:EGY327710 EQU327706:EQU327710 FAQ327706:FAQ327710 FKM327706:FKM327710 FUI327706:FUI327710 GEE327706:GEE327710 GOA327706:GOA327710 GXW327706:GXW327710 HHS327706:HHS327710 HRO327706:HRO327710 IBK327706:IBK327710 ILG327706:ILG327710 IVC327706:IVC327710 JEY327706:JEY327710 JOU327706:JOU327710 JYQ327706:JYQ327710 KIM327706:KIM327710 KSI327706:KSI327710 LCE327706:LCE327710 LMA327706:LMA327710 LVW327706:LVW327710 MFS327706:MFS327710 MPO327706:MPO327710 MZK327706:MZK327710 NJG327706:NJG327710 NTC327706:NTC327710 OCY327706:OCY327710 OMU327706:OMU327710 OWQ327706:OWQ327710 PGM327706:PGM327710 PQI327706:PQI327710 QAE327706:QAE327710 QKA327706:QKA327710 QTW327706:QTW327710 RDS327706:RDS327710 RNO327706:RNO327710 RXK327706:RXK327710 SHG327706:SHG327710 SRC327706:SRC327710 TAY327706:TAY327710 TKU327706:TKU327710 TUQ327706:TUQ327710 UEM327706:UEM327710 UOI327706:UOI327710 UYE327706:UYE327710 VIA327706:VIA327710 VRW327706:VRW327710 WBS327706:WBS327710 WLO327706:WLO327710 WVK327706:WVK327710 B393242:B393246 IY393242:IY393246 SU393242:SU393246 ACQ393242:ACQ393246 AMM393242:AMM393246 AWI393242:AWI393246 BGE393242:BGE393246 BQA393242:BQA393246 BZW393242:BZW393246 CJS393242:CJS393246 CTO393242:CTO393246 DDK393242:DDK393246 DNG393242:DNG393246 DXC393242:DXC393246 EGY393242:EGY393246 EQU393242:EQU393246 FAQ393242:FAQ393246 FKM393242:FKM393246 FUI393242:FUI393246 GEE393242:GEE393246 GOA393242:GOA393246 GXW393242:GXW393246 HHS393242:HHS393246 HRO393242:HRO393246 IBK393242:IBK393246 ILG393242:ILG393246 IVC393242:IVC393246 JEY393242:JEY393246 JOU393242:JOU393246 JYQ393242:JYQ393246 KIM393242:KIM393246 KSI393242:KSI393246 LCE393242:LCE393246 LMA393242:LMA393246 LVW393242:LVW393246 MFS393242:MFS393246 MPO393242:MPO393246 MZK393242:MZK393246 NJG393242:NJG393246 NTC393242:NTC393246 OCY393242:OCY393246 OMU393242:OMU393246 OWQ393242:OWQ393246 PGM393242:PGM393246 PQI393242:PQI393246 QAE393242:QAE393246 QKA393242:QKA393246 QTW393242:QTW393246 RDS393242:RDS393246 RNO393242:RNO393246 RXK393242:RXK393246 SHG393242:SHG393246 SRC393242:SRC393246 TAY393242:TAY393246 TKU393242:TKU393246 TUQ393242:TUQ393246 UEM393242:UEM393246 UOI393242:UOI393246 UYE393242:UYE393246 VIA393242:VIA393246 VRW393242:VRW393246 WBS393242:WBS393246 WLO393242:WLO393246 WVK393242:WVK393246 B458778:B458782 IY458778:IY458782 SU458778:SU458782 ACQ458778:ACQ458782 AMM458778:AMM458782 AWI458778:AWI458782 BGE458778:BGE458782 BQA458778:BQA458782 BZW458778:BZW458782 CJS458778:CJS458782 CTO458778:CTO458782 DDK458778:DDK458782 DNG458778:DNG458782 DXC458778:DXC458782 EGY458778:EGY458782 EQU458778:EQU458782 FAQ458778:FAQ458782 FKM458778:FKM458782 FUI458778:FUI458782 GEE458778:GEE458782 GOA458778:GOA458782 GXW458778:GXW458782 HHS458778:HHS458782 HRO458778:HRO458782 IBK458778:IBK458782 ILG458778:ILG458782 IVC458778:IVC458782 JEY458778:JEY458782 JOU458778:JOU458782 JYQ458778:JYQ458782 KIM458778:KIM458782 KSI458778:KSI458782 LCE458778:LCE458782 LMA458778:LMA458782 LVW458778:LVW458782 MFS458778:MFS458782 MPO458778:MPO458782 MZK458778:MZK458782 NJG458778:NJG458782 NTC458778:NTC458782 OCY458778:OCY458782 OMU458778:OMU458782 OWQ458778:OWQ458782 PGM458778:PGM458782 PQI458778:PQI458782 QAE458778:QAE458782 QKA458778:QKA458782 QTW458778:QTW458782 RDS458778:RDS458782 RNO458778:RNO458782 RXK458778:RXK458782 SHG458778:SHG458782 SRC458778:SRC458782 TAY458778:TAY458782 TKU458778:TKU458782 TUQ458778:TUQ458782 UEM458778:UEM458782 UOI458778:UOI458782 UYE458778:UYE458782 VIA458778:VIA458782 VRW458778:VRW458782 WBS458778:WBS458782 WLO458778:WLO458782 WVK458778:WVK458782 B524314:B524318 IY524314:IY524318 SU524314:SU524318 ACQ524314:ACQ524318 AMM524314:AMM524318 AWI524314:AWI524318 BGE524314:BGE524318 BQA524314:BQA524318 BZW524314:BZW524318 CJS524314:CJS524318 CTO524314:CTO524318 DDK524314:DDK524318 DNG524314:DNG524318 DXC524314:DXC524318 EGY524314:EGY524318 EQU524314:EQU524318 FAQ524314:FAQ524318 FKM524314:FKM524318 FUI524314:FUI524318 GEE524314:GEE524318 GOA524314:GOA524318 GXW524314:GXW524318 HHS524314:HHS524318 HRO524314:HRO524318 IBK524314:IBK524318 ILG524314:ILG524318 IVC524314:IVC524318 JEY524314:JEY524318 JOU524314:JOU524318 JYQ524314:JYQ524318 KIM524314:KIM524318 KSI524314:KSI524318 LCE524314:LCE524318 LMA524314:LMA524318 LVW524314:LVW524318 MFS524314:MFS524318 MPO524314:MPO524318 MZK524314:MZK524318 NJG524314:NJG524318 NTC524314:NTC524318 OCY524314:OCY524318 OMU524314:OMU524318 OWQ524314:OWQ524318 PGM524314:PGM524318 PQI524314:PQI524318 QAE524314:QAE524318 QKA524314:QKA524318 QTW524314:QTW524318 RDS524314:RDS524318 RNO524314:RNO524318 RXK524314:RXK524318 SHG524314:SHG524318 SRC524314:SRC524318 TAY524314:TAY524318 TKU524314:TKU524318 TUQ524314:TUQ524318 UEM524314:UEM524318 UOI524314:UOI524318 UYE524314:UYE524318 VIA524314:VIA524318 VRW524314:VRW524318 WBS524314:WBS524318 WLO524314:WLO524318 WVK524314:WVK524318 B589850:B589854 IY589850:IY589854 SU589850:SU589854 ACQ589850:ACQ589854 AMM589850:AMM589854 AWI589850:AWI589854 BGE589850:BGE589854 BQA589850:BQA589854 BZW589850:BZW589854 CJS589850:CJS589854 CTO589850:CTO589854 DDK589850:DDK589854 DNG589850:DNG589854 DXC589850:DXC589854 EGY589850:EGY589854 EQU589850:EQU589854 FAQ589850:FAQ589854 FKM589850:FKM589854 FUI589850:FUI589854 GEE589850:GEE589854 GOA589850:GOA589854 GXW589850:GXW589854 HHS589850:HHS589854 HRO589850:HRO589854 IBK589850:IBK589854 ILG589850:ILG589854 IVC589850:IVC589854 JEY589850:JEY589854 JOU589850:JOU589854 JYQ589850:JYQ589854 KIM589850:KIM589854 KSI589850:KSI589854 LCE589850:LCE589854 LMA589850:LMA589854 LVW589850:LVW589854 MFS589850:MFS589854 MPO589850:MPO589854 MZK589850:MZK589854 NJG589850:NJG589854 NTC589850:NTC589854 OCY589850:OCY589854 OMU589850:OMU589854 OWQ589850:OWQ589854 PGM589850:PGM589854 PQI589850:PQI589854 QAE589850:QAE589854 QKA589850:QKA589854 QTW589850:QTW589854 RDS589850:RDS589854 RNO589850:RNO589854 RXK589850:RXK589854 SHG589850:SHG589854 SRC589850:SRC589854 TAY589850:TAY589854 TKU589850:TKU589854 TUQ589850:TUQ589854 UEM589850:UEM589854 UOI589850:UOI589854 UYE589850:UYE589854 VIA589850:VIA589854 VRW589850:VRW589854 WBS589850:WBS589854 WLO589850:WLO589854 WVK589850:WVK589854 B655386:B655390 IY655386:IY655390 SU655386:SU655390 ACQ655386:ACQ655390 AMM655386:AMM655390 AWI655386:AWI655390 BGE655386:BGE655390 BQA655386:BQA655390 BZW655386:BZW655390 CJS655386:CJS655390 CTO655386:CTO655390 DDK655386:DDK655390 DNG655386:DNG655390 DXC655386:DXC655390 EGY655386:EGY655390 EQU655386:EQU655390 FAQ655386:FAQ655390 FKM655386:FKM655390 FUI655386:FUI655390 GEE655386:GEE655390 GOA655386:GOA655390 GXW655386:GXW655390 HHS655386:HHS655390 HRO655386:HRO655390 IBK655386:IBK655390 ILG655386:ILG655390 IVC655386:IVC655390 JEY655386:JEY655390 JOU655386:JOU655390 JYQ655386:JYQ655390 KIM655386:KIM655390 KSI655386:KSI655390 LCE655386:LCE655390 LMA655386:LMA655390 LVW655386:LVW655390 MFS655386:MFS655390 MPO655386:MPO655390 MZK655386:MZK655390 NJG655386:NJG655390 NTC655386:NTC655390 OCY655386:OCY655390 OMU655386:OMU655390 OWQ655386:OWQ655390 PGM655386:PGM655390 PQI655386:PQI655390 QAE655386:QAE655390 QKA655386:QKA655390 QTW655386:QTW655390 RDS655386:RDS655390 RNO655386:RNO655390 RXK655386:RXK655390 SHG655386:SHG655390 SRC655386:SRC655390 TAY655386:TAY655390 TKU655386:TKU655390 TUQ655386:TUQ655390 UEM655386:UEM655390 UOI655386:UOI655390 UYE655386:UYE655390 VIA655386:VIA655390 VRW655386:VRW655390 WBS655386:WBS655390 WLO655386:WLO655390 WVK655386:WVK655390 B720922:B720926 IY720922:IY720926 SU720922:SU720926 ACQ720922:ACQ720926 AMM720922:AMM720926 AWI720922:AWI720926 BGE720922:BGE720926 BQA720922:BQA720926 BZW720922:BZW720926 CJS720922:CJS720926 CTO720922:CTO720926 DDK720922:DDK720926 DNG720922:DNG720926 DXC720922:DXC720926 EGY720922:EGY720926 EQU720922:EQU720926 FAQ720922:FAQ720926 FKM720922:FKM720926 FUI720922:FUI720926 GEE720922:GEE720926 GOA720922:GOA720926 GXW720922:GXW720926 HHS720922:HHS720926 HRO720922:HRO720926 IBK720922:IBK720926 ILG720922:ILG720926 IVC720922:IVC720926 JEY720922:JEY720926 JOU720922:JOU720926 JYQ720922:JYQ720926 KIM720922:KIM720926 KSI720922:KSI720926 LCE720922:LCE720926 LMA720922:LMA720926 LVW720922:LVW720926 MFS720922:MFS720926 MPO720922:MPO720926 MZK720922:MZK720926 NJG720922:NJG720926 NTC720922:NTC720926 OCY720922:OCY720926 OMU720922:OMU720926 OWQ720922:OWQ720926 PGM720922:PGM720926 PQI720922:PQI720926 QAE720922:QAE720926 QKA720922:QKA720926 QTW720922:QTW720926 RDS720922:RDS720926 RNO720922:RNO720926 RXK720922:RXK720926 SHG720922:SHG720926 SRC720922:SRC720926 TAY720922:TAY720926 TKU720922:TKU720926 TUQ720922:TUQ720926 UEM720922:UEM720926 UOI720922:UOI720926 UYE720922:UYE720926 VIA720922:VIA720926 VRW720922:VRW720926 WBS720922:WBS720926 WLO720922:WLO720926 WVK720922:WVK720926 B786458:B786462 IY786458:IY786462 SU786458:SU786462 ACQ786458:ACQ786462 AMM786458:AMM786462 AWI786458:AWI786462 BGE786458:BGE786462 BQA786458:BQA786462 BZW786458:BZW786462 CJS786458:CJS786462 CTO786458:CTO786462 DDK786458:DDK786462 DNG786458:DNG786462 DXC786458:DXC786462 EGY786458:EGY786462 EQU786458:EQU786462 FAQ786458:FAQ786462 FKM786458:FKM786462 FUI786458:FUI786462 GEE786458:GEE786462 GOA786458:GOA786462 GXW786458:GXW786462 HHS786458:HHS786462 HRO786458:HRO786462 IBK786458:IBK786462 ILG786458:ILG786462 IVC786458:IVC786462 JEY786458:JEY786462 JOU786458:JOU786462 JYQ786458:JYQ786462 KIM786458:KIM786462 KSI786458:KSI786462 LCE786458:LCE786462 LMA786458:LMA786462 LVW786458:LVW786462 MFS786458:MFS786462 MPO786458:MPO786462 MZK786458:MZK786462 NJG786458:NJG786462 NTC786458:NTC786462 OCY786458:OCY786462 OMU786458:OMU786462 OWQ786458:OWQ786462 PGM786458:PGM786462 PQI786458:PQI786462 QAE786458:QAE786462 QKA786458:QKA786462 QTW786458:QTW786462 RDS786458:RDS786462 RNO786458:RNO786462 RXK786458:RXK786462 SHG786458:SHG786462 SRC786458:SRC786462 TAY786458:TAY786462 TKU786458:TKU786462 TUQ786458:TUQ786462 UEM786458:UEM786462 UOI786458:UOI786462 UYE786458:UYE786462 VIA786458:VIA786462 VRW786458:VRW786462 WBS786458:WBS786462 WLO786458:WLO786462 WVK786458:WVK786462 B851994:B851998 IY851994:IY851998 SU851994:SU851998 ACQ851994:ACQ851998 AMM851994:AMM851998 AWI851994:AWI851998 BGE851994:BGE851998 BQA851994:BQA851998 BZW851994:BZW851998 CJS851994:CJS851998 CTO851994:CTO851998 DDK851994:DDK851998 DNG851994:DNG851998 DXC851994:DXC851998 EGY851994:EGY851998 EQU851994:EQU851998 FAQ851994:FAQ851998 FKM851994:FKM851998 FUI851994:FUI851998 GEE851994:GEE851998 GOA851994:GOA851998 GXW851994:GXW851998 HHS851994:HHS851998 HRO851994:HRO851998 IBK851994:IBK851998 ILG851994:ILG851998 IVC851994:IVC851998 JEY851994:JEY851998 JOU851994:JOU851998 JYQ851994:JYQ851998 KIM851994:KIM851998 KSI851994:KSI851998 LCE851994:LCE851998 LMA851994:LMA851998 LVW851994:LVW851998 MFS851994:MFS851998 MPO851994:MPO851998 MZK851994:MZK851998 NJG851994:NJG851998 NTC851994:NTC851998 OCY851994:OCY851998 OMU851994:OMU851998 OWQ851994:OWQ851998 PGM851994:PGM851998 PQI851994:PQI851998 QAE851994:QAE851998 QKA851994:QKA851998 QTW851994:QTW851998 RDS851994:RDS851998 RNO851994:RNO851998 RXK851994:RXK851998 SHG851994:SHG851998 SRC851994:SRC851998 TAY851994:TAY851998 TKU851994:TKU851998 TUQ851994:TUQ851998 UEM851994:UEM851998 UOI851994:UOI851998 UYE851994:UYE851998 VIA851994:VIA851998 VRW851994:VRW851998 WBS851994:WBS851998 WLO851994:WLO851998 WVK851994:WVK851998 B917530:B917534 IY917530:IY917534 SU917530:SU917534 ACQ917530:ACQ917534 AMM917530:AMM917534 AWI917530:AWI917534 BGE917530:BGE917534 BQA917530:BQA917534 BZW917530:BZW917534 CJS917530:CJS917534 CTO917530:CTO917534 DDK917530:DDK917534 DNG917530:DNG917534 DXC917530:DXC917534 EGY917530:EGY917534 EQU917530:EQU917534 FAQ917530:FAQ917534 FKM917530:FKM917534 FUI917530:FUI917534 GEE917530:GEE917534 GOA917530:GOA917534 GXW917530:GXW917534 HHS917530:HHS917534 HRO917530:HRO917534 IBK917530:IBK917534 ILG917530:ILG917534 IVC917530:IVC917534 JEY917530:JEY917534 JOU917530:JOU917534 JYQ917530:JYQ917534 KIM917530:KIM917534 KSI917530:KSI917534 LCE917530:LCE917534 LMA917530:LMA917534 LVW917530:LVW917534 MFS917530:MFS917534 MPO917530:MPO917534 MZK917530:MZK917534 NJG917530:NJG917534 NTC917530:NTC917534 OCY917530:OCY917534 OMU917530:OMU917534 OWQ917530:OWQ917534 PGM917530:PGM917534 PQI917530:PQI917534 QAE917530:QAE917534 QKA917530:QKA917534 QTW917530:QTW917534 RDS917530:RDS917534 RNO917530:RNO917534 RXK917530:RXK917534 SHG917530:SHG917534 SRC917530:SRC917534 TAY917530:TAY917534 TKU917530:TKU917534 TUQ917530:TUQ917534 UEM917530:UEM917534 UOI917530:UOI917534 UYE917530:UYE917534 VIA917530:VIA917534 VRW917530:VRW917534 WBS917530:WBS917534 WLO917530:WLO917534 WVK917530:WVK917534 B983066:B983070 IY983066:IY983070 SU983066:SU983070 ACQ983066:ACQ983070 AMM983066:AMM983070 AWI983066:AWI983070 BGE983066:BGE983070 BQA983066:BQA983070 BZW983066:BZW983070 CJS983066:CJS983070 CTO983066:CTO983070 DDK983066:DDK983070 DNG983066:DNG983070 DXC983066:DXC983070 EGY983066:EGY983070 EQU983066:EQU983070 FAQ983066:FAQ983070 FKM983066:FKM983070 FUI983066:FUI983070 GEE983066:GEE983070 GOA983066:GOA983070 GXW983066:GXW983070 HHS983066:HHS983070 HRO983066:HRO983070 IBK983066:IBK983070 ILG983066:ILG983070 IVC983066:IVC983070 JEY983066:JEY983070 JOU983066:JOU983070 JYQ983066:JYQ983070 KIM983066:KIM983070 KSI983066:KSI983070 LCE983066:LCE983070 LMA983066:LMA983070 LVW983066:LVW983070 MFS983066:MFS983070 MPO983066:MPO983070 MZK983066:MZK983070 NJG983066:NJG983070 NTC983066:NTC983070 OCY983066:OCY983070 OMU983066:OMU983070 OWQ983066:OWQ983070 PGM983066:PGM983070 PQI983066:PQI983070 QAE983066:QAE983070 QKA983066:QKA983070 QTW983066:QTW983070 RDS983066:RDS983070 RNO983066:RNO983070 RXK983066:RXK983070 SHG983066:SHG983070 SRC983066:SRC983070 TAY983066:TAY983070 TKU983066:TKU983070 TUQ983066:TUQ983070 UEM983066:UEM983070 UOI983066:UOI983070 UYE983066:UYE983070 VIA983066:VIA983070 VRW983066:VRW983070 WBS983066:WBS983070 WLO983066:WLO983070 WVK983066:WVK983070 WVK15:WVK24 WLO15:WLO24 WBS15:WBS24 VRW15:VRW24 VIA15:VIA24 UYE15:UYE24 UOI15:UOI24 UEM15:UEM24 TUQ15:TUQ24 TKU15:TKU24 TAY15:TAY24 SRC15:SRC24 SHG15:SHG24 RXK15:RXK24 RNO15:RNO24 RDS15:RDS24 QTW15:QTW24 QKA15:QKA24 QAE15:QAE24 PQI15:PQI24 PGM15:PGM24 OWQ15:OWQ24 OMU15:OMU24 OCY15:OCY24 NTC15:NTC24 NJG15:NJG24 MZK15:MZK24 MPO15:MPO24 MFS15:MFS24 LVW15:LVW24 LMA15:LMA24 LCE15:LCE24 KSI15:KSI24 KIM15:KIM24 JYQ15:JYQ24 JOU15:JOU24 JEY15:JEY24 IVC15:IVC24 ILG15:ILG24 IBK15:IBK24 HRO15:HRO24 HHS15:HHS24 GXW15:GXW24 GOA15:GOA24 GEE15:GEE24 FUI15:FUI24 FKM15:FKM24 FAQ15:FAQ24 EQU15:EQU24 EGY15:EGY24 DXC15:DXC24 DNG15:DNG24 DDK15:DDK24 CTO15:CTO24 CJS15:CJS24 BZW15:BZW24 BQA15:BQA24 BGE15:BGE24 AWI15:AWI24 AMM15:AMM24 ACQ15:ACQ24 SU15:SU24 IY15:IY24" xr:uid="{00000000-0002-0000-0800-000000000000}">
      <formula1>個票番号</formula1>
    </dataValidation>
    <dataValidation type="whole" allowBlank="1" showInputMessage="1" showErrorMessage="1" error="半角数字で入力してください。" sqref="JE44 TA44 ACW44 AMS44 AWO44 BGK44 BQG44 CAC44 CJY44 CTU44 DDQ44 DNM44 DXI44 EHE44 ERA44 FAW44 FKS44 FUO44 GEK44 GOG44 GYC44 HHY44 HRU44 IBQ44 ILM44 IVI44 JFE44 JPA44 JYW44 KIS44 KSO44 LCK44 LMG44 LWC44 MFY44 MPU44 MZQ44 NJM44 NTI44 ODE44 ONA44 OWW44 PGS44 PQO44 QAK44 QKG44 QUC44 RDY44 RNU44 RXQ44 SHM44 SRI44 TBE44 TLA44 TUW44 UES44 UOO44 UYK44 VIG44 VSC44 WBY44 WLU44 WVQ44 I65580 JE65580 TA65580 ACW65580 AMS65580 AWO65580 BGK65580 BQG65580 CAC65580 CJY65580 CTU65580 DDQ65580 DNM65580 DXI65580 EHE65580 ERA65580 FAW65580 FKS65580 FUO65580 GEK65580 GOG65580 GYC65580 HHY65580 HRU65580 IBQ65580 ILM65580 IVI65580 JFE65580 JPA65580 JYW65580 KIS65580 KSO65580 LCK65580 LMG65580 LWC65580 MFY65580 MPU65580 MZQ65580 NJM65580 NTI65580 ODE65580 ONA65580 OWW65580 PGS65580 PQO65580 QAK65580 QKG65580 QUC65580 RDY65580 RNU65580 RXQ65580 SHM65580 SRI65580 TBE65580 TLA65580 TUW65580 UES65580 UOO65580 UYK65580 VIG65580 VSC65580 WBY65580 WLU65580 WVQ65580 I131116 JE131116 TA131116 ACW131116 AMS131116 AWO131116 BGK131116 BQG131116 CAC131116 CJY131116 CTU131116 DDQ131116 DNM131116 DXI131116 EHE131116 ERA131116 FAW131116 FKS131116 FUO131116 GEK131116 GOG131116 GYC131116 HHY131116 HRU131116 IBQ131116 ILM131116 IVI131116 JFE131116 JPA131116 JYW131116 KIS131116 KSO131116 LCK131116 LMG131116 LWC131116 MFY131116 MPU131116 MZQ131116 NJM131116 NTI131116 ODE131116 ONA131116 OWW131116 PGS131116 PQO131116 QAK131116 QKG131116 QUC131116 RDY131116 RNU131116 RXQ131116 SHM131116 SRI131116 TBE131116 TLA131116 TUW131116 UES131116 UOO131116 UYK131116 VIG131116 VSC131116 WBY131116 WLU131116 WVQ131116 I196652 JE196652 TA196652 ACW196652 AMS196652 AWO196652 BGK196652 BQG196652 CAC196652 CJY196652 CTU196652 DDQ196652 DNM196652 DXI196652 EHE196652 ERA196652 FAW196652 FKS196652 FUO196652 GEK196652 GOG196652 GYC196652 HHY196652 HRU196652 IBQ196652 ILM196652 IVI196652 JFE196652 JPA196652 JYW196652 KIS196652 KSO196652 LCK196652 LMG196652 LWC196652 MFY196652 MPU196652 MZQ196652 NJM196652 NTI196652 ODE196652 ONA196652 OWW196652 PGS196652 PQO196652 QAK196652 QKG196652 QUC196652 RDY196652 RNU196652 RXQ196652 SHM196652 SRI196652 TBE196652 TLA196652 TUW196652 UES196652 UOO196652 UYK196652 VIG196652 VSC196652 WBY196652 WLU196652 WVQ196652 I262188 JE262188 TA262188 ACW262188 AMS262188 AWO262188 BGK262188 BQG262188 CAC262188 CJY262188 CTU262188 DDQ262188 DNM262188 DXI262188 EHE262188 ERA262188 FAW262188 FKS262188 FUO262188 GEK262188 GOG262188 GYC262188 HHY262188 HRU262188 IBQ262188 ILM262188 IVI262188 JFE262188 JPA262188 JYW262188 KIS262188 KSO262188 LCK262188 LMG262188 LWC262188 MFY262188 MPU262188 MZQ262188 NJM262188 NTI262188 ODE262188 ONA262188 OWW262188 PGS262188 PQO262188 QAK262188 QKG262188 QUC262188 RDY262188 RNU262188 RXQ262188 SHM262188 SRI262188 TBE262188 TLA262188 TUW262188 UES262188 UOO262188 UYK262188 VIG262188 VSC262188 WBY262188 WLU262188 WVQ262188 I327724 JE327724 TA327724 ACW327724 AMS327724 AWO327724 BGK327724 BQG327724 CAC327724 CJY327724 CTU327724 DDQ327724 DNM327724 DXI327724 EHE327724 ERA327724 FAW327724 FKS327724 FUO327724 GEK327724 GOG327724 GYC327724 HHY327724 HRU327724 IBQ327724 ILM327724 IVI327724 JFE327724 JPA327724 JYW327724 KIS327724 KSO327724 LCK327724 LMG327724 LWC327724 MFY327724 MPU327724 MZQ327724 NJM327724 NTI327724 ODE327724 ONA327724 OWW327724 PGS327724 PQO327724 QAK327724 QKG327724 QUC327724 RDY327724 RNU327724 RXQ327724 SHM327724 SRI327724 TBE327724 TLA327724 TUW327724 UES327724 UOO327724 UYK327724 VIG327724 VSC327724 WBY327724 WLU327724 WVQ327724 I393260 JE393260 TA393260 ACW393260 AMS393260 AWO393260 BGK393260 BQG393260 CAC393260 CJY393260 CTU393260 DDQ393260 DNM393260 DXI393260 EHE393260 ERA393260 FAW393260 FKS393260 FUO393260 GEK393260 GOG393260 GYC393260 HHY393260 HRU393260 IBQ393260 ILM393260 IVI393260 JFE393260 JPA393260 JYW393260 KIS393260 KSO393260 LCK393260 LMG393260 LWC393260 MFY393260 MPU393260 MZQ393260 NJM393260 NTI393260 ODE393260 ONA393260 OWW393260 PGS393260 PQO393260 QAK393260 QKG393260 QUC393260 RDY393260 RNU393260 RXQ393260 SHM393260 SRI393260 TBE393260 TLA393260 TUW393260 UES393260 UOO393260 UYK393260 VIG393260 VSC393260 WBY393260 WLU393260 WVQ393260 I458796 JE458796 TA458796 ACW458796 AMS458796 AWO458796 BGK458796 BQG458796 CAC458796 CJY458796 CTU458796 DDQ458796 DNM458796 DXI458796 EHE458796 ERA458796 FAW458796 FKS458796 FUO458796 GEK458796 GOG458796 GYC458796 HHY458796 HRU458796 IBQ458796 ILM458796 IVI458796 JFE458796 JPA458796 JYW458796 KIS458796 KSO458796 LCK458796 LMG458796 LWC458796 MFY458796 MPU458796 MZQ458796 NJM458796 NTI458796 ODE458796 ONA458796 OWW458796 PGS458796 PQO458796 QAK458796 QKG458796 QUC458796 RDY458796 RNU458796 RXQ458796 SHM458796 SRI458796 TBE458796 TLA458796 TUW458796 UES458796 UOO458796 UYK458796 VIG458796 VSC458796 WBY458796 WLU458796 WVQ458796 I524332 JE524332 TA524332 ACW524332 AMS524332 AWO524332 BGK524332 BQG524332 CAC524332 CJY524332 CTU524332 DDQ524332 DNM524332 DXI524332 EHE524332 ERA524332 FAW524332 FKS524332 FUO524332 GEK524332 GOG524332 GYC524332 HHY524332 HRU524332 IBQ524332 ILM524332 IVI524332 JFE524332 JPA524332 JYW524332 KIS524332 KSO524332 LCK524332 LMG524332 LWC524332 MFY524332 MPU524332 MZQ524332 NJM524332 NTI524332 ODE524332 ONA524332 OWW524332 PGS524332 PQO524332 QAK524332 QKG524332 QUC524332 RDY524332 RNU524332 RXQ524332 SHM524332 SRI524332 TBE524332 TLA524332 TUW524332 UES524332 UOO524332 UYK524332 VIG524332 VSC524332 WBY524332 WLU524332 WVQ524332 I589868 JE589868 TA589868 ACW589868 AMS589868 AWO589868 BGK589868 BQG589868 CAC589868 CJY589868 CTU589868 DDQ589868 DNM589868 DXI589868 EHE589868 ERA589868 FAW589868 FKS589868 FUO589868 GEK589868 GOG589868 GYC589868 HHY589868 HRU589868 IBQ589868 ILM589868 IVI589868 JFE589868 JPA589868 JYW589868 KIS589868 KSO589868 LCK589868 LMG589868 LWC589868 MFY589868 MPU589868 MZQ589868 NJM589868 NTI589868 ODE589868 ONA589868 OWW589868 PGS589868 PQO589868 QAK589868 QKG589868 QUC589868 RDY589868 RNU589868 RXQ589868 SHM589868 SRI589868 TBE589868 TLA589868 TUW589868 UES589868 UOO589868 UYK589868 VIG589868 VSC589868 WBY589868 WLU589868 WVQ589868 I655404 JE655404 TA655404 ACW655404 AMS655404 AWO655404 BGK655404 BQG655404 CAC655404 CJY655404 CTU655404 DDQ655404 DNM655404 DXI655404 EHE655404 ERA655404 FAW655404 FKS655404 FUO655404 GEK655404 GOG655404 GYC655404 HHY655404 HRU655404 IBQ655404 ILM655404 IVI655404 JFE655404 JPA655404 JYW655404 KIS655404 KSO655404 LCK655404 LMG655404 LWC655404 MFY655404 MPU655404 MZQ655404 NJM655404 NTI655404 ODE655404 ONA655404 OWW655404 PGS655404 PQO655404 QAK655404 QKG655404 QUC655404 RDY655404 RNU655404 RXQ655404 SHM655404 SRI655404 TBE655404 TLA655404 TUW655404 UES655404 UOO655404 UYK655404 VIG655404 VSC655404 WBY655404 WLU655404 WVQ655404 I720940 JE720940 TA720940 ACW720940 AMS720940 AWO720940 BGK720940 BQG720940 CAC720940 CJY720940 CTU720940 DDQ720940 DNM720940 DXI720940 EHE720940 ERA720940 FAW720940 FKS720940 FUO720940 GEK720940 GOG720940 GYC720940 HHY720940 HRU720940 IBQ720940 ILM720940 IVI720940 JFE720940 JPA720940 JYW720940 KIS720940 KSO720940 LCK720940 LMG720940 LWC720940 MFY720940 MPU720940 MZQ720940 NJM720940 NTI720940 ODE720940 ONA720940 OWW720940 PGS720940 PQO720940 QAK720940 QKG720940 QUC720940 RDY720940 RNU720940 RXQ720940 SHM720940 SRI720940 TBE720940 TLA720940 TUW720940 UES720940 UOO720940 UYK720940 VIG720940 VSC720940 WBY720940 WLU720940 WVQ720940 I786476 JE786476 TA786476 ACW786476 AMS786476 AWO786476 BGK786476 BQG786476 CAC786476 CJY786476 CTU786476 DDQ786476 DNM786476 DXI786476 EHE786476 ERA786476 FAW786476 FKS786476 FUO786476 GEK786476 GOG786476 GYC786476 HHY786476 HRU786476 IBQ786476 ILM786476 IVI786476 JFE786476 JPA786476 JYW786476 KIS786476 KSO786476 LCK786476 LMG786476 LWC786476 MFY786476 MPU786476 MZQ786476 NJM786476 NTI786476 ODE786476 ONA786476 OWW786476 PGS786476 PQO786476 QAK786476 QKG786476 QUC786476 RDY786476 RNU786476 RXQ786476 SHM786476 SRI786476 TBE786476 TLA786476 TUW786476 UES786476 UOO786476 UYK786476 VIG786476 VSC786476 WBY786476 WLU786476 WVQ786476 I852012 JE852012 TA852012 ACW852012 AMS852012 AWO852012 BGK852012 BQG852012 CAC852012 CJY852012 CTU852012 DDQ852012 DNM852012 DXI852012 EHE852012 ERA852012 FAW852012 FKS852012 FUO852012 GEK852012 GOG852012 GYC852012 HHY852012 HRU852012 IBQ852012 ILM852012 IVI852012 JFE852012 JPA852012 JYW852012 KIS852012 KSO852012 LCK852012 LMG852012 LWC852012 MFY852012 MPU852012 MZQ852012 NJM852012 NTI852012 ODE852012 ONA852012 OWW852012 PGS852012 PQO852012 QAK852012 QKG852012 QUC852012 RDY852012 RNU852012 RXQ852012 SHM852012 SRI852012 TBE852012 TLA852012 TUW852012 UES852012 UOO852012 UYK852012 VIG852012 VSC852012 WBY852012 WLU852012 WVQ852012 I917548 JE917548 TA917548 ACW917548 AMS917548 AWO917548 BGK917548 BQG917548 CAC917548 CJY917548 CTU917548 DDQ917548 DNM917548 DXI917548 EHE917548 ERA917548 FAW917548 FKS917548 FUO917548 GEK917548 GOG917548 GYC917548 HHY917548 HRU917548 IBQ917548 ILM917548 IVI917548 JFE917548 JPA917548 JYW917548 KIS917548 KSO917548 LCK917548 LMG917548 LWC917548 MFY917548 MPU917548 MZQ917548 NJM917548 NTI917548 ODE917548 ONA917548 OWW917548 PGS917548 PQO917548 QAK917548 QKG917548 QUC917548 RDY917548 RNU917548 RXQ917548 SHM917548 SRI917548 TBE917548 TLA917548 TUW917548 UES917548 UOO917548 UYK917548 VIG917548 VSC917548 WBY917548 WLU917548 WVQ917548 I983084 JE983084 TA983084 ACW983084 AMS983084 AWO983084 BGK983084 BQG983084 CAC983084 CJY983084 CTU983084 DDQ983084 DNM983084 DXI983084 EHE983084 ERA983084 FAW983084 FKS983084 FUO983084 GEK983084 GOG983084 GYC983084 HHY983084 HRU983084 IBQ983084 ILM983084 IVI983084 JFE983084 JPA983084 JYW983084 KIS983084 KSO983084 LCK983084 LMG983084 LWC983084 MFY983084 MPU983084 MZQ983084 NJM983084 NTI983084 ODE983084 ONA983084 OWW983084 PGS983084 PQO983084 QAK983084 QKG983084 QUC983084 RDY983084 RNU983084 RXQ983084 SHM983084 SRI983084 TBE983084 TLA983084 TUW983084 UES983084 UOO983084 UYK983084 VIG983084 VSC983084 WBY983084 WLU983084 WVQ983084" xr:uid="{00000000-0002-0000-0800-000001000000}">
      <formula1>0</formula1>
    </dataValidation>
    <dataValidation type="whole" allowBlank="1" showInputMessage="1" showErrorMessage="1" error="半角数字で入力してください。_x000a_" sqref="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E65580 JA65580 SW65580 ACS65580 AMO65580 AWK65580 BGG65580 BQC65580 BZY65580 CJU65580 CTQ65580 DDM65580 DNI65580 DXE65580 EHA65580 EQW65580 FAS65580 FKO65580 FUK65580 GEG65580 GOC65580 GXY65580 HHU65580 HRQ65580 IBM65580 ILI65580 IVE65580 JFA65580 JOW65580 JYS65580 KIO65580 KSK65580 LCG65580 LMC65580 LVY65580 MFU65580 MPQ65580 MZM65580 NJI65580 NTE65580 ODA65580 OMW65580 OWS65580 PGO65580 PQK65580 QAG65580 QKC65580 QTY65580 RDU65580 RNQ65580 RXM65580 SHI65580 SRE65580 TBA65580 TKW65580 TUS65580 UEO65580 UOK65580 UYG65580 VIC65580 VRY65580 WBU65580 WLQ65580 WVM65580 E131116 JA131116 SW131116 ACS131116 AMO131116 AWK131116 BGG131116 BQC131116 BZY131116 CJU131116 CTQ131116 DDM131116 DNI131116 DXE131116 EHA131116 EQW131116 FAS131116 FKO131116 FUK131116 GEG131116 GOC131116 GXY131116 HHU131116 HRQ131116 IBM131116 ILI131116 IVE131116 JFA131116 JOW131116 JYS131116 KIO131116 KSK131116 LCG131116 LMC131116 LVY131116 MFU131116 MPQ131116 MZM131116 NJI131116 NTE131116 ODA131116 OMW131116 OWS131116 PGO131116 PQK131116 QAG131116 QKC131116 QTY131116 RDU131116 RNQ131116 RXM131116 SHI131116 SRE131116 TBA131116 TKW131116 TUS131116 UEO131116 UOK131116 UYG131116 VIC131116 VRY131116 WBU131116 WLQ131116 WVM131116 E196652 JA196652 SW196652 ACS196652 AMO196652 AWK196652 BGG196652 BQC196652 BZY196652 CJU196652 CTQ196652 DDM196652 DNI196652 DXE196652 EHA196652 EQW196652 FAS196652 FKO196652 FUK196652 GEG196652 GOC196652 GXY196652 HHU196652 HRQ196652 IBM196652 ILI196652 IVE196652 JFA196652 JOW196652 JYS196652 KIO196652 KSK196652 LCG196652 LMC196652 LVY196652 MFU196652 MPQ196652 MZM196652 NJI196652 NTE196652 ODA196652 OMW196652 OWS196652 PGO196652 PQK196652 QAG196652 QKC196652 QTY196652 RDU196652 RNQ196652 RXM196652 SHI196652 SRE196652 TBA196652 TKW196652 TUS196652 UEO196652 UOK196652 UYG196652 VIC196652 VRY196652 WBU196652 WLQ196652 WVM196652 E262188 JA262188 SW262188 ACS262188 AMO262188 AWK262188 BGG262188 BQC262188 BZY262188 CJU262188 CTQ262188 DDM262188 DNI262188 DXE262188 EHA262188 EQW262188 FAS262188 FKO262188 FUK262188 GEG262188 GOC262188 GXY262188 HHU262188 HRQ262188 IBM262188 ILI262188 IVE262188 JFA262188 JOW262188 JYS262188 KIO262188 KSK262188 LCG262188 LMC262188 LVY262188 MFU262188 MPQ262188 MZM262188 NJI262188 NTE262188 ODA262188 OMW262188 OWS262188 PGO262188 PQK262188 QAG262188 QKC262188 QTY262188 RDU262188 RNQ262188 RXM262188 SHI262188 SRE262188 TBA262188 TKW262188 TUS262188 UEO262188 UOK262188 UYG262188 VIC262188 VRY262188 WBU262188 WLQ262188 WVM262188 E327724 JA327724 SW327724 ACS327724 AMO327724 AWK327724 BGG327724 BQC327724 BZY327724 CJU327724 CTQ327724 DDM327724 DNI327724 DXE327724 EHA327724 EQW327724 FAS327724 FKO327724 FUK327724 GEG327724 GOC327724 GXY327724 HHU327724 HRQ327724 IBM327724 ILI327724 IVE327724 JFA327724 JOW327724 JYS327724 KIO327724 KSK327724 LCG327724 LMC327724 LVY327724 MFU327724 MPQ327724 MZM327724 NJI327724 NTE327724 ODA327724 OMW327724 OWS327724 PGO327724 PQK327724 QAG327724 QKC327724 QTY327724 RDU327724 RNQ327724 RXM327724 SHI327724 SRE327724 TBA327724 TKW327724 TUS327724 UEO327724 UOK327724 UYG327724 VIC327724 VRY327724 WBU327724 WLQ327724 WVM327724 E393260 JA393260 SW393260 ACS393260 AMO393260 AWK393260 BGG393260 BQC393260 BZY393260 CJU393260 CTQ393260 DDM393260 DNI393260 DXE393260 EHA393260 EQW393260 FAS393260 FKO393260 FUK393260 GEG393260 GOC393260 GXY393260 HHU393260 HRQ393260 IBM393260 ILI393260 IVE393260 JFA393260 JOW393260 JYS393260 KIO393260 KSK393260 LCG393260 LMC393260 LVY393260 MFU393260 MPQ393260 MZM393260 NJI393260 NTE393260 ODA393260 OMW393260 OWS393260 PGO393260 PQK393260 QAG393260 QKC393260 QTY393260 RDU393260 RNQ393260 RXM393260 SHI393260 SRE393260 TBA393260 TKW393260 TUS393260 UEO393260 UOK393260 UYG393260 VIC393260 VRY393260 WBU393260 WLQ393260 WVM393260 E458796 JA458796 SW458796 ACS458796 AMO458796 AWK458796 BGG458796 BQC458796 BZY458796 CJU458796 CTQ458796 DDM458796 DNI458796 DXE458796 EHA458796 EQW458796 FAS458796 FKO458796 FUK458796 GEG458796 GOC458796 GXY458796 HHU458796 HRQ458796 IBM458796 ILI458796 IVE458796 JFA458796 JOW458796 JYS458796 KIO458796 KSK458796 LCG458796 LMC458796 LVY458796 MFU458796 MPQ458796 MZM458796 NJI458796 NTE458796 ODA458796 OMW458796 OWS458796 PGO458796 PQK458796 QAG458796 QKC458796 QTY458796 RDU458796 RNQ458796 RXM458796 SHI458796 SRE458796 TBA458796 TKW458796 TUS458796 UEO458796 UOK458796 UYG458796 VIC458796 VRY458796 WBU458796 WLQ458796 WVM458796 E524332 JA524332 SW524332 ACS524332 AMO524332 AWK524332 BGG524332 BQC524332 BZY524332 CJU524332 CTQ524332 DDM524332 DNI524332 DXE524332 EHA524332 EQW524332 FAS524332 FKO524332 FUK524332 GEG524332 GOC524332 GXY524332 HHU524332 HRQ524332 IBM524332 ILI524332 IVE524332 JFA524332 JOW524332 JYS524332 KIO524332 KSK524332 LCG524332 LMC524332 LVY524332 MFU524332 MPQ524332 MZM524332 NJI524332 NTE524332 ODA524332 OMW524332 OWS524332 PGO524332 PQK524332 QAG524332 QKC524332 QTY524332 RDU524332 RNQ524332 RXM524332 SHI524332 SRE524332 TBA524332 TKW524332 TUS524332 UEO524332 UOK524332 UYG524332 VIC524332 VRY524332 WBU524332 WLQ524332 WVM524332 E589868 JA589868 SW589868 ACS589868 AMO589868 AWK589868 BGG589868 BQC589868 BZY589868 CJU589868 CTQ589868 DDM589868 DNI589868 DXE589868 EHA589868 EQW589868 FAS589868 FKO589868 FUK589868 GEG589868 GOC589868 GXY589868 HHU589868 HRQ589868 IBM589868 ILI589868 IVE589868 JFA589868 JOW589868 JYS589868 KIO589868 KSK589868 LCG589868 LMC589868 LVY589868 MFU589868 MPQ589868 MZM589868 NJI589868 NTE589868 ODA589868 OMW589868 OWS589868 PGO589868 PQK589868 QAG589868 QKC589868 QTY589868 RDU589868 RNQ589868 RXM589868 SHI589868 SRE589868 TBA589868 TKW589868 TUS589868 UEO589868 UOK589868 UYG589868 VIC589868 VRY589868 WBU589868 WLQ589868 WVM589868 E655404 JA655404 SW655404 ACS655404 AMO655404 AWK655404 BGG655404 BQC655404 BZY655404 CJU655404 CTQ655404 DDM655404 DNI655404 DXE655404 EHA655404 EQW655404 FAS655404 FKO655404 FUK655404 GEG655404 GOC655404 GXY655404 HHU655404 HRQ655404 IBM655404 ILI655404 IVE655404 JFA655404 JOW655404 JYS655404 KIO655404 KSK655404 LCG655404 LMC655404 LVY655404 MFU655404 MPQ655404 MZM655404 NJI655404 NTE655404 ODA655404 OMW655404 OWS655404 PGO655404 PQK655404 QAG655404 QKC655404 QTY655404 RDU655404 RNQ655404 RXM655404 SHI655404 SRE655404 TBA655404 TKW655404 TUS655404 UEO655404 UOK655404 UYG655404 VIC655404 VRY655404 WBU655404 WLQ655404 WVM655404 E720940 JA720940 SW720940 ACS720940 AMO720940 AWK720940 BGG720940 BQC720940 BZY720940 CJU720940 CTQ720940 DDM720940 DNI720940 DXE720940 EHA720940 EQW720940 FAS720940 FKO720940 FUK720940 GEG720940 GOC720940 GXY720940 HHU720940 HRQ720940 IBM720940 ILI720940 IVE720940 JFA720940 JOW720940 JYS720940 KIO720940 KSK720940 LCG720940 LMC720940 LVY720940 MFU720940 MPQ720940 MZM720940 NJI720940 NTE720940 ODA720940 OMW720940 OWS720940 PGO720940 PQK720940 QAG720940 QKC720940 QTY720940 RDU720940 RNQ720940 RXM720940 SHI720940 SRE720940 TBA720940 TKW720940 TUS720940 UEO720940 UOK720940 UYG720940 VIC720940 VRY720940 WBU720940 WLQ720940 WVM720940 E786476 JA786476 SW786476 ACS786476 AMO786476 AWK786476 BGG786476 BQC786476 BZY786476 CJU786476 CTQ786476 DDM786476 DNI786476 DXE786476 EHA786476 EQW786476 FAS786476 FKO786476 FUK786476 GEG786476 GOC786476 GXY786476 HHU786476 HRQ786476 IBM786476 ILI786476 IVE786476 JFA786476 JOW786476 JYS786476 KIO786476 KSK786476 LCG786476 LMC786476 LVY786476 MFU786476 MPQ786476 MZM786476 NJI786476 NTE786476 ODA786476 OMW786476 OWS786476 PGO786476 PQK786476 QAG786476 QKC786476 QTY786476 RDU786476 RNQ786476 RXM786476 SHI786476 SRE786476 TBA786476 TKW786476 TUS786476 UEO786476 UOK786476 UYG786476 VIC786476 VRY786476 WBU786476 WLQ786476 WVM786476 E852012 JA852012 SW852012 ACS852012 AMO852012 AWK852012 BGG852012 BQC852012 BZY852012 CJU852012 CTQ852012 DDM852012 DNI852012 DXE852012 EHA852012 EQW852012 FAS852012 FKO852012 FUK852012 GEG852012 GOC852012 GXY852012 HHU852012 HRQ852012 IBM852012 ILI852012 IVE852012 JFA852012 JOW852012 JYS852012 KIO852012 KSK852012 LCG852012 LMC852012 LVY852012 MFU852012 MPQ852012 MZM852012 NJI852012 NTE852012 ODA852012 OMW852012 OWS852012 PGO852012 PQK852012 QAG852012 QKC852012 QTY852012 RDU852012 RNQ852012 RXM852012 SHI852012 SRE852012 TBA852012 TKW852012 TUS852012 UEO852012 UOK852012 UYG852012 VIC852012 VRY852012 WBU852012 WLQ852012 WVM852012 E917548 JA917548 SW917548 ACS917548 AMO917548 AWK917548 BGG917548 BQC917548 BZY917548 CJU917548 CTQ917548 DDM917548 DNI917548 DXE917548 EHA917548 EQW917548 FAS917548 FKO917548 FUK917548 GEG917548 GOC917548 GXY917548 HHU917548 HRQ917548 IBM917548 ILI917548 IVE917548 JFA917548 JOW917548 JYS917548 KIO917548 KSK917548 LCG917548 LMC917548 LVY917548 MFU917548 MPQ917548 MZM917548 NJI917548 NTE917548 ODA917548 OMW917548 OWS917548 PGO917548 PQK917548 QAG917548 QKC917548 QTY917548 RDU917548 RNQ917548 RXM917548 SHI917548 SRE917548 TBA917548 TKW917548 TUS917548 UEO917548 UOK917548 UYG917548 VIC917548 VRY917548 WBU917548 WLQ917548 WVM917548 E983084 JA983084 SW983084 ACS983084 AMO983084 AWK983084 BGG983084 BQC983084 BZY983084 CJU983084 CTQ983084 DDM983084 DNI983084 DXE983084 EHA983084 EQW983084 FAS983084 FKO983084 FUK983084 GEG983084 GOC983084 GXY983084 HHU983084 HRQ983084 IBM983084 ILI983084 IVE983084 JFA983084 JOW983084 JYS983084 KIO983084 KSK983084 LCG983084 LMC983084 LVY983084 MFU983084 MPQ983084 MZM983084 NJI983084 NTE983084 ODA983084 OMW983084 OWS983084 PGO983084 PQK983084 QAG983084 QKC983084 QTY983084 RDU983084 RNQ983084 RXM983084 SHI983084 SRE983084 TBA983084 TKW983084 TUS983084 UEO983084 UOK983084 UYG983084 VIC983084 VRY983084 WBU983084 WLQ983084 WVM983084" xr:uid="{00000000-0002-0000-0800-000002000000}">
      <formula1>0</formula1>
    </dataValidation>
    <dataValidation type="decimal" allowBlank="1" showInputMessage="1" showErrorMessage="1" error="半角数字で入力してください。" sqref="M65562:M65566 JH65562:JH65566 TD65562:TD65566 ACZ65562:ACZ65566 AMV65562:AMV65566 AWR65562:AWR65566 BGN65562:BGN65566 BQJ65562:BQJ65566 CAF65562:CAF65566 CKB65562:CKB65566 CTX65562:CTX65566 DDT65562:DDT65566 DNP65562:DNP65566 DXL65562:DXL65566 EHH65562:EHH65566 ERD65562:ERD65566 FAZ65562:FAZ65566 FKV65562:FKV65566 FUR65562:FUR65566 GEN65562:GEN65566 GOJ65562:GOJ65566 GYF65562:GYF65566 HIB65562:HIB65566 HRX65562:HRX65566 IBT65562:IBT65566 ILP65562:ILP65566 IVL65562:IVL65566 JFH65562:JFH65566 JPD65562:JPD65566 JYZ65562:JYZ65566 KIV65562:KIV65566 KSR65562:KSR65566 LCN65562:LCN65566 LMJ65562:LMJ65566 LWF65562:LWF65566 MGB65562:MGB65566 MPX65562:MPX65566 MZT65562:MZT65566 NJP65562:NJP65566 NTL65562:NTL65566 ODH65562:ODH65566 OND65562:OND65566 OWZ65562:OWZ65566 PGV65562:PGV65566 PQR65562:PQR65566 QAN65562:QAN65566 QKJ65562:QKJ65566 QUF65562:QUF65566 REB65562:REB65566 RNX65562:RNX65566 RXT65562:RXT65566 SHP65562:SHP65566 SRL65562:SRL65566 TBH65562:TBH65566 TLD65562:TLD65566 TUZ65562:TUZ65566 UEV65562:UEV65566 UOR65562:UOR65566 UYN65562:UYN65566 VIJ65562:VIJ65566 VSF65562:VSF65566 WCB65562:WCB65566 WLX65562:WLX65566 WVT65562:WVT65566 M131098:M131102 JH131098:JH131102 TD131098:TD131102 ACZ131098:ACZ131102 AMV131098:AMV131102 AWR131098:AWR131102 BGN131098:BGN131102 BQJ131098:BQJ131102 CAF131098:CAF131102 CKB131098:CKB131102 CTX131098:CTX131102 DDT131098:DDT131102 DNP131098:DNP131102 DXL131098:DXL131102 EHH131098:EHH131102 ERD131098:ERD131102 FAZ131098:FAZ131102 FKV131098:FKV131102 FUR131098:FUR131102 GEN131098:GEN131102 GOJ131098:GOJ131102 GYF131098:GYF131102 HIB131098:HIB131102 HRX131098:HRX131102 IBT131098:IBT131102 ILP131098:ILP131102 IVL131098:IVL131102 JFH131098:JFH131102 JPD131098:JPD131102 JYZ131098:JYZ131102 KIV131098:KIV131102 KSR131098:KSR131102 LCN131098:LCN131102 LMJ131098:LMJ131102 LWF131098:LWF131102 MGB131098:MGB131102 MPX131098:MPX131102 MZT131098:MZT131102 NJP131098:NJP131102 NTL131098:NTL131102 ODH131098:ODH131102 OND131098:OND131102 OWZ131098:OWZ131102 PGV131098:PGV131102 PQR131098:PQR131102 QAN131098:QAN131102 QKJ131098:QKJ131102 QUF131098:QUF131102 REB131098:REB131102 RNX131098:RNX131102 RXT131098:RXT131102 SHP131098:SHP131102 SRL131098:SRL131102 TBH131098:TBH131102 TLD131098:TLD131102 TUZ131098:TUZ131102 UEV131098:UEV131102 UOR131098:UOR131102 UYN131098:UYN131102 VIJ131098:VIJ131102 VSF131098:VSF131102 WCB131098:WCB131102 WLX131098:WLX131102 WVT131098:WVT131102 M196634:M196638 JH196634:JH196638 TD196634:TD196638 ACZ196634:ACZ196638 AMV196634:AMV196638 AWR196634:AWR196638 BGN196634:BGN196638 BQJ196634:BQJ196638 CAF196634:CAF196638 CKB196634:CKB196638 CTX196634:CTX196638 DDT196634:DDT196638 DNP196634:DNP196638 DXL196634:DXL196638 EHH196634:EHH196638 ERD196634:ERD196638 FAZ196634:FAZ196638 FKV196634:FKV196638 FUR196634:FUR196638 GEN196634:GEN196638 GOJ196634:GOJ196638 GYF196634:GYF196638 HIB196634:HIB196638 HRX196634:HRX196638 IBT196634:IBT196638 ILP196634:ILP196638 IVL196634:IVL196638 JFH196634:JFH196638 JPD196634:JPD196638 JYZ196634:JYZ196638 KIV196634:KIV196638 KSR196634:KSR196638 LCN196634:LCN196638 LMJ196634:LMJ196638 LWF196634:LWF196638 MGB196634:MGB196638 MPX196634:MPX196638 MZT196634:MZT196638 NJP196634:NJP196638 NTL196634:NTL196638 ODH196634:ODH196638 OND196634:OND196638 OWZ196634:OWZ196638 PGV196634:PGV196638 PQR196634:PQR196638 QAN196634:QAN196638 QKJ196634:QKJ196638 QUF196634:QUF196638 REB196634:REB196638 RNX196634:RNX196638 RXT196634:RXT196638 SHP196634:SHP196638 SRL196634:SRL196638 TBH196634:TBH196638 TLD196634:TLD196638 TUZ196634:TUZ196638 UEV196634:UEV196638 UOR196634:UOR196638 UYN196634:UYN196638 VIJ196634:VIJ196638 VSF196634:VSF196638 WCB196634:WCB196638 WLX196634:WLX196638 WVT196634:WVT196638 M262170:M262174 JH262170:JH262174 TD262170:TD262174 ACZ262170:ACZ262174 AMV262170:AMV262174 AWR262170:AWR262174 BGN262170:BGN262174 BQJ262170:BQJ262174 CAF262170:CAF262174 CKB262170:CKB262174 CTX262170:CTX262174 DDT262170:DDT262174 DNP262170:DNP262174 DXL262170:DXL262174 EHH262170:EHH262174 ERD262170:ERD262174 FAZ262170:FAZ262174 FKV262170:FKV262174 FUR262170:FUR262174 GEN262170:GEN262174 GOJ262170:GOJ262174 GYF262170:GYF262174 HIB262170:HIB262174 HRX262170:HRX262174 IBT262170:IBT262174 ILP262170:ILP262174 IVL262170:IVL262174 JFH262170:JFH262174 JPD262170:JPD262174 JYZ262170:JYZ262174 KIV262170:KIV262174 KSR262170:KSR262174 LCN262170:LCN262174 LMJ262170:LMJ262174 LWF262170:LWF262174 MGB262170:MGB262174 MPX262170:MPX262174 MZT262170:MZT262174 NJP262170:NJP262174 NTL262170:NTL262174 ODH262170:ODH262174 OND262170:OND262174 OWZ262170:OWZ262174 PGV262170:PGV262174 PQR262170:PQR262174 QAN262170:QAN262174 QKJ262170:QKJ262174 QUF262170:QUF262174 REB262170:REB262174 RNX262170:RNX262174 RXT262170:RXT262174 SHP262170:SHP262174 SRL262170:SRL262174 TBH262170:TBH262174 TLD262170:TLD262174 TUZ262170:TUZ262174 UEV262170:UEV262174 UOR262170:UOR262174 UYN262170:UYN262174 VIJ262170:VIJ262174 VSF262170:VSF262174 WCB262170:WCB262174 WLX262170:WLX262174 WVT262170:WVT262174 M327706:M327710 JH327706:JH327710 TD327706:TD327710 ACZ327706:ACZ327710 AMV327706:AMV327710 AWR327706:AWR327710 BGN327706:BGN327710 BQJ327706:BQJ327710 CAF327706:CAF327710 CKB327706:CKB327710 CTX327706:CTX327710 DDT327706:DDT327710 DNP327706:DNP327710 DXL327706:DXL327710 EHH327706:EHH327710 ERD327706:ERD327710 FAZ327706:FAZ327710 FKV327706:FKV327710 FUR327706:FUR327710 GEN327706:GEN327710 GOJ327706:GOJ327710 GYF327706:GYF327710 HIB327706:HIB327710 HRX327706:HRX327710 IBT327706:IBT327710 ILP327706:ILP327710 IVL327706:IVL327710 JFH327706:JFH327710 JPD327706:JPD327710 JYZ327706:JYZ327710 KIV327706:KIV327710 KSR327706:KSR327710 LCN327706:LCN327710 LMJ327706:LMJ327710 LWF327706:LWF327710 MGB327706:MGB327710 MPX327706:MPX327710 MZT327706:MZT327710 NJP327706:NJP327710 NTL327706:NTL327710 ODH327706:ODH327710 OND327706:OND327710 OWZ327706:OWZ327710 PGV327706:PGV327710 PQR327706:PQR327710 QAN327706:QAN327710 QKJ327706:QKJ327710 QUF327706:QUF327710 REB327706:REB327710 RNX327706:RNX327710 RXT327706:RXT327710 SHP327706:SHP327710 SRL327706:SRL327710 TBH327706:TBH327710 TLD327706:TLD327710 TUZ327706:TUZ327710 UEV327706:UEV327710 UOR327706:UOR327710 UYN327706:UYN327710 VIJ327706:VIJ327710 VSF327706:VSF327710 WCB327706:WCB327710 WLX327706:WLX327710 WVT327706:WVT327710 M393242:M393246 JH393242:JH393246 TD393242:TD393246 ACZ393242:ACZ393246 AMV393242:AMV393246 AWR393242:AWR393246 BGN393242:BGN393246 BQJ393242:BQJ393246 CAF393242:CAF393246 CKB393242:CKB393246 CTX393242:CTX393246 DDT393242:DDT393246 DNP393242:DNP393246 DXL393242:DXL393246 EHH393242:EHH393246 ERD393242:ERD393246 FAZ393242:FAZ393246 FKV393242:FKV393246 FUR393242:FUR393246 GEN393242:GEN393246 GOJ393242:GOJ393246 GYF393242:GYF393246 HIB393242:HIB393246 HRX393242:HRX393246 IBT393242:IBT393246 ILP393242:ILP393246 IVL393242:IVL393246 JFH393242:JFH393246 JPD393242:JPD393246 JYZ393242:JYZ393246 KIV393242:KIV393246 KSR393242:KSR393246 LCN393242:LCN393246 LMJ393242:LMJ393246 LWF393242:LWF393246 MGB393242:MGB393246 MPX393242:MPX393246 MZT393242:MZT393246 NJP393242:NJP393246 NTL393242:NTL393246 ODH393242:ODH393246 OND393242:OND393246 OWZ393242:OWZ393246 PGV393242:PGV393246 PQR393242:PQR393246 QAN393242:QAN393246 QKJ393242:QKJ393246 QUF393242:QUF393246 REB393242:REB393246 RNX393242:RNX393246 RXT393242:RXT393246 SHP393242:SHP393246 SRL393242:SRL393246 TBH393242:TBH393246 TLD393242:TLD393246 TUZ393242:TUZ393246 UEV393242:UEV393246 UOR393242:UOR393246 UYN393242:UYN393246 VIJ393242:VIJ393246 VSF393242:VSF393246 WCB393242:WCB393246 WLX393242:WLX393246 WVT393242:WVT393246 M458778:M458782 JH458778:JH458782 TD458778:TD458782 ACZ458778:ACZ458782 AMV458778:AMV458782 AWR458778:AWR458782 BGN458778:BGN458782 BQJ458778:BQJ458782 CAF458778:CAF458782 CKB458778:CKB458782 CTX458778:CTX458782 DDT458778:DDT458782 DNP458778:DNP458782 DXL458778:DXL458782 EHH458778:EHH458782 ERD458778:ERD458782 FAZ458778:FAZ458782 FKV458778:FKV458782 FUR458778:FUR458782 GEN458778:GEN458782 GOJ458778:GOJ458782 GYF458778:GYF458782 HIB458778:HIB458782 HRX458778:HRX458782 IBT458778:IBT458782 ILP458778:ILP458782 IVL458778:IVL458782 JFH458778:JFH458782 JPD458778:JPD458782 JYZ458778:JYZ458782 KIV458778:KIV458782 KSR458778:KSR458782 LCN458778:LCN458782 LMJ458778:LMJ458782 LWF458778:LWF458782 MGB458778:MGB458782 MPX458778:MPX458782 MZT458778:MZT458782 NJP458778:NJP458782 NTL458778:NTL458782 ODH458778:ODH458782 OND458778:OND458782 OWZ458778:OWZ458782 PGV458778:PGV458782 PQR458778:PQR458782 QAN458778:QAN458782 QKJ458778:QKJ458782 QUF458778:QUF458782 REB458778:REB458782 RNX458778:RNX458782 RXT458778:RXT458782 SHP458778:SHP458782 SRL458778:SRL458782 TBH458778:TBH458782 TLD458778:TLD458782 TUZ458778:TUZ458782 UEV458778:UEV458782 UOR458778:UOR458782 UYN458778:UYN458782 VIJ458778:VIJ458782 VSF458778:VSF458782 WCB458778:WCB458782 WLX458778:WLX458782 WVT458778:WVT458782 M524314:M524318 JH524314:JH524318 TD524314:TD524318 ACZ524314:ACZ524318 AMV524314:AMV524318 AWR524314:AWR524318 BGN524314:BGN524318 BQJ524314:BQJ524318 CAF524314:CAF524318 CKB524314:CKB524318 CTX524314:CTX524318 DDT524314:DDT524318 DNP524314:DNP524318 DXL524314:DXL524318 EHH524314:EHH524318 ERD524314:ERD524318 FAZ524314:FAZ524318 FKV524314:FKV524318 FUR524314:FUR524318 GEN524314:GEN524318 GOJ524314:GOJ524318 GYF524314:GYF524318 HIB524314:HIB524318 HRX524314:HRX524318 IBT524314:IBT524318 ILP524314:ILP524318 IVL524314:IVL524318 JFH524314:JFH524318 JPD524314:JPD524318 JYZ524314:JYZ524318 KIV524314:KIV524318 KSR524314:KSR524318 LCN524314:LCN524318 LMJ524314:LMJ524318 LWF524314:LWF524318 MGB524314:MGB524318 MPX524314:MPX524318 MZT524314:MZT524318 NJP524314:NJP524318 NTL524314:NTL524318 ODH524314:ODH524318 OND524314:OND524318 OWZ524314:OWZ524318 PGV524314:PGV524318 PQR524314:PQR524318 QAN524314:QAN524318 QKJ524314:QKJ524318 QUF524314:QUF524318 REB524314:REB524318 RNX524314:RNX524318 RXT524314:RXT524318 SHP524314:SHP524318 SRL524314:SRL524318 TBH524314:TBH524318 TLD524314:TLD524318 TUZ524314:TUZ524318 UEV524314:UEV524318 UOR524314:UOR524318 UYN524314:UYN524318 VIJ524314:VIJ524318 VSF524314:VSF524318 WCB524314:WCB524318 WLX524314:WLX524318 WVT524314:WVT524318 M589850:M589854 JH589850:JH589854 TD589850:TD589854 ACZ589850:ACZ589854 AMV589850:AMV589854 AWR589850:AWR589854 BGN589850:BGN589854 BQJ589850:BQJ589854 CAF589850:CAF589854 CKB589850:CKB589854 CTX589850:CTX589854 DDT589850:DDT589854 DNP589850:DNP589854 DXL589850:DXL589854 EHH589850:EHH589854 ERD589850:ERD589854 FAZ589850:FAZ589854 FKV589850:FKV589854 FUR589850:FUR589854 GEN589850:GEN589854 GOJ589850:GOJ589854 GYF589850:GYF589854 HIB589850:HIB589854 HRX589850:HRX589854 IBT589850:IBT589854 ILP589850:ILP589854 IVL589850:IVL589854 JFH589850:JFH589854 JPD589850:JPD589854 JYZ589850:JYZ589854 KIV589850:KIV589854 KSR589850:KSR589854 LCN589850:LCN589854 LMJ589850:LMJ589854 LWF589850:LWF589854 MGB589850:MGB589854 MPX589850:MPX589854 MZT589850:MZT589854 NJP589850:NJP589854 NTL589850:NTL589854 ODH589850:ODH589854 OND589850:OND589854 OWZ589850:OWZ589854 PGV589850:PGV589854 PQR589850:PQR589854 QAN589850:QAN589854 QKJ589850:QKJ589854 QUF589850:QUF589854 REB589850:REB589854 RNX589850:RNX589854 RXT589850:RXT589854 SHP589850:SHP589854 SRL589850:SRL589854 TBH589850:TBH589854 TLD589850:TLD589854 TUZ589850:TUZ589854 UEV589850:UEV589854 UOR589850:UOR589854 UYN589850:UYN589854 VIJ589850:VIJ589854 VSF589850:VSF589854 WCB589850:WCB589854 WLX589850:WLX589854 WVT589850:WVT589854 M655386:M655390 JH655386:JH655390 TD655386:TD655390 ACZ655386:ACZ655390 AMV655386:AMV655390 AWR655386:AWR655390 BGN655386:BGN655390 BQJ655386:BQJ655390 CAF655386:CAF655390 CKB655386:CKB655390 CTX655386:CTX655390 DDT655386:DDT655390 DNP655386:DNP655390 DXL655386:DXL655390 EHH655386:EHH655390 ERD655386:ERD655390 FAZ655386:FAZ655390 FKV655386:FKV655390 FUR655386:FUR655390 GEN655386:GEN655390 GOJ655386:GOJ655390 GYF655386:GYF655390 HIB655386:HIB655390 HRX655386:HRX655390 IBT655386:IBT655390 ILP655386:ILP655390 IVL655386:IVL655390 JFH655386:JFH655390 JPD655386:JPD655390 JYZ655386:JYZ655390 KIV655386:KIV655390 KSR655386:KSR655390 LCN655386:LCN655390 LMJ655386:LMJ655390 LWF655386:LWF655390 MGB655386:MGB655390 MPX655386:MPX655390 MZT655386:MZT655390 NJP655386:NJP655390 NTL655386:NTL655390 ODH655386:ODH655390 OND655386:OND655390 OWZ655386:OWZ655390 PGV655386:PGV655390 PQR655386:PQR655390 QAN655386:QAN655390 QKJ655386:QKJ655390 QUF655386:QUF655390 REB655386:REB655390 RNX655386:RNX655390 RXT655386:RXT655390 SHP655386:SHP655390 SRL655386:SRL655390 TBH655386:TBH655390 TLD655386:TLD655390 TUZ655386:TUZ655390 UEV655386:UEV655390 UOR655386:UOR655390 UYN655386:UYN655390 VIJ655386:VIJ655390 VSF655386:VSF655390 WCB655386:WCB655390 WLX655386:WLX655390 WVT655386:WVT655390 M720922:M720926 JH720922:JH720926 TD720922:TD720926 ACZ720922:ACZ720926 AMV720922:AMV720926 AWR720922:AWR720926 BGN720922:BGN720926 BQJ720922:BQJ720926 CAF720922:CAF720926 CKB720922:CKB720926 CTX720922:CTX720926 DDT720922:DDT720926 DNP720922:DNP720926 DXL720922:DXL720926 EHH720922:EHH720926 ERD720922:ERD720926 FAZ720922:FAZ720926 FKV720922:FKV720926 FUR720922:FUR720926 GEN720922:GEN720926 GOJ720922:GOJ720926 GYF720922:GYF720926 HIB720922:HIB720926 HRX720922:HRX720926 IBT720922:IBT720926 ILP720922:ILP720926 IVL720922:IVL720926 JFH720922:JFH720926 JPD720922:JPD720926 JYZ720922:JYZ720926 KIV720922:KIV720926 KSR720922:KSR720926 LCN720922:LCN720926 LMJ720922:LMJ720926 LWF720922:LWF720926 MGB720922:MGB720926 MPX720922:MPX720926 MZT720922:MZT720926 NJP720922:NJP720926 NTL720922:NTL720926 ODH720922:ODH720926 OND720922:OND720926 OWZ720922:OWZ720926 PGV720922:PGV720926 PQR720922:PQR720926 QAN720922:QAN720926 QKJ720922:QKJ720926 QUF720922:QUF720926 REB720922:REB720926 RNX720922:RNX720926 RXT720922:RXT720926 SHP720922:SHP720926 SRL720922:SRL720926 TBH720922:TBH720926 TLD720922:TLD720926 TUZ720922:TUZ720926 UEV720922:UEV720926 UOR720922:UOR720926 UYN720922:UYN720926 VIJ720922:VIJ720926 VSF720922:VSF720926 WCB720922:WCB720926 WLX720922:WLX720926 WVT720922:WVT720926 M786458:M786462 JH786458:JH786462 TD786458:TD786462 ACZ786458:ACZ786462 AMV786458:AMV786462 AWR786458:AWR786462 BGN786458:BGN786462 BQJ786458:BQJ786462 CAF786458:CAF786462 CKB786458:CKB786462 CTX786458:CTX786462 DDT786458:DDT786462 DNP786458:DNP786462 DXL786458:DXL786462 EHH786458:EHH786462 ERD786458:ERD786462 FAZ786458:FAZ786462 FKV786458:FKV786462 FUR786458:FUR786462 GEN786458:GEN786462 GOJ786458:GOJ786462 GYF786458:GYF786462 HIB786458:HIB786462 HRX786458:HRX786462 IBT786458:IBT786462 ILP786458:ILP786462 IVL786458:IVL786462 JFH786458:JFH786462 JPD786458:JPD786462 JYZ786458:JYZ786462 KIV786458:KIV786462 KSR786458:KSR786462 LCN786458:LCN786462 LMJ786458:LMJ786462 LWF786458:LWF786462 MGB786458:MGB786462 MPX786458:MPX786462 MZT786458:MZT786462 NJP786458:NJP786462 NTL786458:NTL786462 ODH786458:ODH786462 OND786458:OND786462 OWZ786458:OWZ786462 PGV786458:PGV786462 PQR786458:PQR786462 QAN786458:QAN786462 QKJ786458:QKJ786462 QUF786458:QUF786462 REB786458:REB786462 RNX786458:RNX786462 RXT786458:RXT786462 SHP786458:SHP786462 SRL786458:SRL786462 TBH786458:TBH786462 TLD786458:TLD786462 TUZ786458:TUZ786462 UEV786458:UEV786462 UOR786458:UOR786462 UYN786458:UYN786462 VIJ786458:VIJ786462 VSF786458:VSF786462 WCB786458:WCB786462 WLX786458:WLX786462 WVT786458:WVT786462 M851994:M851998 JH851994:JH851998 TD851994:TD851998 ACZ851994:ACZ851998 AMV851994:AMV851998 AWR851994:AWR851998 BGN851994:BGN851998 BQJ851994:BQJ851998 CAF851994:CAF851998 CKB851994:CKB851998 CTX851994:CTX851998 DDT851994:DDT851998 DNP851994:DNP851998 DXL851994:DXL851998 EHH851994:EHH851998 ERD851994:ERD851998 FAZ851994:FAZ851998 FKV851994:FKV851998 FUR851994:FUR851998 GEN851994:GEN851998 GOJ851994:GOJ851998 GYF851994:GYF851998 HIB851994:HIB851998 HRX851994:HRX851998 IBT851994:IBT851998 ILP851994:ILP851998 IVL851994:IVL851998 JFH851994:JFH851998 JPD851994:JPD851998 JYZ851994:JYZ851998 KIV851994:KIV851998 KSR851994:KSR851998 LCN851994:LCN851998 LMJ851994:LMJ851998 LWF851994:LWF851998 MGB851994:MGB851998 MPX851994:MPX851998 MZT851994:MZT851998 NJP851994:NJP851998 NTL851994:NTL851998 ODH851994:ODH851998 OND851994:OND851998 OWZ851994:OWZ851998 PGV851994:PGV851998 PQR851994:PQR851998 QAN851994:QAN851998 QKJ851994:QKJ851998 QUF851994:QUF851998 REB851994:REB851998 RNX851994:RNX851998 RXT851994:RXT851998 SHP851994:SHP851998 SRL851994:SRL851998 TBH851994:TBH851998 TLD851994:TLD851998 TUZ851994:TUZ851998 UEV851994:UEV851998 UOR851994:UOR851998 UYN851994:UYN851998 VIJ851994:VIJ851998 VSF851994:VSF851998 WCB851994:WCB851998 WLX851994:WLX851998 WVT851994:WVT851998 M917530:M917534 JH917530:JH917534 TD917530:TD917534 ACZ917530:ACZ917534 AMV917530:AMV917534 AWR917530:AWR917534 BGN917530:BGN917534 BQJ917530:BQJ917534 CAF917530:CAF917534 CKB917530:CKB917534 CTX917530:CTX917534 DDT917530:DDT917534 DNP917530:DNP917534 DXL917530:DXL917534 EHH917530:EHH917534 ERD917530:ERD917534 FAZ917530:FAZ917534 FKV917530:FKV917534 FUR917530:FUR917534 GEN917530:GEN917534 GOJ917530:GOJ917534 GYF917530:GYF917534 HIB917530:HIB917534 HRX917530:HRX917534 IBT917530:IBT917534 ILP917530:ILP917534 IVL917530:IVL917534 JFH917530:JFH917534 JPD917530:JPD917534 JYZ917530:JYZ917534 KIV917530:KIV917534 KSR917530:KSR917534 LCN917530:LCN917534 LMJ917530:LMJ917534 LWF917530:LWF917534 MGB917530:MGB917534 MPX917530:MPX917534 MZT917530:MZT917534 NJP917530:NJP917534 NTL917530:NTL917534 ODH917530:ODH917534 OND917530:OND917534 OWZ917530:OWZ917534 PGV917530:PGV917534 PQR917530:PQR917534 QAN917530:QAN917534 QKJ917530:QKJ917534 QUF917530:QUF917534 REB917530:REB917534 RNX917530:RNX917534 RXT917530:RXT917534 SHP917530:SHP917534 SRL917530:SRL917534 TBH917530:TBH917534 TLD917530:TLD917534 TUZ917530:TUZ917534 UEV917530:UEV917534 UOR917530:UOR917534 UYN917530:UYN917534 VIJ917530:VIJ917534 VSF917530:VSF917534 WCB917530:WCB917534 WLX917530:WLX917534 WVT917530:WVT917534 M983066:M983070 JH983066:JH983070 TD983066:TD983070 ACZ983066:ACZ983070 AMV983066:AMV983070 AWR983066:AWR983070 BGN983066:BGN983070 BQJ983066:BQJ983070 CAF983066:CAF983070 CKB983066:CKB983070 CTX983066:CTX983070 DDT983066:DDT983070 DNP983066:DNP983070 DXL983066:DXL983070 EHH983066:EHH983070 ERD983066:ERD983070 FAZ983066:FAZ983070 FKV983066:FKV983070 FUR983066:FUR983070 GEN983066:GEN983070 GOJ983066:GOJ983070 GYF983066:GYF983070 HIB983066:HIB983070 HRX983066:HRX983070 IBT983066:IBT983070 ILP983066:ILP983070 IVL983066:IVL983070 JFH983066:JFH983070 JPD983066:JPD983070 JYZ983066:JYZ983070 KIV983066:KIV983070 KSR983066:KSR983070 LCN983066:LCN983070 LMJ983066:LMJ983070 LWF983066:LWF983070 MGB983066:MGB983070 MPX983066:MPX983070 MZT983066:MZT983070 NJP983066:NJP983070 NTL983066:NTL983070 ODH983066:ODH983070 OND983066:OND983070 OWZ983066:OWZ983070 PGV983066:PGV983070 PQR983066:PQR983070 QAN983066:QAN983070 QKJ983066:QKJ983070 QUF983066:QUF983070 REB983066:REB983070 RNX983066:RNX983070 RXT983066:RXT983070 SHP983066:SHP983070 SRL983066:SRL983070 TBH983066:TBH983070 TLD983066:TLD983070 TUZ983066:TUZ983070 UEV983066:UEV983070 UOR983066:UOR983070 UYN983066:UYN983070 VIJ983066:VIJ983070 VSF983066:VSF983070 WCB983066:WCB983070 WLX983066:WLX983070 WVT983066:WVT983070 WVT15:WVT24 WLX15:WLX24 WCB15:WCB24 VSF15:VSF24 VIJ15:VIJ24 UYN15:UYN24 UOR15:UOR24 UEV15:UEV24 TUZ15:TUZ24 TLD15:TLD24 TBH15:TBH24 SRL15:SRL24 SHP15:SHP24 RXT15:RXT24 RNX15:RNX24 REB15:REB24 QUF15:QUF24 QKJ15:QKJ24 QAN15:QAN24 PQR15:PQR24 PGV15:PGV24 OWZ15:OWZ24 OND15:OND24 ODH15:ODH24 NTL15:NTL24 NJP15:NJP24 MZT15:MZT24 MPX15:MPX24 MGB15:MGB24 LWF15:LWF24 LMJ15:LMJ24 LCN15:LCN24 KSR15:KSR24 KIV15:KIV24 JYZ15:JYZ24 JPD15:JPD24 JFH15:JFH24 IVL15:IVL24 ILP15:ILP24 IBT15:IBT24 HRX15:HRX24 HIB15:HIB24 GYF15:GYF24 GOJ15:GOJ24 GEN15:GEN24 FUR15:FUR24 FKV15:FKV24 FAZ15:FAZ24 ERD15:ERD24 EHH15:EHH24 DXL15:DXL24 DNP15:DNP24 DDT15:DDT24 CTX15:CTX24 CKB15:CKB24 CAF15:CAF24 BQJ15:BQJ24 BGN15:BGN24 AWR15:AWR24 AMV15:AMV24 ACZ15:ACZ24 TD15:TD24 JH15:JH24" xr:uid="{00000000-0002-0000-0800-000003000000}">
      <formula1>0</formula1>
    </dataValidation>
    <dataValidation type="list" allowBlank="1" showInputMessage="1" showErrorMessage="1" sqref="AF15:AF17 KA15:KA17 TW15:TW17 ADS15:ADS17 ANO15:ANO17 AXK15:AXK17 BHG15:BHG17 BRC15:BRC17 CAY15:CAY17 CKU15:CKU17 CUQ15:CUQ17 DEM15:DEM17 DOI15:DOI17 DYE15:DYE17 EIA15:EIA17 ERW15:ERW17 FBS15:FBS17 FLO15:FLO17 FVK15:FVK17 GFG15:GFG17 GPC15:GPC17 GYY15:GYY17 HIU15:HIU17 HSQ15:HSQ17 ICM15:ICM17 IMI15:IMI17 IWE15:IWE17 JGA15:JGA17 JPW15:JPW17 JZS15:JZS17 KJO15:KJO17 KTK15:KTK17 LDG15:LDG17 LNC15:LNC17 LWY15:LWY17 MGU15:MGU17 MQQ15:MQQ17 NAM15:NAM17 NKI15:NKI17 NUE15:NUE17 OEA15:OEA17 ONW15:ONW17 OXS15:OXS17 PHO15:PHO17 PRK15:PRK17 QBG15:QBG17 QLC15:QLC17 QUY15:QUY17 REU15:REU17 ROQ15:ROQ17 RYM15:RYM17 SII15:SII17 SSE15:SSE17 TCA15:TCA17 TLW15:TLW17 TVS15:TVS17 UFO15:UFO17 UPK15:UPK17 UZG15:UZG17 VJC15:VJC17 VSY15:VSY17 WCU15:WCU17 WMQ15:WMQ17 WWM15:WWM17 AF65562:AF65564 KA65562:KA65564 TW65562:TW65564 ADS65562:ADS65564 ANO65562:ANO65564 AXK65562:AXK65564 BHG65562:BHG65564 BRC65562:BRC65564 CAY65562:CAY65564 CKU65562:CKU65564 CUQ65562:CUQ65564 DEM65562:DEM65564 DOI65562:DOI65564 DYE65562:DYE65564 EIA65562:EIA65564 ERW65562:ERW65564 FBS65562:FBS65564 FLO65562:FLO65564 FVK65562:FVK65564 GFG65562:GFG65564 GPC65562:GPC65564 GYY65562:GYY65564 HIU65562:HIU65564 HSQ65562:HSQ65564 ICM65562:ICM65564 IMI65562:IMI65564 IWE65562:IWE65564 JGA65562:JGA65564 JPW65562:JPW65564 JZS65562:JZS65564 KJO65562:KJO65564 KTK65562:KTK65564 LDG65562:LDG65564 LNC65562:LNC65564 LWY65562:LWY65564 MGU65562:MGU65564 MQQ65562:MQQ65564 NAM65562:NAM65564 NKI65562:NKI65564 NUE65562:NUE65564 OEA65562:OEA65564 ONW65562:ONW65564 OXS65562:OXS65564 PHO65562:PHO65564 PRK65562:PRK65564 QBG65562:QBG65564 QLC65562:QLC65564 QUY65562:QUY65564 REU65562:REU65564 ROQ65562:ROQ65564 RYM65562:RYM65564 SII65562:SII65564 SSE65562:SSE65564 TCA65562:TCA65564 TLW65562:TLW65564 TVS65562:TVS65564 UFO65562:UFO65564 UPK65562:UPK65564 UZG65562:UZG65564 VJC65562:VJC65564 VSY65562:VSY65564 WCU65562:WCU65564 WMQ65562:WMQ65564 WWM65562:WWM65564 AF131098:AF131100 KA131098:KA131100 TW131098:TW131100 ADS131098:ADS131100 ANO131098:ANO131100 AXK131098:AXK131100 BHG131098:BHG131100 BRC131098:BRC131100 CAY131098:CAY131100 CKU131098:CKU131100 CUQ131098:CUQ131100 DEM131098:DEM131100 DOI131098:DOI131100 DYE131098:DYE131100 EIA131098:EIA131100 ERW131098:ERW131100 FBS131098:FBS131100 FLO131098:FLO131100 FVK131098:FVK131100 GFG131098:GFG131100 GPC131098:GPC131100 GYY131098:GYY131100 HIU131098:HIU131100 HSQ131098:HSQ131100 ICM131098:ICM131100 IMI131098:IMI131100 IWE131098:IWE131100 JGA131098:JGA131100 JPW131098:JPW131100 JZS131098:JZS131100 KJO131098:KJO131100 KTK131098:KTK131100 LDG131098:LDG131100 LNC131098:LNC131100 LWY131098:LWY131100 MGU131098:MGU131100 MQQ131098:MQQ131100 NAM131098:NAM131100 NKI131098:NKI131100 NUE131098:NUE131100 OEA131098:OEA131100 ONW131098:ONW131100 OXS131098:OXS131100 PHO131098:PHO131100 PRK131098:PRK131100 QBG131098:QBG131100 QLC131098:QLC131100 QUY131098:QUY131100 REU131098:REU131100 ROQ131098:ROQ131100 RYM131098:RYM131100 SII131098:SII131100 SSE131098:SSE131100 TCA131098:TCA131100 TLW131098:TLW131100 TVS131098:TVS131100 UFO131098:UFO131100 UPK131098:UPK131100 UZG131098:UZG131100 VJC131098:VJC131100 VSY131098:VSY131100 WCU131098:WCU131100 WMQ131098:WMQ131100 WWM131098:WWM131100 AF196634:AF196636 KA196634:KA196636 TW196634:TW196636 ADS196634:ADS196636 ANO196634:ANO196636 AXK196634:AXK196636 BHG196634:BHG196636 BRC196634:BRC196636 CAY196634:CAY196636 CKU196634:CKU196636 CUQ196634:CUQ196636 DEM196634:DEM196636 DOI196634:DOI196636 DYE196634:DYE196636 EIA196634:EIA196636 ERW196634:ERW196636 FBS196634:FBS196636 FLO196634:FLO196636 FVK196634:FVK196636 GFG196634:GFG196636 GPC196634:GPC196636 GYY196634:GYY196636 HIU196634:HIU196636 HSQ196634:HSQ196636 ICM196634:ICM196636 IMI196634:IMI196636 IWE196634:IWE196636 JGA196634:JGA196636 JPW196634:JPW196636 JZS196634:JZS196636 KJO196634:KJO196636 KTK196634:KTK196636 LDG196634:LDG196636 LNC196634:LNC196636 LWY196634:LWY196636 MGU196634:MGU196636 MQQ196634:MQQ196636 NAM196634:NAM196636 NKI196634:NKI196636 NUE196634:NUE196636 OEA196634:OEA196636 ONW196634:ONW196636 OXS196634:OXS196636 PHO196634:PHO196636 PRK196634:PRK196636 QBG196634:QBG196636 QLC196634:QLC196636 QUY196634:QUY196636 REU196634:REU196636 ROQ196634:ROQ196636 RYM196634:RYM196636 SII196634:SII196636 SSE196634:SSE196636 TCA196634:TCA196636 TLW196634:TLW196636 TVS196634:TVS196636 UFO196634:UFO196636 UPK196634:UPK196636 UZG196634:UZG196636 VJC196634:VJC196636 VSY196634:VSY196636 WCU196634:WCU196636 WMQ196634:WMQ196636 WWM196634:WWM196636 AF262170:AF262172 KA262170:KA262172 TW262170:TW262172 ADS262170:ADS262172 ANO262170:ANO262172 AXK262170:AXK262172 BHG262170:BHG262172 BRC262170:BRC262172 CAY262170:CAY262172 CKU262170:CKU262172 CUQ262170:CUQ262172 DEM262170:DEM262172 DOI262170:DOI262172 DYE262170:DYE262172 EIA262170:EIA262172 ERW262170:ERW262172 FBS262170:FBS262172 FLO262170:FLO262172 FVK262170:FVK262172 GFG262170:GFG262172 GPC262170:GPC262172 GYY262170:GYY262172 HIU262170:HIU262172 HSQ262170:HSQ262172 ICM262170:ICM262172 IMI262170:IMI262172 IWE262170:IWE262172 JGA262170:JGA262172 JPW262170:JPW262172 JZS262170:JZS262172 KJO262170:KJO262172 KTK262170:KTK262172 LDG262170:LDG262172 LNC262170:LNC262172 LWY262170:LWY262172 MGU262170:MGU262172 MQQ262170:MQQ262172 NAM262170:NAM262172 NKI262170:NKI262172 NUE262170:NUE262172 OEA262170:OEA262172 ONW262170:ONW262172 OXS262170:OXS262172 PHO262170:PHO262172 PRK262170:PRK262172 QBG262170:QBG262172 QLC262170:QLC262172 QUY262170:QUY262172 REU262170:REU262172 ROQ262170:ROQ262172 RYM262170:RYM262172 SII262170:SII262172 SSE262170:SSE262172 TCA262170:TCA262172 TLW262170:TLW262172 TVS262170:TVS262172 UFO262170:UFO262172 UPK262170:UPK262172 UZG262170:UZG262172 VJC262170:VJC262172 VSY262170:VSY262172 WCU262170:WCU262172 WMQ262170:WMQ262172 WWM262170:WWM262172 AF327706:AF327708 KA327706:KA327708 TW327706:TW327708 ADS327706:ADS327708 ANO327706:ANO327708 AXK327706:AXK327708 BHG327706:BHG327708 BRC327706:BRC327708 CAY327706:CAY327708 CKU327706:CKU327708 CUQ327706:CUQ327708 DEM327706:DEM327708 DOI327706:DOI327708 DYE327706:DYE327708 EIA327706:EIA327708 ERW327706:ERW327708 FBS327706:FBS327708 FLO327706:FLO327708 FVK327706:FVK327708 GFG327706:GFG327708 GPC327706:GPC327708 GYY327706:GYY327708 HIU327706:HIU327708 HSQ327706:HSQ327708 ICM327706:ICM327708 IMI327706:IMI327708 IWE327706:IWE327708 JGA327706:JGA327708 JPW327706:JPW327708 JZS327706:JZS327708 KJO327706:KJO327708 KTK327706:KTK327708 LDG327706:LDG327708 LNC327706:LNC327708 LWY327706:LWY327708 MGU327706:MGU327708 MQQ327706:MQQ327708 NAM327706:NAM327708 NKI327706:NKI327708 NUE327706:NUE327708 OEA327706:OEA327708 ONW327706:ONW327708 OXS327706:OXS327708 PHO327706:PHO327708 PRK327706:PRK327708 QBG327706:QBG327708 QLC327706:QLC327708 QUY327706:QUY327708 REU327706:REU327708 ROQ327706:ROQ327708 RYM327706:RYM327708 SII327706:SII327708 SSE327706:SSE327708 TCA327706:TCA327708 TLW327706:TLW327708 TVS327706:TVS327708 UFO327706:UFO327708 UPK327706:UPK327708 UZG327706:UZG327708 VJC327706:VJC327708 VSY327706:VSY327708 WCU327706:WCU327708 WMQ327706:WMQ327708 WWM327706:WWM327708 AF393242:AF393244 KA393242:KA393244 TW393242:TW393244 ADS393242:ADS393244 ANO393242:ANO393244 AXK393242:AXK393244 BHG393242:BHG393244 BRC393242:BRC393244 CAY393242:CAY393244 CKU393242:CKU393244 CUQ393242:CUQ393244 DEM393242:DEM393244 DOI393242:DOI393244 DYE393242:DYE393244 EIA393242:EIA393244 ERW393242:ERW393244 FBS393242:FBS393244 FLO393242:FLO393244 FVK393242:FVK393244 GFG393242:GFG393244 GPC393242:GPC393244 GYY393242:GYY393244 HIU393242:HIU393244 HSQ393242:HSQ393244 ICM393242:ICM393244 IMI393242:IMI393244 IWE393242:IWE393244 JGA393242:JGA393244 JPW393242:JPW393244 JZS393242:JZS393244 KJO393242:KJO393244 KTK393242:KTK393244 LDG393242:LDG393244 LNC393242:LNC393244 LWY393242:LWY393244 MGU393242:MGU393244 MQQ393242:MQQ393244 NAM393242:NAM393244 NKI393242:NKI393244 NUE393242:NUE393244 OEA393242:OEA393244 ONW393242:ONW393244 OXS393242:OXS393244 PHO393242:PHO393244 PRK393242:PRK393244 QBG393242:QBG393244 QLC393242:QLC393244 QUY393242:QUY393244 REU393242:REU393244 ROQ393242:ROQ393244 RYM393242:RYM393244 SII393242:SII393244 SSE393242:SSE393244 TCA393242:TCA393244 TLW393242:TLW393244 TVS393242:TVS393244 UFO393242:UFO393244 UPK393242:UPK393244 UZG393242:UZG393244 VJC393242:VJC393244 VSY393242:VSY393244 WCU393242:WCU393244 WMQ393242:WMQ393244 WWM393242:WWM393244 AF458778:AF458780 KA458778:KA458780 TW458778:TW458780 ADS458778:ADS458780 ANO458778:ANO458780 AXK458778:AXK458780 BHG458778:BHG458780 BRC458778:BRC458780 CAY458778:CAY458780 CKU458778:CKU458780 CUQ458778:CUQ458780 DEM458778:DEM458780 DOI458778:DOI458780 DYE458778:DYE458780 EIA458778:EIA458780 ERW458778:ERW458780 FBS458778:FBS458780 FLO458778:FLO458780 FVK458778:FVK458780 GFG458778:GFG458780 GPC458778:GPC458780 GYY458778:GYY458780 HIU458778:HIU458780 HSQ458778:HSQ458780 ICM458778:ICM458780 IMI458778:IMI458780 IWE458778:IWE458780 JGA458778:JGA458780 JPW458778:JPW458780 JZS458778:JZS458780 KJO458778:KJO458780 KTK458778:KTK458780 LDG458778:LDG458780 LNC458778:LNC458780 LWY458778:LWY458780 MGU458778:MGU458780 MQQ458778:MQQ458780 NAM458778:NAM458780 NKI458778:NKI458780 NUE458778:NUE458780 OEA458778:OEA458780 ONW458778:ONW458780 OXS458778:OXS458780 PHO458778:PHO458780 PRK458778:PRK458780 QBG458778:QBG458780 QLC458778:QLC458780 QUY458778:QUY458780 REU458778:REU458780 ROQ458778:ROQ458780 RYM458778:RYM458780 SII458778:SII458780 SSE458778:SSE458780 TCA458778:TCA458780 TLW458778:TLW458780 TVS458778:TVS458780 UFO458778:UFO458780 UPK458778:UPK458780 UZG458778:UZG458780 VJC458778:VJC458780 VSY458778:VSY458780 WCU458778:WCU458780 WMQ458778:WMQ458780 WWM458778:WWM458780 AF524314:AF524316 KA524314:KA524316 TW524314:TW524316 ADS524314:ADS524316 ANO524314:ANO524316 AXK524314:AXK524316 BHG524314:BHG524316 BRC524314:BRC524316 CAY524314:CAY524316 CKU524314:CKU524316 CUQ524314:CUQ524316 DEM524314:DEM524316 DOI524314:DOI524316 DYE524314:DYE524316 EIA524314:EIA524316 ERW524314:ERW524316 FBS524314:FBS524316 FLO524314:FLO524316 FVK524314:FVK524316 GFG524314:GFG524316 GPC524314:GPC524316 GYY524314:GYY524316 HIU524314:HIU524316 HSQ524314:HSQ524316 ICM524314:ICM524316 IMI524314:IMI524316 IWE524314:IWE524316 JGA524314:JGA524316 JPW524314:JPW524316 JZS524314:JZS524316 KJO524314:KJO524316 KTK524314:KTK524316 LDG524314:LDG524316 LNC524314:LNC524316 LWY524314:LWY524316 MGU524314:MGU524316 MQQ524314:MQQ524316 NAM524314:NAM524316 NKI524314:NKI524316 NUE524314:NUE524316 OEA524314:OEA524316 ONW524314:ONW524316 OXS524314:OXS524316 PHO524314:PHO524316 PRK524314:PRK524316 QBG524314:QBG524316 QLC524314:QLC524316 QUY524314:QUY524316 REU524314:REU524316 ROQ524314:ROQ524316 RYM524314:RYM524316 SII524314:SII524316 SSE524314:SSE524316 TCA524314:TCA524316 TLW524314:TLW524316 TVS524314:TVS524316 UFO524314:UFO524316 UPK524314:UPK524316 UZG524314:UZG524316 VJC524314:VJC524316 VSY524314:VSY524316 WCU524314:WCU524316 WMQ524314:WMQ524316 WWM524314:WWM524316 AF589850:AF589852 KA589850:KA589852 TW589850:TW589852 ADS589850:ADS589852 ANO589850:ANO589852 AXK589850:AXK589852 BHG589850:BHG589852 BRC589850:BRC589852 CAY589850:CAY589852 CKU589850:CKU589852 CUQ589850:CUQ589852 DEM589850:DEM589852 DOI589850:DOI589852 DYE589850:DYE589852 EIA589850:EIA589852 ERW589850:ERW589852 FBS589850:FBS589852 FLO589850:FLO589852 FVK589850:FVK589852 GFG589850:GFG589852 GPC589850:GPC589852 GYY589850:GYY589852 HIU589850:HIU589852 HSQ589850:HSQ589852 ICM589850:ICM589852 IMI589850:IMI589852 IWE589850:IWE589852 JGA589850:JGA589852 JPW589850:JPW589852 JZS589850:JZS589852 KJO589850:KJO589852 KTK589850:KTK589852 LDG589850:LDG589852 LNC589850:LNC589852 LWY589850:LWY589852 MGU589850:MGU589852 MQQ589850:MQQ589852 NAM589850:NAM589852 NKI589850:NKI589852 NUE589850:NUE589852 OEA589850:OEA589852 ONW589850:ONW589852 OXS589850:OXS589852 PHO589850:PHO589852 PRK589850:PRK589852 QBG589850:QBG589852 QLC589850:QLC589852 QUY589850:QUY589852 REU589850:REU589852 ROQ589850:ROQ589852 RYM589850:RYM589852 SII589850:SII589852 SSE589850:SSE589852 TCA589850:TCA589852 TLW589850:TLW589852 TVS589850:TVS589852 UFO589850:UFO589852 UPK589850:UPK589852 UZG589850:UZG589852 VJC589850:VJC589852 VSY589850:VSY589852 WCU589850:WCU589852 WMQ589850:WMQ589852 WWM589850:WWM589852 AF655386:AF655388 KA655386:KA655388 TW655386:TW655388 ADS655386:ADS655388 ANO655386:ANO655388 AXK655386:AXK655388 BHG655386:BHG655388 BRC655386:BRC655388 CAY655386:CAY655388 CKU655386:CKU655388 CUQ655386:CUQ655388 DEM655386:DEM655388 DOI655386:DOI655388 DYE655386:DYE655388 EIA655386:EIA655388 ERW655386:ERW655388 FBS655386:FBS655388 FLO655386:FLO655388 FVK655386:FVK655388 GFG655386:GFG655388 GPC655386:GPC655388 GYY655386:GYY655388 HIU655386:HIU655388 HSQ655386:HSQ655388 ICM655386:ICM655388 IMI655386:IMI655388 IWE655386:IWE655388 JGA655386:JGA655388 JPW655386:JPW655388 JZS655386:JZS655388 KJO655386:KJO655388 KTK655386:KTK655388 LDG655386:LDG655388 LNC655386:LNC655388 LWY655386:LWY655388 MGU655386:MGU655388 MQQ655386:MQQ655388 NAM655386:NAM655388 NKI655386:NKI655388 NUE655386:NUE655388 OEA655386:OEA655388 ONW655386:ONW655388 OXS655386:OXS655388 PHO655386:PHO655388 PRK655386:PRK655388 QBG655386:QBG655388 QLC655386:QLC655388 QUY655386:QUY655388 REU655386:REU655388 ROQ655386:ROQ655388 RYM655386:RYM655388 SII655386:SII655388 SSE655386:SSE655388 TCA655386:TCA655388 TLW655386:TLW655388 TVS655386:TVS655388 UFO655386:UFO655388 UPK655386:UPK655388 UZG655386:UZG655388 VJC655386:VJC655388 VSY655386:VSY655388 WCU655386:WCU655388 WMQ655386:WMQ655388 WWM655386:WWM655388 AF720922:AF720924 KA720922:KA720924 TW720922:TW720924 ADS720922:ADS720924 ANO720922:ANO720924 AXK720922:AXK720924 BHG720922:BHG720924 BRC720922:BRC720924 CAY720922:CAY720924 CKU720922:CKU720924 CUQ720922:CUQ720924 DEM720922:DEM720924 DOI720922:DOI720924 DYE720922:DYE720924 EIA720922:EIA720924 ERW720922:ERW720924 FBS720922:FBS720924 FLO720922:FLO720924 FVK720922:FVK720924 GFG720922:GFG720924 GPC720922:GPC720924 GYY720922:GYY720924 HIU720922:HIU720924 HSQ720922:HSQ720924 ICM720922:ICM720924 IMI720922:IMI720924 IWE720922:IWE720924 JGA720922:JGA720924 JPW720922:JPW720924 JZS720922:JZS720924 KJO720922:KJO720924 KTK720922:KTK720924 LDG720922:LDG720924 LNC720922:LNC720924 LWY720922:LWY720924 MGU720922:MGU720924 MQQ720922:MQQ720924 NAM720922:NAM720924 NKI720922:NKI720924 NUE720922:NUE720924 OEA720922:OEA720924 ONW720922:ONW720924 OXS720922:OXS720924 PHO720922:PHO720924 PRK720922:PRK720924 QBG720922:QBG720924 QLC720922:QLC720924 QUY720922:QUY720924 REU720922:REU720924 ROQ720922:ROQ720924 RYM720922:RYM720924 SII720922:SII720924 SSE720922:SSE720924 TCA720922:TCA720924 TLW720922:TLW720924 TVS720922:TVS720924 UFO720922:UFO720924 UPK720922:UPK720924 UZG720922:UZG720924 VJC720922:VJC720924 VSY720922:VSY720924 WCU720922:WCU720924 WMQ720922:WMQ720924 WWM720922:WWM720924 AF786458:AF786460 KA786458:KA786460 TW786458:TW786460 ADS786458:ADS786460 ANO786458:ANO786460 AXK786458:AXK786460 BHG786458:BHG786460 BRC786458:BRC786460 CAY786458:CAY786460 CKU786458:CKU786460 CUQ786458:CUQ786460 DEM786458:DEM786460 DOI786458:DOI786460 DYE786458:DYE786460 EIA786458:EIA786460 ERW786458:ERW786460 FBS786458:FBS786460 FLO786458:FLO786460 FVK786458:FVK786460 GFG786458:GFG786460 GPC786458:GPC786460 GYY786458:GYY786460 HIU786458:HIU786460 HSQ786458:HSQ786460 ICM786458:ICM786460 IMI786458:IMI786460 IWE786458:IWE786460 JGA786458:JGA786460 JPW786458:JPW786460 JZS786458:JZS786460 KJO786458:KJO786460 KTK786458:KTK786460 LDG786458:LDG786460 LNC786458:LNC786460 LWY786458:LWY786460 MGU786458:MGU786460 MQQ786458:MQQ786460 NAM786458:NAM786460 NKI786458:NKI786460 NUE786458:NUE786460 OEA786458:OEA786460 ONW786458:ONW786460 OXS786458:OXS786460 PHO786458:PHO786460 PRK786458:PRK786460 QBG786458:QBG786460 QLC786458:QLC786460 QUY786458:QUY786460 REU786458:REU786460 ROQ786458:ROQ786460 RYM786458:RYM786460 SII786458:SII786460 SSE786458:SSE786460 TCA786458:TCA786460 TLW786458:TLW786460 TVS786458:TVS786460 UFO786458:UFO786460 UPK786458:UPK786460 UZG786458:UZG786460 VJC786458:VJC786460 VSY786458:VSY786460 WCU786458:WCU786460 WMQ786458:WMQ786460 WWM786458:WWM786460 AF851994:AF851996 KA851994:KA851996 TW851994:TW851996 ADS851994:ADS851996 ANO851994:ANO851996 AXK851994:AXK851996 BHG851994:BHG851996 BRC851994:BRC851996 CAY851994:CAY851996 CKU851994:CKU851996 CUQ851994:CUQ851996 DEM851994:DEM851996 DOI851994:DOI851996 DYE851994:DYE851996 EIA851994:EIA851996 ERW851994:ERW851996 FBS851994:FBS851996 FLO851994:FLO851996 FVK851994:FVK851996 GFG851994:GFG851996 GPC851994:GPC851996 GYY851994:GYY851996 HIU851994:HIU851996 HSQ851994:HSQ851996 ICM851994:ICM851996 IMI851994:IMI851996 IWE851994:IWE851996 JGA851994:JGA851996 JPW851994:JPW851996 JZS851994:JZS851996 KJO851994:KJO851996 KTK851994:KTK851996 LDG851994:LDG851996 LNC851994:LNC851996 LWY851994:LWY851996 MGU851994:MGU851996 MQQ851994:MQQ851996 NAM851994:NAM851996 NKI851994:NKI851996 NUE851994:NUE851996 OEA851994:OEA851996 ONW851994:ONW851996 OXS851994:OXS851996 PHO851994:PHO851996 PRK851994:PRK851996 QBG851994:QBG851996 QLC851994:QLC851996 QUY851994:QUY851996 REU851994:REU851996 ROQ851994:ROQ851996 RYM851994:RYM851996 SII851994:SII851996 SSE851994:SSE851996 TCA851994:TCA851996 TLW851994:TLW851996 TVS851994:TVS851996 UFO851994:UFO851996 UPK851994:UPK851996 UZG851994:UZG851996 VJC851994:VJC851996 VSY851994:VSY851996 WCU851994:WCU851996 WMQ851994:WMQ851996 WWM851994:WWM851996 AF917530:AF917532 KA917530:KA917532 TW917530:TW917532 ADS917530:ADS917532 ANO917530:ANO917532 AXK917530:AXK917532 BHG917530:BHG917532 BRC917530:BRC917532 CAY917530:CAY917532 CKU917530:CKU917532 CUQ917530:CUQ917532 DEM917530:DEM917532 DOI917530:DOI917532 DYE917530:DYE917532 EIA917530:EIA917532 ERW917530:ERW917532 FBS917530:FBS917532 FLO917530:FLO917532 FVK917530:FVK917532 GFG917530:GFG917532 GPC917530:GPC917532 GYY917530:GYY917532 HIU917530:HIU917532 HSQ917530:HSQ917532 ICM917530:ICM917532 IMI917530:IMI917532 IWE917530:IWE917532 JGA917530:JGA917532 JPW917530:JPW917532 JZS917530:JZS917532 KJO917530:KJO917532 KTK917530:KTK917532 LDG917530:LDG917532 LNC917530:LNC917532 LWY917530:LWY917532 MGU917530:MGU917532 MQQ917530:MQQ917532 NAM917530:NAM917532 NKI917530:NKI917532 NUE917530:NUE917532 OEA917530:OEA917532 ONW917530:ONW917532 OXS917530:OXS917532 PHO917530:PHO917532 PRK917530:PRK917532 QBG917530:QBG917532 QLC917530:QLC917532 QUY917530:QUY917532 REU917530:REU917532 ROQ917530:ROQ917532 RYM917530:RYM917532 SII917530:SII917532 SSE917530:SSE917532 TCA917530:TCA917532 TLW917530:TLW917532 TVS917530:TVS917532 UFO917530:UFO917532 UPK917530:UPK917532 UZG917530:UZG917532 VJC917530:VJC917532 VSY917530:VSY917532 WCU917530:WCU917532 WMQ917530:WMQ917532 WWM917530:WWM917532 AF983066:AF983068 KA983066:KA983068 TW983066:TW983068 ADS983066:ADS983068 ANO983066:ANO983068 AXK983066:AXK983068 BHG983066:BHG983068 BRC983066:BRC983068 CAY983066:CAY983068 CKU983066:CKU983068 CUQ983066:CUQ983068 DEM983066:DEM983068 DOI983066:DOI983068 DYE983066:DYE983068 EIA983066:EIA983068 ERW983066:ERW983068 FBS983066:FBS983068 FLO983066:FLO983068 FVK983066:FVK983068 GFG983066:GFG983068 GPC983066:GPC983068 GYY983066:GYY983068 HIU983066:HIU983068 HSQ983066:HSQ983068 ICM983066:ICM983068 IMI983066:IMI983068 IWE983066:IWE983068 JGA983066:JGA983068 JPW983066:JPW983068 JZS983066:JZS983068 KJO983066:KJO983068 KTK983066:KTK983068 LDG983066:LDG983068 LNC983066:LNC983068 LWY983066:LWY983068 MGU983066:MGU983068 MQQ983066:MQQ983068 NAM983066:NAM983068 NKI983066:NKI983068 NUE983066:NUE983068 OEA983066:OEA983068 ONW983066:ONW983068 OXS983066:OXS983068 PHO983066:PHO983068 PRK983066:PRK983068 QBG983066:QBG983068 QLC983066:QLC983068 QUY983066:QUY983068 REU983066:REU983068 ROQ983066:ROQ983068 RYM983066:RYM983068 SII983066:SII983068 SSE983066:SSE983068 TCA983066:TCA983068 TLW983066:TLW983068 TVS983066:TVS983068 UFO983066:UFO983068 UPK983066:UPK983068 UZG983066:UZG983068 VJC983066:VJC983068 VSY983066:VSY983068 WCU983066:WCU983068 WMQ983066:WMQ983068 WWM983066:WWM983068" xr:uid="{00000000-0002-0000-0800-000004000000}">
      <formula1>"（選択）,導入設備,             省CO2化関連"</formula1>
    </dataValidation>
    <dataValidation type="list" allowBlank="1" showInputMessage="1" showErrorMessage="1" sqref="AF65565:AF65566 KA65565:KA65566 TW65565:TW65566 ADS65565:ADS65566 ANO65565:ANO65566 AXK65565:AXK65566 BHG65565:BHG65566 BRC65565:BRC65566 CAY65565:CAY65566 CKU65565:CKU65566 CUQ65565:CUQ65566 DEM65565:DEM65566 DOI65565:DOI65566 DYE65565:DYE65566 EIA65565:EIA65566 ERW65565:ERW65566 FBS65565:FBS65566 FLO65565:FLO65566 FVK65565:FVK65566 GFG65565:GFG65566 GPC65565:GPC65566 GYY65565:GYY65566 HIU65565:HIU65566 HSQ65565:HSQ65566 ICM65565:ICM65566 IMI65565:IMI65566 IWE65565:IWE65566 JGA65565:JGA65566 JPW65565:JPW65566 JZS65565:JZS65566 KJO65565:KJO65566 KTK65565:KTK65566 LDG65565:LDG65566 LNC65565:LNC65566 LWY65565:LWY65566 MGU65565:MGU65566 MQQ65565:MQQ65566 NAM65565:NAM65566 NKI65565:NKI65566 NUE65565:NUE65566 OEA65565:OEA65566 ONW65565:ONW65566 OXS65565:OXS65566 PHO65565:PHO65566 PRK65565:PRK65566 QBG65565:QBG65566 QLC65565:QLC65566 QUY65565:QUY65566 REU65565:REU65566 ROQ65565:ROQ65566 RYM65565:RYM65566 SII65565:SII65566 SSE65565:SSE65566 TCA65565:TCA65566 TLW65565:TLW65566 TVS65565:TVS65566 UFO65565:UFO65566 UPK65565:UPK65566 UZG65565:UZG65566 VJC65565:VJC65566 VSY65565:VSY65566 WCU65565:WCU65566 WMQ65565:WMQ65566 WWM65565:WWM65566 AF131101:AF131102 KA131101:KA131102 TW131101:TW131102 ADS131101:ADS131102 ANO131101:ANO131102 AXK131101:AXK131102 BHG131101:BHG131102 BRC131101:BRC131102 CAY131101:CAY131102 CKU131101:CKU131102 CUQ131101:CUQ131102 DEM131101:DEM131102 DOI131101:DOI131102 DYE131101:DYE131102 EIA131101:EIA131102 ERW131101:ERW131102 FBS131101:FBS131102 FLO131101:FLO131102 FVK131101:FVK131102 GFG131101:GFG131102 GPC131101:GPC131102 GYY131101:GYY131102 HIU131101:HIU131102 HSQ131101:HSQ131102 ICM131101:ICM131102 IMI131101:IMI131102 IWE131101:IWE131102 JGA131101:JGA131102 JPW131101:JPW131102 JZS131101:JZS131102 KJO131101:KJO131102 KTK131101:KTK131102 LDG131101:LDG131102 LNC131101:LNC131102 LWY131101:LWY131102 MGU131101:MGU131102 MQQ131101:MQQ131102 NAM131101:NAM131102 NKI131101:NKI131102 NUE131101:NUE131102 OEA131101:OEA131102 ONW131101:ONW131102 OXS131101:OXS131102 PHO131101:PHO131102 PRK131101:PRK131102 QBG131101:QBG131102 QLC131101:QLC131102 QUY131101:QUY131102 REU131101:REU131102 ROQ131101:ROQ131102 RYM131101:RYM131102 SII131101:SII131102 SSE131101:SSE131102 TCA131101:TCA131102 TLW131101:TLW131102 TVS131101:TVS131102 UFO131101:UFO131102 UPK131101:UPK131102 UZG131101:UZG131102 VJC131101:VJC131102 VSY131101:VSY131102 WCU131101:WCU131102 WMQ131101:WMQ131102 WWM131101:WWM131102 AF196637:AF196638 KA196637:KA196638 TW196637:TW196638 ADS196637:ADS196638 ANO196637:ANO196638 AXK196637:AXK196638 BHG196637:BHG196638 BRC196637:BRC196638 CAY196637:CAY196638 CKU196637:CKU196638 CUQ196637:CUQ196638 DEM196637:DEM196638 DOI196637:DOI196638 DYE196637:DYE196638 EIA196637:EIA196638 ERW196637:ERW196638 FBS196637:FBS196638 FLO196637:FLO196638 FVK196637:FVK196638 GFG196637:GFG196638 GPC196637:GPC196638 GYY196637:GYY196638 HIU196637:HIU196638 HSQ196637:HSQ196638 ICM196637:ICM196638 IMI196637:IMI196638 IWE196637:IWE196638 JGA196637:JGA196638 JPW196637:JPW196638 JZS196637:JZS196638 KJO196637:KJO196638 KTK196637:KTK196638 LDG196637:LDG196638 LNC196637:LNC196638 LWY196637:LWY196638 MGU196637:MGU196638 MQQ196637:MQQ196638 NAM196637:NAM196638 NKI196637:NKI196638 NUE196637:NUE196638 OEA196637:OEA196638 ONW196637:ONW196638 OXS196637:OXS196638 PHO196637:PHO196638 PRK196637:PRK196638 QBG196637:QBG196638 QLC196637:QLC196638 QUY196637:QUY196638 REU196637:REU196638 ROQ196637:ROQ196638 RYM196637:RYM196638 SII196637:SII196638 SSE196637:SSE196638 TCA196637:TCA196638 TLW196637:TLW196638 TVS196637:TVS196638 UFO196637:UFO196638 UPK196637:UPK196638 UZG196637:UZG196638 VJC196637:VJC196638 VSY196637:VSY196638 WCU196637:WCU196638 WMQ196637:WMQ196638 WWM196637:WWM196638 AF262173:AF262174 KA262173:KA262174 TW262173:TW262174 ADS262173:ADS262174 ANO262173:ANO262174 AXK262173:AXK262174 BHG262173:BHG262174 BRC262173:BRC262174 CAY262173:CAY262174 CKU262173:CKU262174 CUQ262173:CUQ262174 DEM262173:DEM262174 DOI262173:DOI262174 DYE262173:DYE262174 EIA262173:EIA262174 ERW262173:ERW262174 FBS262173:FBS262174 FLO262173:FLO262174 FVK262173:FVK262174 GFG262173:GFG262174 GPC262173:GPC262174 GYY262173:GYY262174 HIU262173:HIU262174 HSQ262173:HSQ262174 ICM262173:ICM262174 IMI262173:IMI262174 IWE262173:IWE262174 JGA262173:JGA262174 JPW262173:JPW262174 JZS262173:JZS262174 KJO262173:KJO262174 KTK262173:KTK262174 LDG262173:LDG262174 LNC262173:LNC262174 LWY262173:LWY262174 MGU262173:MGU262174 MQQ262173:MQQ262174 NAM262173:NAM262174 NKI262173:NKI262174 NUE262173:NUE262174 OEA262173:OEA262174 ONW262173:ONW262174 OXS262173:OXS262174 PHO262173:PHO262174 PRK262173:PRK262174 QBG262173:QBG262174 QLC262173:QLC262174 QUY262173:QUY262174 REU262173:REU262174 ROQ262173:ROQ262174 RYM262173:RYM262174 SII262173:SII262174 SSE262173:SSE262174 TCA262173:TCA262174 TLW262173:TLW262174 TVS262173:TVS262174 UFO262173:UFO262174 UPK262173:UPK262174 UZG262173:UZG262174 VJC262173:VJC262174 VSY262173:VSY262174 WCU262173:WCU262174 WMQ262173:WMQ262174 WWM262173:WWM262174 AF327709:AF327710 KA327709:KA327710 TW327709:TW327710 ADS327709:ADS327710 ANO327709:ANO327710 AXK327709:AXK327710 BHG327709:BHG327710 BRC327709:BRC327710 CAY327709:CAY327710 CKU327709:CKU327710 CUQ327709:CUQ327710 DEM327709:DEM327710 DOI327709:DOI327710 DYE327709:DYE327710 EIA327709:EIA327710 ERW327709:ERW327710 FBS327709:FBS327710 FLO327709:FLO327710 FVK327709:FVK327710 GFG327709:GFG327710 GPC327709:GPC327710 GYY327709:GYY327710 HIU327709:HIU327710 HSQ327709:HSQ327710 ICM327709:ICM327710 IMI327709:IMI327710 IWE327709:IWE327710 JGA327709:JGA327710 JPW327709:JPW327710 JZS327709:JZS327710 KJO327709:KJO327710 KTK327709:KTK327710 LDG327709:LDG327710 LNC327709:LNC327710 LWY327709:LWY327710 MGU327709:MGU327710 MQQ327709:MQQ327710 NAM327709:NAM327710 NKI327709:NKI327710 NUE327709:NUE327710 OEA327709:OEA327710 ONW327709:ONW327710 OXS327709:OXS327710 PHO327709:PHO327710 PRK327709:PRK327710 QBG327709:QBG327710 QLC327709:QLC327710 QUY327709:QUY327710 REU327709:REU327710 ROQ327709:ROQ327710 RYM327709:RYM327710 SII327709:SII327710 SSE327709:SSE327710 TCA327709:TCA327710 TLW327709:TLW327710 TVS327709:TVS327710 UFO327709:UFO327710 UPK327709:UPK327710 UZG327709:UZG327710 VJC327709:VJC327710 VSY327709:VSY327710 WCU327709:WCU327710 WMQ327709:WMQ327710 WWM327709:WWM327710 AF393245:AF393246 KA393245:KA393246 TW393245:TW393246 ADS393245:ADS393246 ANO393245:ANO393246 AXK393245:AXK393246 BHG393245:BHG393246 BRC393245:BRC393246 CAY393245:CAY393246 CKU393245:CKU393246 CUQ393245:CUQ393246 DEM393245:DEM393246 DOI393245:DOI393246 DYE393245:DYE393246 EIA393245:EIA393246 ERW393245:ERW393246 FBS393245:FBS393246 FLO393245:FLO393246 FVK393245:FVK393246 GFG393245:GFG393246 GPC393245:GPC393246 GYY393245:GYY393246 HIU393245:HIU393246 HSQ393245:HSQ393246 ICM393245:ICM393246 IMI393245:IMI393246 IWE393245:IWE393246 JGA393245:JGA393246 JPW393245:JPW393246 JZS393245:JZS393246 KJO393245:KJO393246 KTK393245:KTK393246 LDG393245:LDG393246 LNC393245:LNC393246 LWY393245:LWY393246 MGU393245:MGU393246 MQQ393245:MQQ393246 NAM393245:NAM393246 NKI393245:NKI393246 NUE393245:NUE393246 OEA393245:OEA393246 ONW393245:ONW393246 OXS393245:OXS393246 PHO393245:PHO393246 PRK393245:PRK393246 QBG393245:QBG393246 QLC393245:QLC393246 QUY393245:QUY393246 REU393245:REU393246 ROQ393245:ROQ393246 RYM393245:RYM393246 SII393245:SII393246 SSE393245:SSE393246 TCA393245:TCA393246 TLW393245:TLW393246 TVS393245:TVS393246 UFO393245:UFO393246 UPK393245:UPK393246 UZG393245:UZG393246 VJC393245:VJC393246 VSY393245:VSY393246 WCU393245:WCU393246 WMQ393245:WMQ393246 WWM393245:WWM393246 AF458781:AF458782 KA458781:KA458782 TW458781:TW458782 ADS458781:ADS458782 ANO458781:ANO458782 AXK458781:AXK458782 BHG458781:BHG458782 BRC458781:BRC458782 CAY458781:CAY458782 CKU458781:CKU458782 CUQ458781:CUQ458782 DEM458781:DEM458782 DOI458781:DOI458782 DYE458781:DYE458782 EIA458781:EIA458782 ERW458781:ERW458782 FBS458781:FBS458782 FLO458781:FLO458782 FVK458781:FVK458782 GFG458781:GFG458782 GPC458781:GPC458782 GYY458781:GYY458782 HIU458781:HIU458782 HSQ458781:HSQ458782 ICM458781:ICM458782 IMI458781:IMI458782 IWE458781:IWE458782 JGA458781:JGA458782 JPW458781:JPW458782 JZS458781:JZS458782 KJO458781:KJO458782 KTK458781:KTK458782 LDG458781:LDG458782 LNC458781:LNC458782 LWY458781:LWY458782 MGU458781:MGU458782 MQQ458781:MQQ458782 NAM458781:NAM458782 NKI458781:NKI458782 NUE458781:NUE458782 OEA458781:OEA458782 ONW458781:ONW458782 OXS458781:OXS458782 PHO458781:PHO458782 PRK458781:PRK458782 QBG458781:QBG458782 QLC458781:QLC458782 QUY458781:QUY458782 REU458781:REU458782 ROQ458781:ROQ458782 RYM458781:RYM458782 SII458781:SII458782 SSE458781:SSE458782 TCA458781:TCA458782 TLW458781:TLW458782 TVS458781:TVS458782 UFO458781:UFO458782 UPK458781:UPK458782 UZG458781:UZG458782 VJC458781:VJC458782 VSY458781:VSY458782 WCU458781:WCU458782 WMQ458781:WMQ458782 WWM458781:WWM458782 AF524317:AF524318 KA524317:KA524318 TW524317:TW524318 ADS524317:ADS524318 ANO524317:ANO524318 AXK524317:AXK524318 BHG524317:BHG524318 BRC524317:BRC524318 CAY524317:CAY524318 CKU524317:CKU524318 CUQ524317:CUQ524318 DEM524317:DEM524318 DOI524317:DOI524318 DYE524317:DYE524318 EIA524317:EIA524318 ERW524317:ERW524318 FBS524317:FBS524318 FLO524317:FLO524318 FVK524317:FVK524318 GFG524317:GFG524318 GPC524317:GPC524318 GYY524317:GYY524318 HIU524317:HIU524318 HSQ524317:HSQ524318 ICM524317:ICM524318 IMI524317:IMI524318 IWE524317:IWE524318 JGA524317:JGA524318 JPW524317:JPW524318 JZS524317:JZS524318 KJO524317:KJO524318 KTK524317:KTK524318 LDG524317:LDG524318 LNC524317:LNC524318 LWY524317:LWY524318 MGU524317:MGU524318 MQQ524317:MQQ524318 NAM524317:NAM524318 NKI524317:NKI524318 NUE524317:NUE524318 OEA524317:OEA524318 ONW524317:ONW524318 OXS524317:OXS524318 PHO524317:PHO524318 PRK524317:PRK524318 QBG524317:QBG524318 QLC524317:QLC524318 QUY524317:QUY524318 REU524317:REU524318 ROQ524317:ROQ524318 RYM524317:RYM524318 SII524317:SII524318 SSE524317:SSE524318 TCA524317:TCA524318 TLW524317:TLW524318 TVS524317:TVS524318 UFO524317:UFO524318 UPK524317:UPK524318 UZG524317:UZG524318 VJC524317:VJC524318 VSY524317:VSY524318 WCU524317:WCU524318 WMQ524317:WMQ524318 WWM524317:WWM524318 AF589853:AF589854 KA589853:KA589854 TW589853:TW589854 ADS589853:ADS589854 ANO589853:ANO589854 AXK589853:AXK589854 BHG589853:BHG589854 BRC589853:BRC589854 CAY589853:CAY589854 CKU589853:CKU589854 CUQ589853:CUQ589854 DEM589853:DEM589854 DOI589853:DOI589854 DYE589853:DYE589854 EIA589853:EIA589854 ERW589853:ERW589854 FBS589853:FBS589854 FLO589853:FLO589854 FVK589853:FVK589854 GFG589853:GFG589854 GPC589853:GPC589854 GYY589853:GYY589854 HIU589853:HIU589854 HSQ589853:HSQ589854 ICM589853:ICM589854 IMI589853:IMI589854 IWE589853:IWE589854 JGA589853:JGA589854 JPW589853:JPW589854 JZS589853:JZS589854 KJO589853:KJO589854 KTK589853:KTK589854 LDG589853:LDG589854 LNC589853:LNC589854 LWY589853:LWY589854 MGU589853:MGU589854 MQQ589853:MQQ589854 NAM589853:NAM589854 NKI589853:NKI589854 NUE589853:NUE589854 OEA589853:OEA589854 ONW589853:ONW589854 OXS589853:OXS589854 PHO589853:PHO589854 PRK589853:PRK589854 QBG589853:QBG589854 QLC589853:QLC589854 QUY589853:QUY589854 REU589853:REU589854 ROQ589853:ROQ589854 RYM589853:RYM589854 SII589853:SII589854 SSE589853:SSE589854 TCA589853:TCA589854 TLW589853:TLW589854 TVS589853:TVS589854 UFO589853:UFO589854 UPK589853:UPK589854 UZG589853:UZG589854 VJC589853:VJC589854 VSY589853:VSY589854 WCU589853:WCU589854 WMQ589853:WMQ589854 WWM589853:WWM589854 AF655389:AF655390 KA655389:KA655390 TW655389:TW655390 ADS655389:ADS655390 ANO655389:ANO655390 AXK655389:AXK655390 BHG655389:BHG655390 BRC655389:BRC655390 CAY655389:CAY655390 CKU655389:CKU655390 CUQ655389:CUQ655390 DEM655389:DEM655390 DOI655389:DOI655390 DYE655389:DYE655390 EIA655389:EIA655390 ERW655389:ERW655390 FBS655389:FBS655390 FLO655389:FLO655390 FVK655389:FVK655390 GFG655389:GFG655390 GPC655389:GPC655390 GYY655389:GYY655390 HIU655389:HIU655390 HSQ655389:HSQ655390 ICM655389:ICM655390 IMI655389:IMI655390 IWE655389:IWE655390 JGA655389:JGA655390 JPW655389:JPW655390 JZS655389:JZS655390 KJO655389:KJO655390 KTK655389:KTK655390 LDG655389:LDG655390 LNC655389:LNC655390 LWY655389:LWY655390 MGU655389:MGU655390 MQQ655389:MQQ655390 NAM655389:NAM655390 NKI655389:NKI655390 NUE655389:NUE655390 OEA655389:OEA655390 ONW655389:ONW655390 OXS655389:OXS655390 PHO655389:PHO655390 PRK655389:PRK655390 QBG655389:QBG655390 QLC655389:QLC655390 QUY655389:QUY655390 REU655389:REU655390 ROQ655389:ROQ655390 RYM655389:RYM655390 SII655389:SII655390 SSE655389:SSE655390 TCA655389:TCA655390 TLW655389:TLW655390 TVS655389:TVS655390 UFO655389:UFO655390 UPK655389:UPK655390 UZG655389:UZG655390 VJC655389:VJC655390 VSY655389:VSY655390 WCU655389:WCU655390 WMQ655389:WMQ655390 WWM655389:WWM655390 AF720925:AF720926 KA720925:KA720926 TW720925:TW720926 ADS720925:ADS720926 ANO720925:ANO720926 AXK720925:AXK720926 BHG720925:BHG720926 BRC720925:BRC720926 CAY720925:CAY720926 CKU720925:CKU720926 CUQ720925:CUQ720926 DEM720925:DEM720926 DOI720925:DOI720926 DYE720925:DYE720926 EIA720925:EIA720926 ERW720925:ERW720926 FBS720925:FBS720926 FLO720925:FLO720926 FVK720925:FVK720926 GFG720925:GFG720926 GPC720925:GPC720926 GYY720925:GYY720926 HIU720925:HIU720926 HSQ720925:HSQ720926 ICM720925:ICM720926 IMI720925:IMI720926 IWE720925:IWE720926 JGA720925:JGA720926 JPW720925:JPW720926 JZS720925:JZS720926 KJO720925:KJO720926 KTK720925:KTK720926 LDG720925:LDG720926 LNC720925:LNC720926 LWY720925:LWY720926 MGU720925:MGU720926 MQQ720925:MQQ720926 NAM720925:NAM720926 NKI720925:NKI720926 NUE720925:NUE720926 OEA720925:OEA720926 ONW720925:ONW720926 OXS720925:OXS720926 PHO720925:PHO720926 PRK720925:PRK720926 QBG720925:QBG720926 QLC720925:QLC720926 QUY720925:QUY720926 REU720925:REU720926 ROQ720925:ROQ720926 RYM720925:RYM720926 SII720925:SII720926 SSE720925:SSE720926 TCA720925:TCA720926 TLW720925:TLW720926 TVS720925:TVS720926 UFO720925:UFO720926 UPK720925:UPK720926 UZG720925:UZG720926 VJC720925:VJC720926 VSY720925:VSY720926 WCU720925:WCU720926 WMQ720925:WMQ720926 WWM720925:WWM720926 AF786461:AF786462 KA786461:KA786462 TW786461:TW786462 ADS786461:ADS786462 ANO786461:ANO786462 AXK786461:AXK786462 BHG786461:BHG786462 BRC786461:BRC786462 CAY786461:CAY786462 CKU786461:CKU786462 CUQ786461:CUQ786462 DEM786461:DEM786462 DOI786461:DOI786462 DYE786461:DYE786462 EIA786461:EIA786462 ERW786461:ERW786462 FBS786461:FBS786462 FLO786461:FLO786462 FVK786461:FVK786462 GFG786461:GFG786462 GPC786461:GPC786462 GYY786461:GYY786462 HIU786461:HIU786462 HSQ786461:HSQ786462 ICM786461:ICM786462 IMI786461:IMI786462 IWE786461:IWE786462 JGA786461:JGA786462 JPW786461:JPW786462 JZS786461:JZS786462 KJO786461:KJO786462 KTK786461:KTK786462 LDG786461:LDG786462 LNC786461:LNC786462 LWY786461:LWY786462 MGU786461:MGU786462 MQQ786461:MQQ786462 NAM786461:NAM786462 NKI786461:NKI786462 NUE786461:NUE786462 OEA786461:OEA786462 ONW786461:ONW786462 OXS786461:OXS786462 PHO786461:PHO786462 PRK786461:PRK786462 QBG786461:QBG786462 QLC786461:QLC786462 QUY786461:QUY786462 REU786461:REU786462 ROQ786461:ROQ786462 RYM786461:RYM786462 SII786461:SII786462 SSE786461:SSE786462 TCA786461:TCA786462 TLW786461:TLW786462 TVS786461:TVS786462 UFO786461:UFO786462 UPK786461:UPK786462 UZG786461:UZG786462 VJC786461:VJC786462 VSY786461:VSY786462 WCU786461:WCU786462 WMQ786461:WMQ786462 WWM786461:WWM786462 AF851997:AF851998 KA851997:KA851998 TW851997:TW851998 ADS851997:ADS851998 ANO851997:ANO851998 AXK851997:AXK851998 BHG851997:BHG851998 BRC851997:BRC851998 CAY851997:CAY851998 CKU851997:CKU851998 CUQ851997:CUQ851998 DEM851997:DEM851998 DOI851997:DOI851998 DYE851997:DYE851998 EIA851997:EIA851998 ERW851997:ERW851998 FBS851997:FBS851998 FLO851997:FLO851998 FVK851997:FVK851998 GFG851997:GFG851998 GPC851997:GPC851998 GYY851997:GYY851998 HIU851997:HIU851998 HSQ851997:HSQ851998 ICM851997:ICM851998 IMI851997:IMI851998 IWE851997:IWE851998 JGA851997:JGA851998 JPW851997:JPW851998 JZS851997:JZS851998 KJO851997:KJO851998 KTK851997:KTK851998 LDG851997:LDG851998 LNC851997:LNC851998 LWY851997:LWY851998 MGU851997:MGU851998 MQQ851997:MQQ851998 NAM851997:NAM851998 NKI851997:NKI851998 NUE851997:NUE851998 OEA851997:OEA851998 ONW851997:ONW851998 OXS851997:OXS851998 PHO851997:PHO851998 PRK851997:PRK851998 QBG851997:QBG851998 QLC851997:QLC851998 QUY851997:QUY851998 REU851997:REU851998 ROQ851997:ROQ851998 RYM851997:RYM851998 SII851997:SII851998 SSE851997:SSE851998 TCA851997:TCA851998 TLW851997:TLW851998 TVS851997:TVS851998 UFO851997:UFO851998 UPK851997:UPK851998 UZG851997:UZG851998 VJC851997:VJC851998 VSY851997:VSY851998 WCU851997:WCU851998 WMQ851997:WMQ851998 WWM851997:WWM851998 AF917533:AF917534 KA917533:KA917534 TW917533:TW917534 ADS917533:ADS917534 ANO917533:ANO917534 AXK917533:AXK917534 BHG917533:BHG917534 BRC917533:BRC917534 CAY917533:CAY917534 CKU917533:CKU917534 CUQ917533:CUQ917534 DEM917533:DEM917534 DOI917533:DOI917534 DYE917533:DYE917534 EIA917533:EIA917534 ERW917533:ERW917534 FBS917533:FBS917534 FLO917533:FLO917534 FVK917533:FVK917534 GFG917533:GFG917534 GPC917533:GPC917534 GYY917533:GYY917534 HIU917533:HIU917534 HSQ917533:HSQ917534 ICM917533:ICM917534 IMI917533:IMI917534 IWE917533:IWE917534 JGA917533:JGA917534 JPW917533:JPW917534 JZS917533:JZS917534 KJO917533:KJO917534 KTK917533:KTK917534 LDG917533:LDG917534 LNC917533:LNC917534 LWY917533:LWY917534 MGU917533:MGU917534 MQQ917533:MQQ917534 NAM917533:NAM917534 NKI917533:NKI917534 NUE917533:NUE917534 OEA917533:OEA917534 ONW917533:ONW917534 OXS917533:OXS917534 PHO917533:PHO917534 PRK917533:PRK917534 QBG917533:QBG917534 QLC917533:QLC917534 QUY917533:QUY917534 REU917533:REU917534 ROQ917533:ROQ917534 RYM917533:RYM917534 SII917533:SII917534 SSE917533:SSE917534 TCA917533:TCA917534 TLW917533:TLW917534 TVS917533:TVS917534 UFO917533:UFO917534 UPK917533:UPK917534 UZG917533:UZG917534 VJC917533:VJC917534 VSY917533:VSY917534 WCU917533:WCU917534 WMQ917533:WMQ917534 WWM917533:WWM917534 AF983069:AF983070 KA983069:KA983070 TW983069:TW983070 ADS983069:ADS983070 ANO983069:ANO983070 AXK983069:AXK983070 BHG983069:BHG983070 BRC983069:BRC983070 CAY983069:CAY983070 CKU983069:CKU983070 CUQ983069:CUQ983070 DEM983069:DEM983070 DOI983069:DOI983070 DYE983069:DYE983070 EIA983069:EIA983070 ERW983069:ERW983070 FBS983069:FBS983070 FLO983069:FLO983070 FVK983069:FVK983070 GFG983069:GFG983070 GPC983069:GPC983070 GYY983069:GYY983070 HIU983069:HIU983070 HSQ983069:HSQ983070 ICM983069:ICM983070 IMI983069:IMI983070 IWE983069:IWE983070 JGA983069:JGA983070 JPW983069:JPW983070 JZS983069:JZS983070 KJO983069:KJO983070 KTK983069:KTK983070 LDG983069:LDG983070 LNC983069:LNC983070 LWY983069:LWY983070 MGU983069:MGU983070 MQQ983069:MQQ983070 NAM983069:NAM983070 NKI983069:NKI983070 NUE983069:NUE983070 OEA983069:OEA983070 ONW983069:ONW983070 OXS983069:OXS983070 PHO983069:PHO983070 PRK983069:PRK983070 QBG983069:QBG983070 QLC983069:QLC983070 QUY983069:QUY983070 REU983069:REU983070 ROQ983069:ROQ983070 RYM983069:RYM983070 SII983069:SII983070 SSE983069:SSE983070 TCA983069:TCA983070 TLW983069:TLW983070 TVS983069:TVS983070 UFO983069:UFO983070 UPK983069:UPK983070 UZG983069:UZG983070 VJC983069:VJC983070 VSY983069:VSY983070 WCU983069:WCU983070 WMQ983069:WMQ983070 WWM983069:WWM983070 WWM18:WWM24 WMQ18:WMQ24 WCU18:WCU24 VSY18:VSY24 VJC18:VJC24 UZG18:UZG24 UPK18:UPK24 UFO18:UFO24 TVS18:TVS24 TLW18:TLW24 TCA18:TCA24 SSE18:SSE24 SII18:SII24 RYM18:RYM24 ROQ18:ROQ24 REU18:REU24 QUY18:QUY24 QLC18:QLC24 QBG18:QBG24 PRK18:PRK24 PHO18:PHO24 OXS18:OXS24 ONW18:ONW24 OEA18:OEA24 NUE18:NUE24 NKI18:NKI24 NAM18:NAM24 MQQ18:MQQ24 MGU18:MGU24 LWY18:LWY24 LNC18:LNC24 LDG18:LDG24 KTK18:KTK24 KJO18:KJO24 JZS18:JZS24 JPW18:JPW24 JGA18:JGA24 IWE18:IWE24 IMI18:IMI24 ICM18:ICM24 HSQ18:HSQ24 HIU18:HIU24 GYY18:GYY24 GPC18:GPC24 GFG18:GFG24 FVK18:FVK24 FLO18:FLO24 FBS18:FBS24 ERW18:ERW24 EIA18:EIA24 DYE18:DYE24 DOI18:DOI24 DEM18:DEM24 CUQ18:CUQ24 CKU18:CKU24 CAY18:CAY24 BRC18:BRC24 BHG18:BHG24 AXK18:AXK24 ANO18:ANO24 ADS18:ADS24 TW18:TW24 KA18:KA24 AF18:AF24" xr:uid="{00000000-0002-0000-0800-000005000000}">
      <formula1>"（選択）,導入設備,　　付帯工事"</formula1>
    </dataValidation>
    <dataValidation type="list" allowBlank="1" showInputMessage="1" showErrorMessage="1" sqref="D15:D24 S15:S24" xr:uid="{898C1D98-6F1D-4121-AAB4-31E35EF99B7D}">
      <formula1>"―,〇,"</formula1>
    </dataValidation>
  </dataValidations>
  <printOptions horizontalCentered="1"/>
  <pageMargins left="0.23622047244094491" right="0.23622047244094491" top="0.35433070866141736" bottom="0.35433070866141736" header="0.31496062992125984" footer="0.31496062992125984"/>
  <pageSetup paperSize="9" scale="76" orientation="landscape" cellComments="asDisplayed"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A1F9-0F75-4688-B6C8-F2E73809DC7B}">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1</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別添6_個票1</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別添6_個票1</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別添6_個票1</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別添6_個票1</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52" priority="7">
      <formula>LEN(TRIM(B33))=0</formula>
    </cfRule>
  </conditionalFormatting>
  <conditionalFormatting sqref="B40:B43">
    <cfRule type="containsBlanks" dxfId="151" priority="6">
      <formula>LEN(TRIM(B40))=0</formula>
    </cfRule>
  </conditionalFormatting>
  <conditionalFormatting sqref="B50:I53 B56:I63 B65:I72 B75:I82 B84:I91 B95:I101 B103:I109 B113:I124 B126:I137 B141:I144 B147:I156 B158:I167 B170:I179 B182 B191 B200 B209 B218">
    <cfRule type="containsBlanks" dxfId="150" priority="2">
      <formula>LEN(TRIM(B50))=0</formula>
    </cfRule>
  </conditionalFormatting>
  <conditionalFormatting sqref="C8 C19:I19 C20 C21:I25 C28:C29">
    <cfRule type="containsBlanks" dxfId="149" priority="11">
      <formula>LEN(TRIM(C8))=0</formula>
    </cfRule>
  </conditionalFormatting>
  <conditionalFormatting sqref="C33:C36">
    <cfRule type="containsBlanks" dxfId="148" priority="4">
      <formula>LEN(TRIM(C33))=0</formula>
    </cfRule>
  </conditionalFormatting>
  <conditionalFormatting sqref="C40:C43">
    <cfRule type="containsBlanks" dxfId="147" priority="3">
      <formula>LEN(TRIM(C40))=0</formula>
    </cfRule>
  </conditionalFormatting>
  <conditionalFormatting sqref="C9:I10 C13:I15 B191:I198 B200:I207 B209:I216 B218:I225">
    <cfRule type="containsBlanks" dxfId="146" priority="5">
      <formula>LEN(TRIM(B9))=0</formula>
    </cfRule>
  </conditionalFormatting>
  <conditionalFormatting sqref="C11:I12 C16:I16">
    <cfRule type="containsBlanks" dxfId="145" priority="8">
      <formula>LEN(TRIM(C11))=0</formula>
    </cfRule>
  </conditionalFormatting>
  <conditionalFormatting sqref="C21:I25">
    <cfRule type="containsBlanks" dxfId="144" priority="1">
      <formula>LEN(TRIM(C21))=0</formula>
    </cfRule>
  </conditionalFormatting>
  <conditionalFormatting sqref="D33:I36 G37 I37">
    <cfRule type="containsBlanks" dxfId="143" priority="10">
      <formula>LEN(TRIM(D33))=0</formula>
    </cfRule>
  </conditionalFormatting>
  <conditionalFormatting sqref="D40:I43 G44 I44">
    <cfRule type="containsBlanks" dxfId="142" priority="9">
      <formula>LEN(TRIM(D40))=0</formula>
    </cfRule>
  </conditionalFormatting>
  <dataValidations count="4">
    <dataValidation type="list" allowBlank="1" showInputMessage="1" showErrorMessage="1" sqref="B40:B43 B33:B36" xr:uid="{0852B0A0-5AAF-4E99-BFC6-84513F8AFC91}">
      <formula1>活動種別</formula1>
    </dataValidation>
    <dataValidation type="list" allowBlank="1" showInputMessage="1" showErrorMessage="1" sqref="C16:I16" xr:uid="{ED104227-E816-4966-A83B-008338AAB94B}">
      <formula1>補助対象の種類</formula1>
    </dataValidation>
    <dataValidation type="list" allowBlank="1" showInputMessage="1" showErrorMessage="1" sqref="C12:I12" xr:uid="{6E75D155-A807-42BD-8C33-910AFE31F18B}">
      <formula1>システム・設備区分</formula1>
    </dataValidation>
    <dataValidation type="list" allowBlank="1" showInputMessage="1" showErrorMessage="1" sqref="C11:I11" xr:uid="{F48DECBC-B014-48C2-AA21-4DB719856AC4}">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12B89-1A28-41D2-86D6-2593B11E6A34}">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2</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別添6_個票2</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別添6_個票2</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別添6_個票2</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別添6_個票2</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41" priority="7">
      <formula>LEN(TRIM(B33))=0</formula>
    </cfRule>
  </conditionalFormatting>
  <conditionalFormatting sqref="B40:B43">
    <cfRule type="containsBlanks" dxfId="140" priority="6">
      <formula>LEN(TRIM(B40))=0</formula>
    </cfRule>
  </conditionalFormatting>
  <conditionalFormatting sqref="B50:I53 B56:I63 B65:I72 B75:I82 B84:I91 B95:I101 B103:I109 B113:I124 B126:I137 B141:I144 B147:I156 B158:I167 B170:I179 B182 B191 B200 B209 B218">
    <cfRule type="containsBlanks" dxfId="139" priority="2">
      <formula>LEN(TRIM(B50))=0</formula>
    </cfRule>
  </conditionalFormatting>
  <conditionalFormatting sqref="C8 C19:I19 C20 C21:I25 C28:C29">
    <cfRule type="containsBlanks" dxfId="138" priority="11">
      <formula>LEN(TRIM(C8))=0</formula>
    </cfRule>
  </conditionalFormatting>
  <conditionalFormatting sqref="C33:C36">
    <cfRule type="containsBlanks" dxfId="137" priority="4">
      <formula>LEN(TRIM(C33))=0</formula>
    </cfRule>
  </conditionalFormatting>
  <conditionalFormatting sqref="C40:C43">
    <cfRule type="containsBlanks" dxfId="136" priority="3">
      <formula>LEN(TRIM(C40))=0</formula>
    </cfRule>
  </conditionalFormatting>
  <conditionalFormatting sqref="C9:I10 C13:I15 B191:I198 B200:I207 B209:I216 B218:I225">
    <cfRule type="containsBlanks" dxfId="135" priority="5">
      <formula>LEN(TRIM(B9))=0</formula>
    </cfRule>
  </conditionalFormatting>
  <conditionalFormatting sqref="C11:I12 C16:I16">
    <cfRule type="containsBlanks" dxfId="134" priority="8">
      <formula>LEN(TRIM(C11))=0</formula>
    </cfRule>
  </conditionalFormatting>
  <conditionalFormatting sqref="C21:I25">
    <cfRule type="containsBlanks" dxfId="133" priority="1">
      <formula>LEN(TRIM(C21))=0</formula>
    </cfRule>
  </conditionalFormatting>
  <conditionalFormatting sqref="D33:I36 G37 I37">
    <cfRule type="containsBlanks" dxfId="132" priority="10">
      <formula>LEN(TRIM(D33))=0</formula>
    </cfRule>
  </conditionalFormatting>
  <conditionalFormatting sqref="D40:I43 G44 I44">
    <cfRule type="containsBlanks" dxfId="131" priority="9">
      <formula>LEN(TRIM(D40))=0</formula>
    </cfRule>
  </conditionalFormatting>
  <dataValidations count="4">
    <dataValidation type="list" allowBlank="1" showInputMessage="1" showErrorMessage="1" sqref="C11:I11" xr:uid="{E6614831-0F3F-472E-B797-851A78162374}">
      <formula1>対策種類</formula1>
    </dataValidation>
    <dataValidation type="list" allowBlank="1" showInputMessage="1" showErrorMessage="1" sqref="C12:I12" xr:uid="{AFAEC8D2-5F33-4BE6-A77F-22BD0A698609}">
      <formula1>システム・設備区分</formula1>
    </dataValidation>
    <dataValidation type="list" allowBlank="1" showInputMessage="1" showErrorMessage="1" sqref="C16:I16" xr:uid="{2659562D-DBCE-4AC0-BCB4-9109D44D21C9}">
      <formula1>補助対象の種類</formula1>
    </dataValidation>
    <dataValidation type="list" allowBlank="1" showInputMessage="1" showErrorMessage="1" sqref="B40:B43 B33:B36" xr:uid="{0E39E0EC-ABE2-420D-BFE3-E485A59890E1}">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2C64D-EC5B-4BE4-9ECA-3C44B1693FB1}">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3</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別添6_個票3</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別添6_個票3</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別添6_個票3</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別添6_個票3</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30" priority="7">
      <formula>LEN(TRIM(B33))=0</formula>
    </cfRule>
  </conditionalFormatting>
  <conditionalFormatting sqref="B40:B43">
    <cfRule type="containsBlanks" dxfId="129" priority="6">
      <formula>LEN(TRIM(B40))=0</formula>
    </cfRule>
  </conditionalFormatting>
  <conditionalFormatting sqref="B50:I53 B56:I63 B65:I72 B75:I82 B84:I91 B95:I101 B103:I109 B113:I124 B126:I137 B141:I144 B147:I156 B158:I167 B170:I179 B182 B191 B200 B209 B218">
    <cfRule type="containsBlanks" dxfId="128" priority="2">
      <formula>LEN(TRIM(B50))=0</formula>
    </cfRule>
  </conditionalFormatting>
  <conditionalFormatting sqref="C8 C19:I19 C20 C21:I25 C28:C29">
    <cfRule type="containsBlanks" dxfId="127" priority="11">
      <formula>LEN(TRIM(C8))=0</formula>
    </cfRule>
  </conditionalFormatting>
  <conditionalFormatting sqref="C33:C36">
    <cfRule type="containsBlanks" dxfId="126" priority="4">
      <formula>LEN(TRIM(C33))=0</formula>
    </cfRule>
  </conditionalFormatting>
  <conditionalFormatting sqref="C40:C43">
    <cfRule type="containsBlanks" dxfId="125" priority="3">
      <formula>LEN(TRIM(C40))=0</formula>
    </cfRule>
  </conditionalFormatting>
  <conditionalFormatting sqref="C9:I10 C13:I15 B191:I198 B200:I207 B209:I216 B218:I225">
    <cfRule type="containsBlanks" dxfId="124" priority="5">
      <formula>LEN(TRIM(B9))=0</formula>
    </cfRule>
  </conditionalFormatting>
  <conditionalFormatting sqref="C11:I12 C16:I16">
    <cfRule type="containsBlanks" dxfId="123" priority="8">
      <formula>LEN(TRIM(C11))=0</formula>
    </cfRule>
  </conditionalFormatting>
  <conditionalFormatting sqref="C21:I25">
    <cfRule type="containsBlanks" dxfId="122" priority="1">
      <formula>LEN(TRIM(C21))=0</formula>
    </cfRule>
  </conditionalFormatting>
  <conditionalFormatting sqref="D33:I36 G37 I37">
    <cfRule type="containsBlanks" dxfId="121" priority="10">
      <formula>LEN(TRIM(D33))=0</formula>
    </cfRule>
  </conditionalFormatting>
  <conditionalFormatting sqref="D40:I43 G44 I44">
    <cfRule type="containsBlanks" dxfId="120" priority="9">
      <formula>LEN(TRIM(D40))=0</formula>
    </cfRule>
  </conditionalFormatting>
  <dataValidations count="4">
    <dataValidation type="list" allowBlank="1" showInputMessage="1" showErrorMessage="1" sqref="B40:B43 B33:B36" xr:uid="{FBEB07CC-FBF1-4C4D-9309-0779D2E5E405}">
      <formula1>活動種別</formula1>
    </dataValidation>
    <dataValidation type="list" allowBlank="1" showInputMessage="1" showErrorMessage="1" sqref="C16:I16" xr:uid="{C5BBB7E3-A520-4136-84FB-FB4AA96211CC}">
      <formula1>補助対象の種類</formula1>
    </dataValidation>
    <dataValidation type="list" allowBlank="1" showInputMessage="1" showErrorMessage="1" sqref="C12:I12" xr:uid="{587FE5C8-F4E7-4EF0-92AE-D141B6D72C93}">
      <formula1>システム・設備区分</formula1>
    </dataValidation>
    <dataValidation type="list" allowBlank="1" showInputMessage="1" showErrorMessage="1" sqref="C11:I11" xr:uid="{C0187380-68E8-44ED-960A-6A0696F2D5D4}">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C68E3-EED2-4C18-8ADE-9F6136E60EB9}">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4</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別添6_個票4</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別添6_個票4</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別添6_個票4</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別添6_個票4</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19" priority="7">
      <formula>LEN(TRIM(B33))=0</formula>
    </cfRule>
  </conditionalFormatting>
  <conditionalFormatting sqref="B40:B43">
    <cfRule type="containsBlanks" dxfId="118" priority="6">
      <formula>LEN(TRIM(B40))=0</formula>
    </cfRule>
  </conditionalFormatting>
  <conditionalFormatting sqref="B50:I53 B56:I63 B65:I72 B75:I82 B84:I91 B95:I101 B103:I109 B113:I124 B126:I137 B141:I144 B147:I156 B158:I167 B170:I179 B182 B191 B200 B209 B218">
    <cfRule type="containsBlanks" dxfId="117" priority="2">
      <formula>LEN(TRIM(B50))=0</formula>
    </cfRule>
  </conditionalFormatting>
  <conditionalFormatting sqref="C8 C19:I19 C20 C21:I25 C28:C29">
    <cfRule type="containsBlanks" dxfId="116" priority="11">
      <formula>LEN(TRIM(C8))=0</formula>
    </cfRule>
  </conditionalFormatting>
  <conditionalFormatting sqref="C33:C36">
    <cfRule type="containsBlanks" dxfId="115" priority="4">
      <formula>LEN(TRIM(C33))=0</formula>
    </cfRule>
  </conditionalFormatting>
  <conditionalFormatting sqref="C40:C43">
    <cfRule type="containsBlanks" dxfId="114" priority="3">
      <formula>LEN(TRIM(C40))=0</formula>
    </cfRule>
  </conditionalFormatting>
  <conditionalFormatting sqref="C9:I10 C13:I15 B191:I198 B200:I207 B209:I216 B218:I225">
    <cfRule type="containsBlanks" dxfId="113" priority="5">
      <formula>LEN(TRIM(B9))=0</formula>
    </cfRule>
  </conditionalFormatting>
  <conditionalFormatting sqref="C11:I12 C16:I16">
    <cfRule type="containsBlanks" dxfId="112" priority="8">
      <formula>LEN(TRIM(C11))=0</formula>
    </cfRule>
  </conditionalFormatting>
  <conditionalFormatting sqref="C21:I25">
    <cfRule type="containsBlanks" dxfId="111" priority="1">
      <formula>LEN(TRIM(C21))=0</formula>
    </cfRule>
  </conditionalFormatting>
  <conditionalFormatting sqref="D33:I36 G37 I37">
    <cfRule type="containsBlanks" dxfId="110" priority="10">
      <formula>LEN(TRIM(D33))=0</formula>
    </cfRule>
  </conditionalFormatting>
  <conditionalFormatting sqref="D40:I43 G44 I44">
    <cfRule type="containsBlanks" dxfId="109" priority="9">
      <formula>LEN(TRIM(D40))=0</formula>
    </cfRule>
  </conditionalFormatting>
  <dataValidations count="4">
    <dataValidation type="list" allowBlank="1" showInputMessage="1" showErrorMessage="1" sqref="C11:I11" xr:uid="{82157603-9CD7-44BA-A52D-3E27C2A58BA3}">
      <formula1>対策種類</formula1>
    </dataValidation>
    <dataValidation type="list" allowBlank="1" showInputMessage="1" showErrorMessage="1" sqref="C12:I12" xr:uid="{932BF1CD-F4EB-4DEC-A4D1-3E2A1AE5659D}">
      <formula1>システム・設備区分</formula1>
    </dataValidation>
    <dataValidation type="list" allowBlank="1" showInputMessage="1" showErrorMessage="1" sqref="C16:I16" xr:uid="{3E25D883-73E0-4D70-8E94-480883084C53}">
      <formula1>補助対象の種類</formula1>
    </dataValidation>
    <dataValidation type="list" allowBlank="1" showInputMessage="1" showErrorMessage="1" sqref="B40:B43 B33:B36" xr:uid="{62F94850-EFE6-4E62-B055-B13DF9152442}">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20C0-D690-46E5-88C4-7F01150CACD3}">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5</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別添6_個票5</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別添6_個票5</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別添6_個票5</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別添6_個票5</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108" priority="7">
      <formula>LEN(TRIM(B33))=0</formula>
    </cfRule>
  </conditionalFormatting>
  <conditionalFormatting sqref="B40:B43">
    <cfRule type="containsBlanks" dxfId="107" priority="6">
      <formula>LEN(TRIM(B40))=0</formula>
    </cfRule>
  </conditionalFormatting>
  <conditionalFormatting sqref="B50:I53 B56:I63 B65:I72 B75:I82 B84:I91 B95:I101 B103:I109 B113:I124 B126:I137 B141:I144 B147:I156 B158:I167 B170:I179 B182 B191 B200 B209 B218">
    <cfRule type="containsBlanks" dxfId="106" priority="2">
      <formula>LEN(TRIM(B50))=0</formula>
    </cfRule>
  </conditionalFormatting>
  <conditionalFormatting sqref="C8 C19:I19 C20 C21:I25 C28:C29">
    <cfRule type="containsBlanks" dxfId="105" priority="11">
      <formula>LEN(TRIM(C8))=0</formula>
    </cfRule>
  </conditionalFormatting>
  <conditionalFormatting sqref="C33:C36">
    <cfRule type="containsBlanks" dxfId="104" priority="4">
      <formula>LEN(TRIM(C33))=0</formula>
    </cfRule>
  </conditionalFormatting>
  <conditionalFormatting sqref="C40:C43">
    <cfRule type="containsBlanks" dxfId="103" priority="3">
      <formula>LEN(TRIM(C40))=0</formula>
    </cfRule>
  </conditionalFormatting>
  <conditionalFormatting sqref="C9:I10 C13:I15 B191:I198 B200:I207 B209:I216 B218:I225">
    <cfRule type="containsBlanks" dxfId="102" priority="5">
      <formula>LEN(TRIM(B9))=0</formula>
    </cfRule>
  </conditionalFormatting>
  <conditionalFormatting sqref="C11:I12 C16:I16">
    <cfRule type="containsBlanks" dxfId="101" priority="8">
      <formula>LEN(TRIM(C11))=0</formula>
    </cfRule>
  </conditionalFormatting>
  <conditionalFormatting sqref="C21:I25">
    <cfRule type="containsBlanks" dxfId="100" priority="1">
      <formula>LEN(TRIM(C21))=0</formula>
    </cfRule>
  </conditionalFormatting>
  <conditionalFormatting sqref="D33:I36 G37 I37">
    <cfRule type="containsBlanks" dxfId="99" priority="10">
      <formula>LEN(TRIM(D33))=0</formula>
    </cfRule>
  </conditionalFormatting>
  <conditionalFormatting sqref="D40:I43 G44 I44">
    <cfRule type="containsBlanks" dxfId="98" priority="9">
      <formula>LEN(TRIM(D40))=0</formula>
    </cfRule>
  </conditionalFormatting>
  <dataValidations count="4">
    <dataValidation type="list" allowBlank="1" showInputMessage="1" showErrorMessage="1" sqref="B40:B43 B33:B36" xr:uid="{287E5086-D795-4C97-A28D-A9921ED3CA10}">
      <formula1>活動種別</formula1>
    </dataValidation>
    <dataValidation type="list" allowBlank="1" showInputMessage="1" showErrorMessage="1" sqref="C16:I16" xr:uid="{9B3049D1-C06D-4CC2-896E-B9772F0B4ECF}">
      <formula1>補助対象の種類</formula1>
    </dataValidation>
    <dataValidation type="list" allowBlank="1" showInputMessage="1" showErrorMessage="1" sqref="C12:I12" xr:uid="{C6DE794E-A897-4F60-A9D7-28E998F40ADD}">
      <formula1>システム・設備区分</formula1>
    </dataValidation>
    <dataValidation type="list" allowBlank="1" showInputMessage="1" showErrorMessage="1" sqref="C11:I11" xr:uid="{9D4DB0F5-D991-43C6-81D6-76EB7F5CAC92}">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F657B-C345-46A8-B072-B4AF9B4646A3}">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6</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別添6_個票6</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別添6_個票6</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別添6_個票6</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別添6_個票6</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97" priority="7">
      <formula>LEN(TRIM(B33))=0</formula>
    </cfRule>
  </conditionalFormatting>
  <conditionalFormatting sqref="B40:B43">
    <cfRule type="containsBlanks" dxfId="96" priority="6">
      <formula>LEN(TRIM(B40))=0</formula>
    </cfRule>
  </conditionalFormatting>
  <conditionalFormatting sqref="B50:I53 B56:I63 B65:I72 B75:I82 B84:I91 B95:I101 B103:I109 B113:I124 B126:I137 B141:I144 B147:I156 B158:I167 B170:I179 B182 B191 B200 B209 B218">
    <cfRule type="containsBlanks" dxfId="95" priority="2">
      <formula>LEN(TRIM(B50))=0</formula>
    </cfRule>
  </conditionalFormatting>
  <conditionalFormatting sqref="C8 C19:I19 C20 C21:I25 C28:C29">
    <cfRule type="containsBlanks" dxfId="94" priority="11">
      <formula>LEN(TRIM(C8))=0</formula>
    </cfRule>
  </conditionalFormatting>
  <conditionalFormatting sqref="C33:C36">
    <cfRule type="containsBlanks" dxfId="93" priority="4">
      <formula>LEN(TRIM(C33))=0</formula>
    </cfRule>
  </conditionalFormatting>
  <conditionalFormatting sqref="C40:C43">
    <cfRule type="containsBlanks" dxfId="92" priority="3">
      <formula>LEN(TRIM(C40))=0</formula>
    </cfRule>
  </conditionalFormatting>
  <conditionalFormatting sqref="C9:I10 C13:I15 B191:I198 B200:I207 B209:I216 B218:I225">
    <cfRule type="containsBlanks" dxfId="91" priority="5">
      <formula>LEN(TRIM(B9))=0</formula>
    </cfRule>
  </conditionalFormatting>
  <conditionalFormatting sqref="C11:I12 C16:I16">
    <cfRule type="containsBlanks" dxfId="90" priority="8">
      <formula>LEN(TRIM(C11))=0</formula>
    </cfRule>
  </conditionalFormatting>
  <conditionalFormatting sqref="C21:I25">
    <cfRule type="containsBlanks" dxfId="89" priority="1">
      <formula>LEN(TRIM(C21))=0</formula>
    </cfRule>
  </conditionalFormatting>
  <conditionalFormatting sqref="D33:I36 G37 I37">
    <cfRule type="containsBlanks" dxfId="88" priority="10">
      <formula>LEN(TRIM(D33))=0</formula>
    </cfRule>
  </conditionalFormatting>
  <conditionalFormatting sqref="D40:I43 G44 I44">
    <cfRule type="containsBlanks" dxfId="87" priority="9">
      <formula>LEN(TRIM(D40))=0</formula>
    </cfRule>
  </conditionalFormatting>
  <dataValidations count="4">
    <dataValidation type="list" allowBlank="1" showInputMessage="1" showErrorMessage="1" sqref="C11:I11" xr:uid="{CAFCFBDB-35A2-452F-AA1E-0E10C1181B04}">
      <formula1>対策種類</formula1>
    </dataValidation>
    <dataValidation type="list" allowBlank="1" showInputMessage="1" showErrorMessage="1" sqref="C12:I12" xr:uid="{298B9BCC-36DB-4421-81A3-0155E44F77F7}">
      <formula1>システム・設備区分</formula1>
    </dataValidation>
    <dataValidation type="list" allowBlank="1" showInputMessage="1" showErrorMessage="1" sqref="C16:I16" xr:uid="{F83535E7-5326-4C27-9336-5C340FA1566E}">
      <formula1>補助対象の種類</formula1>
    </dataValidation>
    <dataValidation type="list" allowBlank="1" showInputMessage="1" showErrorMessage="1" sqref="B40:B43 B33:B36" xr:uid="{E6028931-B09A-426D-8CBA-1EBB42329B62}">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EB645-D14D-4C23-8C6F-AB68DA6CD82A}">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7</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別添6_個票7</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別添6_個票7</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別添6_個票7</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別添6_個票7</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86" priority="7">
      <formula>LEN(TRIM(B33))=0</formula>
    </cfRule>
  </conditionalFormatting>
  <conditionalFormatting sqref="B40:B43">
    <cfRule type="containsBlanks" dxfId="85" priority="6">
      <formula>LEN(TRIM(B40))=0</formula>
    </cfRule>
  </conditionalFormatting>
  <conditionalFormatting sqref="B50:I53 B56:I63 B65:I72 B75:I82 B84:I91 B95:I101 B103:I109 B113:I124 B126:I137 B141:I144 B147:I156 B158:I167 B170:I179 B182 B191 B200 B209 B218">
    <cfRule type="containsBlanks" dxfId="84" priority="2">
      <formula>LEN(TRIM(B50))=0</formula>
    </cfRule>
  </conditionalFormatting>
  <conditionalFormatting sqref="C8 C19:I19 C20 C21:I25 C28:C29">
    <cfRule type="containsBlanks" dxfId="83" priority="11">
      <formula>LEN(TRIM(C8))=0</formula>
    </cfRule>
  </conditionalFormatting>
  <conditionalFormatting sqref="C33:C36">
    <cfRule type="containsBlanks" dxfId="82" priority="4">
      <formula>LEN(TRIM(C33))=0</formula>
    </cfRule>
  </conditionalFormatting>
  <conditionalFormatting sqref="C40:C43">
    <cfRule type="containsBlanks" dxfId="81" priority="3">
      <formula>LEN(TRIM(C40))=0</formula>
    </cfRule>
  </conditionalFormatting>
  <conditionalFormatting sqref="C9:I10 C13:I15 B191:I198 B200:I207 B209:I216 B218:I225">
    <cfRule type="containsBlanks" dxfId="80" priority="5">
      <formula>LEN(TRIM(B9))=0</formula>
    </cfRule>
  </conditionalFormatting>
  <conditionalFormatting sqref="C11:I12 C16:I16">
    <cfRule type="containsBlanks" dxfId="79" priority="8">
      <formula>LEN(TRIM(C11))=0</formula>
    </cfRule>
  </conditionalFormatting>
  <conditionalFormatting sqref="C21:I25">
    <cfRule type="containsBlanks" dxfId="78" priority="1">
      <formula>LEN(TRIM(C21))=0</formula>
    </cfRule>
  </conditionalFormatting>
  <conditionalFormatting sqref="D33:I36 G37 I37">
    <cfRule type="containsBlanks" dxfId="77" priority="10">
      <formula>LEN(TRIM(D33))=0</formula>
    </cfRule>
  </conditionalFormatting>
  <conditionalFormatting sqref="D40:I43 G44 I44">
    <cfRule type="containsBlanks" dxfId="76" priority="9">
      <formula>LEN(TRIM(D40))=0</formula>
    </cfRule>
  </conditionalFormatting>
  <dataValidations count="4">
    <dataValidation type="list" allowBlank="1" showInputMessage="1" showErrorMessage="1" sqref="B40:B43 B33:B36" xr:uid="{C0955EAF-DFF4-439B-AF24-B59BBA0D58E2}">
      <formula1>活動種別</formula1>
    </dataValidation>
    <dataValidation type="list" allowBlank="1" showInputMessage="1" showErrorMessage="1" sqref="C16:I16" xr:uid="{7A62B2AC-5354-4491-908C-A7EA0E9BF4C4}">
      <formula1>補助対象の種類</formula1>
    </dataValidation>
    <dataValidation type="list" allowBlank="1" showInputMessage="1" showErrorMessage="1" sqref="C12:I12" xr:uid="{A0E69C24-9A32-44D7-A801-09EC6891F526}">
      <formula1>システム・設備区分</formula1>
    </dataValidation>
    <dataValidation type="list" allowBlank="1" showInputMessage="1" showErrorMessage="1" sqref="C11:I11" xr:uid="{C93769C3-D78B-4BC1-912A-5385B1308517}">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3258-B60D-4AFE-8674-4F605546AA5C}">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8</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別添6_個票8</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別添6_個票8</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別添6_個票8</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別添6_個票8</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75" priority="7">
      <formula>LEN(TRIM(B33))=0</formula>
    </cfRule>
  </conditionalFormatting>
  <conditionalFormatting sqref="B40:B43">
    <cfRule type="containsBlanks" dxfId="74" priority="6">
      <formula>LEN(TRIM(B40))=0</formula>
    </cfRule>
  </conditionalFormatting>
  <conditionalFormatting sqref="B50:I53 B56:I63 B65:I72 B75:I82 B84:I91 B95:I101 B103:I109 B113:I124 B126:I137 B141:I144 B147:I156 B158:I167 B170:I179 B182 B191 B200 B209 B218">
    <cfRule type="containsBlanks" dxfId="73" priority="2">
      <formula>LEN(TRIM(B50))=0</formula>
    </cfRule>
  </conditionalFormatting>
  <conditionalFormatting sqref="C8 C19:I19 C20 C21:I25 C28:C29">
    <cfRule type="containsBlanks" dxfId="72" priority="11">
      <formula>LEN(TRIM(C8))=0</formula>
    </cfRule>
  </conditionalFormatting>
  <conditionalFormatting sqref="C33:C36">
    <cfRule type="containsBlanks" dxfId="71" priority="4">
      <formula>LEN(TRIM(C33))=0</formula>
    </cfRule>
  </conditionalFormatting>
  <conditionalFormatting sqref="C40:C43">
    <cfRule type="containsBlanks" dxfId="70" priority="3">
      <formula>LEN(TRIM(C40))=0</formula>
    </cfRule>
  </conditionalFormatting>
  <conditionalFormatting sqref="C9:I10 C13:I15 B191:I198 B200:I207 B209:I216 B218:I225">
    <cfRule type="containsBlanks" dxfId="69" priority="5">
      <formula>LEN(TRIM(B9))=0</formula>
    </cfRule>
  </conditionalFormatting>
  <conditionalFormatting sqref="C11:I12 C16:I16">
    <cfRule type="containsBlanks" dxfId="68" priority="8">
      <formula>LEN(TRIM(C11))=0</formula>
    </cfRule>
  </conditionalFormatting>
  <conditionalFormatting sqref="C21:I25">
    <cfRule type="containsBlanks" dxfId="67" priority="1">
      <formula>LEN(TRIM(C21))=0</formula>
    </cfRule>
  </conditionalFormatting>
  <conditionalFormatting sqref="D33:I36 G37 I37">
    <cfRule type="containsBlanks" dxfId="66" priority="10">
      <formula>LEN(TRIM(D33))=0</formula>
    </cfRule>
  </conditionalFormatting>
  <conditionalFormatting sqref="D40:I43 G44 I44">
    <cfRule type="containsBlanks" dxfId="65" priority="9">
      <formula>LEN(TRIM(D40))=0</formula>
    </cfRule>
  </conditionalFormatting>
  <dataValidations count="4">
    <dataValidation type="list" allowBlank="1" showInputMessage="1" showErrorMessage="1" sqref="C11:I11" xr:uid="{F0EE998C-1396-4A39-B451-E0A6C6053E3F}">
      <formula1>対策種類</formula1>
    </dataValidation>
    <dataValidation type="list" allowBlank="1" showInputMessage="1" showErrorMessage="1" sqref="C12:I12" xr:uid="{A4135ECE-C2A4-4840-A214-266FA1E10B58}">
      <formula1>システム・設備区分</formula1>
    </dataValidation>
    <dataValidation type="list" allowBlank="1" showInputMessage="1" showErrorMessage="1" sqref="C16:I16" xr:uid="{10F4F051-FC65-413D-8734-5F25F924942E}">
      <formula1>補助対象の種類</formula1>
    </dataValidation>
    <dataValidation type="list" allowBlank="1" showInputMessage="1" showErrorMessage="1" sqref="B40:B43 B33:B36" xr:uid="{DEBB2774-98B7-4F61-A7BB-8401D79A35C0}">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51188-3C87-4941-B03E-2BD3F514CB65}">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9</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別添6_個票9</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別添6_個票9</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別添6_個票9</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別添6_個票9</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64" priority="7">
      <formula>LEN(TRIM(B33))=0</formula>
    </cfRule>
  </conditionalFormatting>
  <conditionalFormatting sqref="B40:B43">
    <cfRule type="containsBlanks" dxfId="63" priority="6">
      <formula>LEN(TRIM(B40))=0</formula>
    </cfRule>
  </conditionalFormatting>
  <conditionalFormatting sqref="B50:I53 B56:I63 B65:I72 B75:I82 B84:I91 B95:I101 B103:I109 B113:I124 B126:I137 B141:I144 B147:I156 B158:I167 B170:I179 B182 B191 B200 B209 B218">
    <cfRule type="containsBlanks" dxfId="62" priority="2">
      <formula>LEN(TRIM(B50))=0</formula>
    </cfRule>
  </conditionalFormatting>
  <conditionalFormatting sqref="C8 C19:I19 C20 C21:I25 C28:C29">
    <cfRule type="containsBlanks" dxfId="61" priority="11">
      <formula>LEN(TRIM(C8))=0</formula>
    </cfRule>
  </conditionalFormatting>
  <conditionalFormatting sqref="C33:C36">
    <cfRule type="containsBlanks" dxfId="60" priority="4">
      <formula>LEN(TRIM(C33))=0</formula>
    </cfRule>
  </conditionalFormatting>
  <conditionalFormatting sqref="C40:C43">
    <cfRule type="containsBlanks" dxfId="59" priority="3">
      <formula>LEN(TRIM(C40))=0</formula>
    </cfRule>
  </conditionalFormatting>
  <conditionalFormatting sqref="C9:I10 C13:I15 B191:I198 B200:I207 B209:I216 B218:I225">
    <cfRule type="containsBlanks" dxfId="58" priority="5">
      <formula>LEN(TRIM(B9))=0</formula>
    </cfRule>
  </conditionalFormatting>
  <conditionalFormatting sqref="C11:I12 C16:I16">
    <cfRule type="containsBlanks" dxfId="57" priority="8">
      <formula>LEN(TRIM(C11))=0</formula>
    </cfRule>
  </conditionalFormatting>
  <conditionalFormatting sqref="C21:I25">
    <cfRule type="containsBlanks" dxfId="56" priority="1">
      <formula>LEN(TRIM(C21))=0</formula>
    </cfRule>
  </conditionalFormatting>
  <conditionalFormatting sqref="D33:I36 G37 I37">
    <cfRule type="containsBlanks" dxfId="55" priority="10">
      <formula>LEN(TRIM(D33))=0</formula>
    </cfRule>
  </conditionalFormatting>
  <conditionalFormatting sqref="D40:I43 G44 I44">
    <cfRule type="containsBlanks" dxfId="54" priority="9">
      <formula>LEN(TRIM(D40))=0</formula>
    </cfRule>
  </conditionalFormatting>
  <dataValidations count="4">
    <dataValidation type="list" allowBlank="1" showInputMessage="1" showErrorMessage="1" sqref="B40:B43 B33:B36" xr:uid="{6D092ED3-5CF0-4E5F-9FE7-6DA708B3E71E}">
      <formula1>活動種別</formula1>
    </dataValidation>
    <dataValidation type="list" allowBlank="1" showInputMessage="1" showErrorMessage="1" sqref="C16:I16" xr:uid="{D8FB44FF-A1F2-4E56-B4F5-BF0B9C1895A5}">
      <formula1>補助対象の種類</formula1>
    </dataValidation>
    <dataValidation type="list" allowBlank="1" showInputMessage="1" showErrorMessage="1" sqref="C12:I12" xr:uid="{A09E8713-3DE3-450B-8A3B-A7DBEE0E3D1C}">
      <formula1>システム・設備区分</formula1>
    </dataValidation>
    <dataValidation type="list" allowBlank="1" showInputMessage="1" showErrorMessage="1" sqref="C11:I11" xr:uid="{4496A21C-80DA-4C21-9DB7-2410CEB7B004}">
      <formula1>対策種類</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1967C-1160-4580-B728-FAE2A2615ED6}">
  <sheetPr>
    <tabColor rgb="FFFF0000"/>
    <pageSetUpPr fitToPage="1"/>
  </sheetPr>
  <dimension ref="A1:AY503"/>
  <sheetViews>
    <sheetView showGridLines="0" view="pageBreakPreview" zoomScaleNormal="100" zoomScaleSheetLayoutView="100" workbookViewId="0">
      <selection activeCell="R2" sqref="R2:X2"/>
    </sheetView>
  </sheetViews>
  <sheetFormatPr defaultColWidth="8" defaultRowHeight="0" customHeight="1" zeroHeight="1"/>
  <cols>
    <col min="1" max="1" width="1" style="1187" customWidth="1"/>
    <col min="2" max="28" width="3.25" style="1187" customWidth="1"/>
    <col min="29" max="38" width="8" style="1187" customWidth="1"/>
    <col min="39" max="16384" width="8" style="1187"/>
  </cols>
  <sheetData>
    <row r="1" spans="2:45" ht="13.5" customHeight="1"/>
    <row r="2" spans="2:45" ht="24">
      <c r="B2" s="1321" t="s">
        <v>1833</v>
      </c>
      <c r="C2" s="1322"/>
      <c r="D2" s="1322"/>
      <c r="E2" s="1322"/>
      <c r="F2" s="1322"/>
      <c r="G2" s="1322"/>
      <c r="H2" s="1322"/>
      <c r="I2" s="1322"/>
      <c r="P2" s="1323" t="s">
        <v>1832</v>
      </c>
      <c r="Q2" s="1323"/>
      <c r="R2" s="1324"/>
      <c r="S2" s="1324"/>
      <c r="T2" s="1324"/>
      <c r="U2" s="1324"/>
      <c r="V2" s="1324"/>
      <c r="W2" s="1324"/>
      <c r="X2" s="1324"/>
      <c r="Y2" s="1267"/>
      <c r="AA2" s="1325" t="s">
        <v>1831</v>
      </c>
      <c r="AB2" s="1325"/>
      <c r="AC2" s="1325"/>
      <c r="AD2" s="1325"/>
      <c r="AE2" s="1325"/>
      <c r="AF2" s="1325"/>
      <c r="AG2" s="1325"/>
      <c r="AH2" s="1325"/>
      <c r="AI2" s="1325"/>
      <c r="AJ2" s="1325"/>
      <c r="AK2" s="1325"/>
      <c r="AL2" s="1325"/>
      <c r="AM2" s="1325"/>
      <c r="AN2" s="1325"/>
      <c r="AO2" s="1325"/>
      <c r="AP2" s="1325"/>
      <c r="AQ2" s="1325"/>
      <c r="AR2" s="1325"/>
      <c r="AS2" s="1325"/>
    </row>
    <row r="3" spans="2:45" ht="16.5">
      <c r="B3" s="1189"/>
    </row>
    <row r="4" spans="2:45" ht="16.5">
      <c r="B4" s="1191"/>
      <c r="R4" s="1266"/>
      <c r="S4" s="1244" t="s">
        <v>1794</v>
      </c>
      <c r="T4" s="1265"/>
      <c r="U4" s="1250" t="s">
        <v>1485</v>
      </c>
      <c r="V4" s="1265"/>
      <c r="W4" s="1250" t="s">
        <v>1830</v>
      </c>
      <c r="X4" s="1265"/>
      <c r="Y4" s="1250" t="s">
        <v>1790</v>
      </c>
    </row>
    <row r="5" spans="2:45" ht="16.5">
      <c r="B5" s="1189"/>
    </row>
    <row r="6" spans="2:45" ht="16.5">
      <c r="B6" s="1326" t="s">
        <v>1144</v>
      </c>
      <c r="C6" s="1326"/>
      <c r="D6" s="1326"/>
      <c r="E6" s="1326"/>
      <c r="F6" s="1326"/>
      <c r="G6" s="1326"/>
      <c r="H6" s="1326"/>
      <c r="I6" s="1326"/>
      <c r="J6" s="1326"/>
      <c r="K6" s="1326"/>
      <c r="L6" s="1326"/>
      <c r="M6" s="1326"/>
    </row>
    <row r="7" spans="2:45" ht="16.5">
      <c r="B7" s="1326" t="s">
        <v>1829</v>
      </c>
      <c r="C7" s="1326"/>
      <c r="D7" s="1326"/>
      <c r="E7" s="1326"/>
      <c r="F7" s="1326"/>
      <c r="G7" s="1326"/>
      <c r="H7" s="1326"/>
      <c r="I7" s="1326"/>
      <c r="J7" s="1326"/>
      <c r="K7" s="1326"/>
      <c r="L7" s="1326"/>
      <c r="M7" s="1326"/>
    </row>
    <row r="8" spans="2:45" ht="16.5">
      <c r="B8" s="1189"/>
    </row>
    <row r="9" spans="2:45" ht="16.5" customHeight="1">
      <c r="B9" s="1262"/>
      <c r="H9" s="1216" t="s">
        <v>1828</v>
      </c>
      <c r="J9" s="1329" t="s">
        <v>1824</v>
      </c>
      <c r="K9" s="1329"/>
      <c r="L9" s="1329"/>
      <c r="N9" s="1315"/>
      <c r="O9" s="1315"/>
      <c r="P9" s="1315"/>
      <c r="Q9" s="1315"/>
      <c r="R9" s="1315"/>
      <c r="S9" s="1315"/>
      <c r="T9" s="1315"/>
      <c r="U9" s="1315"/>
      <c r="V9" s="1315"/>
      <c r="W9" s="1315"/>
      <c r="X9" s="1315"/>
      <c r="Y9" s="1244"/>
      <c r="AA9" s="1332" t="s">
        <v>1827</v>
      </c>
      <c r="AB9" s="1332"/>
      <c r="AC9" s="1332"/>
      <c r="AD9" s="1332"/>
      <c r="AE9" s="1332"/>
      <c r="AF9" s="1332"/>
      <c r="AG9" s="1332"/>
      <c r="AH9" s="1332"/>
      <c r="AI9" s="1332"/>
      <c r="AJ9" s="1332"/>
      <c r="AK9" s="1332"/>
      <c r="AL9" s="1332"/>
      <c r="AM9" s="1332"/>
      <c r="AN9" s="1332"/>
      <c r="AO9" s="1332"/>
      <c r="AP9" s="1332"/>
      <c r="AQ9" s="1332"/>
      <c r="AR9" s="1332"/>
      <c r="AS9" s="1332"/>
    </row>
    <row r="10" spans="2:45" ht="16.5" customHeight="1">
      <c r="B10" s="1263"/>
      <c r="H10" s="1216"/>
      <c r="N10" s="1315"/>
      <c r="O10" s="1315"/>
      <c r="P10" s="1315"/>
      <c r="Q10" s="1315"/>
      <c r="R10" s="1315"/>
      <c r="S10" s="1315"/>
      <c r="T10" s="1315"/>
      <c r="U10" s="1315"/>
      <c r="V10" s="1315"/>
      <c r="W10" s="1315"/>
      <c r="X10" s="1315"/>
      <c r="Y10" s="1244"/>
      <c r="AA10" s="1332"/>
      <c r="AB10" s="1332"/>
      <c r="AC10" s="1332"/>
      <c r="AD10" s="1332"/>
      <c r="AE10" s="1332"/>
      <c r="AF10" s="1332"/>
      <c r="AG10" s="1332"/>
      <c r="AH10" s="1332"/>
      <c r="AI10" s="1332"/>
      <c r="AJ10" s="1332"/>
      <c r="AK10" s="1332"/>
      <c r="AL10" s="1332"/>
      <c r="AM10" s="1332"/>
      <c r="AN10" s="1332"/>
      <c r="AO10" s="1332"/>
      <c r="AP10" s="1332"/>
      <c r="AQ10" s="1332"/>
      <c r="AR10" s="1332"/>
      <c r="AS10" s="1332"/>
    </row>
    <row r="11" spans="2:45" ht="16.5" customHeight="1">
      <c r="B11" s="1262"/>
      <c r="H11" s="1216"/>
      <c r="J11" s="1329" t="s">
        <v>1145</v>
      </c>
      <c r="K11" s="1329"/>
      <c r="L11" s="1329"/>
      <c r="N11" s="1310"/>
      <c r="O11" s="1310"/>
      <c r="P11" s="1310"/>
      <c r="Q11" s="1310"/>
      <c r="R11" s="1310"/>
      <c r="S11" s="1310"/>
      <c r="T11" s="1310"/>
      <c r="U11" s="1310"/>
      <c r="V11" s="1310"/>
      <c r="W11" s="1310"/>
      <c r="X11" s="1310"/>
      <c r="AA11" s="1332"/>
      <c r="AB11" s="1332"/>
      <c r="AC11" s="1332"/>
      <c r="AD11" s="1332"/>
      <c r="AE11" s="1332"/>
      <c r="AF11" s="1332"/>
      <c r="AG11" s="1332"/>
      <c r="AH11" s="1332"/>
      <c r="AI11" s="1332"/>
      <c r="AJ11" s="1332"/>
      <c r="AK11" s="1332"/>
      <c r="AL11" s="1332"/>
      <c r="AM11" s="1332"/>
      <c r="AN11" s="1332"/>
      <c r="AO11" s="1332"/>
      <c r="AP11" s="1332"/>
      <c r="AQ11" s="1332"/>
      <c r="AR11" s="1332"/>
      <c r="AS11" s="1332"/>
    </row>
    <row r="12" spans="2:45" ht="16.5" customHeight="1">
      <c r="B12" s="1262"/>
      <c r="H12" s="1216"/>
      <c r="J12" s="1331" t="s">
        <v>1823</v>
      </c>
      <c r="K12" s="1320"/>
      <c r="L12" s="1320"/>
      <c r="N12" s="1310"/>
      <c r="O12" s="1310"/>
      <c r="P12" s="1310"/>
      <c r="Q12" s="1310"/>
      <c r="R12" s="1310"/>
      <c r="S12" s="1310"/>
      <c r="T12" s="1310"/>
      <c r="U12" s="1310"/>
      <c r="V12" s="1310"/>
      <c r="W12" s="1310"/>
      <c r="X12" s="1310"/>
      <c r="AA12" s="1332"/>
      <c r="AB12" s="1332"/>
      <c r="AC12" s="1332"/>
      <c r="AD12" s="1332"/>
      <c r="AE12" s="1332"/>
      <c r="AF12" s="1332"/>
      <c r="AG12" s="1332"/>
      <c r="AH12" s="1332"/>
      <c r="AI12" s="1332"/>
      <c r="AJ12" s="1332"/>
      <c r="AK12" s="1332"/>
      <c r="AL12" s="1332"/>
      <c r="AM12" s="1332"/>
      <c r="AN12" s="1332"/>
      <c r="AO12" s="1332"/>
      <c r="AP12" s="1332"/>
      <c r="AQ12" s="1332"/>
      <c r="AR12" s="1332"/>
      <c r="AS12" s="1332"/>
    </row>
    <row r="13" spans="2:45" ht="16.5" customHeight="1">
      <c r="B13" s="1262"/>
      <c r="H13" s="1216"/>
      <c r="J13" s="1328" t="s">
        <v>1822</v>
      </c>
      <c r="K13" s="1312"/>
      <c r="L13" s="1312"/>
      <c r="N13" s="1310"/>
      <c r="O13" s="1310"/>
      <c r="P13" s="1310"/>
      <c r="Q13" s="1310"/>
      <c r="R13" s="1310"/>
      <c r="S13" s="1264"/>
      <c r="T13" s="1264"/>
      <c r="U13" s="1264"/>
      <c r="V13" s="1264"/>
      <c r="W13" s="1264"/>
      <c r="X13" s="1264"/>
      <c r="AA13" s="1332"/>
      <c r="AB13" s="1332"/>
      <c r="AC13" s="1332"/>
      <c r="AD13" s="1332"/>
      <c r="AE13" s="1332"/>
      <c r="AF13" s="1332"/>
      <c r="AG13" s="1332"/>
      <c r="AH13" s="1332"/>
      <c r="AI13" s="1332"/>
      <c r="AJ13" s="1332"/>
      <c r="AK13" s="1332"/>
      <c r="AL13" s="1332"/>
      <c r="AM13" s="1332"/>
      <c r="AN13" s="1332"/>
      <c r="AO13" s="1332"/>
      <c r="AP13" s="1332"/>
      <c r="AQ13" s="1332"/>
      <c r="AR13" s="1332"/>
      <c r="AS13" s="1332"/>
    </row>
    <row r="14" spans="2:45" ht="16.5" customHeight="1">
      <c r="B14" s="1262"/>
      <c r="H14" s="1216"/>
      <c r="J14" s="1261"/>
      <c r="K14" s="1255"/>
      <c r="L14" s="1255"/>
      <c r="N14" s="340"/>
      <c r="O14" s="1188"/>
      <c r="P14" s="1188"/>
      <c r="Q14" s="1188"/>
      <c r="R14" s="1188"/>
      <c r="AA14" s="1332"/>
      <c r="AB14" s="1332"/>
      <c r="AC14" s="1332"/>
      <c r="AD14" s="1332"/>
      <c r="AE14" s="1332"/>
      <c r="AF14" s="1332"/>
      <c r="AG14" s="1332"/>
      <c r="AH14" s="1332"/>
      <c r="AI14" s="1332"/>
      <c r="AJ14" s="1332"/>
      <c r="AK14" s="1332"/>
      <c r="AL14" s="1332"/>
      <c r="AM14" s="1332"/>
      <c r="AN14" s="1332"/>
      <c r="AO14" s="1332"/>
      <c r="AP14" s="1332"/>
      <c r="AQ14" s="1332"/>
      <c r="AR14" s="1332"/>
      <c r="AS14" s="1332"/>
    </row>
    <row r="15" spans="2:45" ht="16.5" customHeight="1">
      <c r="B15" s="1262"/>
      <c r="H15" s="1216" t="s">
        <v>1825</v>
      </c>
      <c r="J15" s="1329" t="s">
        <v>1824</v>
      </c>
      <c r="K15" s="1329"/>
      <c r="L15" s="1329"/>
      <c r="N15" s="1315"/>
      <c r="O15" s="1315"/>
      <c r="P15" s="1315"/>
      <c r="Q15" s="1315"/>
      <c r="R15" s="1315"/>
      <c r="S15" s="1315"/>
      <c r="T15" s="1315"/>
      <c r="U15" s="1315"/>
      <c r="V15" s="1315"/>
      <c r="W15" s="1315"/>
      <c r="X15" s="1315"/>
      <c r="Y15" s="1244"/>
    </row>
    <row r="16" spans="2:45" ht="16.5" customHeight="1">
      <c r="B16" s="1263"/>
      <c r="H16" s="1216"/>
      <c r="N16" s="1315"/>
      <c r="O16" s="1315"/>
      <c r="P16" s="1315"/>
      <c r="Q16" s="1315"/>
      <c r="R16" s="1315"/>
      <c r="S16" s="1315"/>
      <c r="T16" s="1315"/>
      <c r="U16" s="1315"/>
      <c r="V16" s="1315"/>
      <c r="W16" s="1315"/>
      <c r="X16" s="1315"/>
      <c r="Y16" s="1244"/>
      <c r="AA16" s="1330" t="s">
        <v>1826</v>
      </c>
      <c r="AB16" s="1330"/>
      <c r="AC16" s="1330"/>
      <c r="AD16" s="1330"/>
      <c r="AE16" s="1330"/>
      <c r="AF16" s="1330"/>
      <c r="AG16" s="1330"/>
      <c r="AH16" s="1330"/>
      <c r="AI16" s="1330"/>
      <c r="AJ16" s="1330"/>
      <c r="AK16" s="1330"/>
      <c r="AL16" s="1330"/>
      <c r="AM16" s="1330"/>
      <c r="AN16" s="1330"/>
      <c r="AO16" s="1330"/>
      <c r="AP16" s="1330"/>
      <c r="AQ16" s="1330"/>
      <c r="AR16" s="1330"/>
      <c r="AS16" s="1330"/>
    </row>
    <row r="17" spans="1:51" ht="16.5" customHeight="1">
      <c r="B17" s="1262"/>
      <c r="H17" s="1216"/>
      <c r="J17" s="1329" t="s">
        <v>1145</v>
      </c>
      <c r="K17" s="1329"/>
      <c r="L17" s="1329"/>
      <c r="N17" s="1310"/>
      <c r="O17" s="1310"/>
      <c r="P17" s="1310"/>
      <c r="Q17" s="1310"/>
      <c r="R17" s="1310"/>
      <c r="S17" s="1310"/>
      <c r="T17" s="1310"/>
      <c r="U17" s="1310"/>
      <c r="V17" s="1310"/>
      <c r="W17" s="1310"/>
      <c r="X17" s="1310"/>
      <c r="AA17" s="1330"/>
      <c r="AB17" s="1330"/>
      <c r="AC17" s="1330"/>
      <c r="AD17" s="1330"/>
      <c r="AE17" s="1330"/>
      <c r="AF17" s="1330"/>
      <c r="AG17" s="1330"/>
      <c r="AH17" s="1330"/>
      <c r="AI17" s="1330"/>
      <c r="AJ17" s="1330"/>
      <c r="AK17" s="1330"/>
      <c r="AL17" s="1330"/>
      <c r="AM17" s="1330"/>
      <c r="AN17" s="1330"/>
      <c r="AO17" s="1330"/>
      <c r="AP17" s="1330"/>
      <c r="AQ17" s="1330"/>
      <c r="AR17" s="1330"/>
      <c r="AS17" s="1330"/>
    </row>
    <row r="18" spans="1:51" ht="16.5" customHeight="1">
      <c r="B18" s="1262"/>
      <c r="H18" s="1216"/>
      <c r="J18" s="1331" t="s">
        <v>1823</v>
      </c>
      <c r="K18" s="1320"/>
      <c r="L18" s="1320"/>
      <c r="N18" s="1310"/>
      <c r="O18" s="1310"/>
      <c r="P18" s="1310"/>
      <c r="Q18" s="1310"/>
      <c r="R18" s="1310"/>
      <c r="S18" s="1310"/>
      <c r="T18" s="1310"/>
      <c r="U18" s="1310"/>
      <c r="V18" s="1310"/>
      <c r="W18" s="1310"/>
      <c r="X18" s="1310"/>
      <c r="AA18" s="1330"/>
      <c r="AB18" s="1330"/>
      <c r="AC18" s="1330"/>
      <c r="AD18" s="1330"/>
      <c r="AE18" s="1330"/>
      <c r="AF18" s="1330"/>
      <c r="AG18" s="1330"/>
      <c r="AH18" s="1330"/>
      <c r="AI18" s="1330"/>
      <c r="AJ18" s="1330"/>
      <c r="AK18" s="1330"/>
      <c r="AL18" s="1330"/>
      <c r="AM18" s="1330"/>
      <c r="AN18" s="1330"/>
      <c r="AO18" s="1330"/>
      <c r="AP18" s="1330"/>
      <c r="AQ18" s="1330"/>
      <c r="AR18" s="1330"/>
      <c r="AS18" s="1330"/>
    </row>
    <row r="19" spans="1:51" ht="16.5" customHeight="1">
      <c r="B19" s="1262"/>
      <c r="H19" s="1216"/>
      <c r="J19" s="1328" t="s">
        <v>1822</v>
      </c>
      <c r="K19" s="1312"/>
      <c r="L19" s="1312"/>
      <c r="N19" s="1310"/>
      <c r="O19" s="1310"/>
      <c r="P19" s="1310"/>
      <c r="Q19" s="1310"/>
      <c r="R19" s="1310"/>
      <c r="S19" s="1264"/>
      <c r="T19" s="1264"/>
      <c r="U19" s="1264"/>
      <c r="V19" s="1264"/>
      <c r="W19" s="1264"/>
      <c r="X19" s="1264"/>
      <c r="AA19" s="1238"/>
      <c r="AB19" s="1238"/>
      <c r="AC19" s="1238"/>
      <c r="AD19" s="1238"/>
      <c r="AE19" s="1238"/>
      <c r="AF19" s="1238"/>
      <c r="AG19" s="1238"/>
      <c r="AH19" s="1238"/>
      <c r="AI19" s="1238"/>
      <c r="AJ19" s="1238"/>
      <c r="AK19" s="1238"/>
      <c r="AL19" s="1238"/>
      <c r="AM19" s="1238"/>
      <c r="AN19" s="1238"/>
      <c r="AO19" s="1238"/>
      <c r="AP19" s="1238"/>
      <c r="AQ19" s="1238"/>
      <c r="AR19" s="1238"/>
      <c r="AS19" s="1238"/>
    </row>
    <row r="20" spans="1:51" ht="16.5" customHeight="1">
      <c r="B20" s="1262"/>
      <c r="H20" s="1216"/>
      <c r="J20" s="1261"/>
      <c r="K20" s="1255"/>
      <c r="L20" s="1255"/>
      <c r="N20" s="340"/>
      <c r="O20" s="1188"/>
      <c r="P20" s="1188"/>
      <c r="Q20" s="1188"/>
      <c r="R20" s="1188"/>
      <c r="AA20" s="1238"/>
      <c r="AB20" s="1238"/>
      <c r="AC20" s="1238"/>
      <c r="AD20" s="1238"/>
      <c r="AE20" s="1238"/>
      <c r="AF20" s="1238"/>
      <c r="AG20" s="1238"/>
      <c r="AH20" s="1238"/>
      <c r="AI20" s="1238"/>
      <c r="AJ20" s="1238"/>
      <c r="AK20" s="1238"/>
      <c r="AL20" s="1238"/>
      <c r="AM20" s="1238"/>
      <c r="AN20" s="1238"/>
      <c r="AO20" s="1238"/>
      <c r="AP20" s="1238"/>
      <c r="AQ20" s="1238"/>
      <c r="AR20" s="1238"/>
      <c r="AS20" s="1238"/>
    </row>
    <row r="21" spans="1:51" s="1252" customFormat="1" ht="11.25" customHeight="1">
      <c r="B21" s="1257"/>
      <c r="C21" s="1254"/>
      <c r="D21" s="1254"/>
      <c r="E21" s="1254"/>
      <c r="F21" s="1254"/>
      <c r="G21" s="1254"/>
      <c r="H21" s="1256" t="s">
        <v>1825</v>
      </c>
      <c r="I21" s="1254"/>
      <c r="J21" s="1314" t="s">
        <v>1824</v>
      </c>
      <c r="K21" s="1314"/>
      <c r="L21" s="1314"/>
      <c r="M21" s="1254"/>
      <c r="N21" s="1315"/>
      <c r="O21" s="1315"/>
      <c r="P21" s="1315"/>
      <c r="Q21" s="1315"/>
      <c r="R21" s="1315"/>
      <c r="S21" s="1315"/>
      <c r="T21" s="1315"/>
      <c r="U21" s="1315"/>
      <c r="V21" s="1315"/>
      <c r="W21" s="1315"/>
      <c r="X21" s="1315"/>
      <c r="Y21" s="1259"/>
      <c r="AA21" s="1253"/>
      <c r="AB21" s="1316"/>
      <c r="AC21" s="1317"/>
      <c r="AD21" s="1317"/>
      <c r="AE21" s="1317"/>
      <c r="AF21" s="1317"/>
      <c r="AG21" s="1317"/>
      <c r="AH21" s="1317"/>
      <c r="AI21" s="1317"/>
      <c r="AJ21" s="1317"/>
      <c r="AK21" s="1317"/>
      <c r="AL21" s="1317"/>
      <c r="AM21" s="1253"/>
      <c r="AN21" s="1318"/>
      <c r="AO21" s="1318"/>
      <c r="AP21" s="1318"/>
      <c r="AQ21" s="1318"/>
      <c r="AR21" s="1318"/>
      <c r="AS21" s="1318"/>
      <c r="AT21" s="1318"/>
      <c r="AU21" s="1318"/>
      <c r="AV21" s="1318"/>
      <c r="AW21" s="1318"/>
      <c r="AX21" s="1318"/>
      <c r="AY21" s="1258"/>
    </row>
    <row r="22" spans="1:51" s="1252" customFormat="1" ht="11.25" customHeight="1">
      <c r="B22" s="1260"/>
      <c r="C22" s="1254"/>
      <c r="D22" s="1254"/>
      <c r="E22" s="1254"/>
      <c r="F22" s="1254"/>
      <c r="G22" s="1254"/>
      <c r="H22" s="1256"/>
      <c r="I22" s="1254"/>
      <c r="J22" s="1254"/>
      <c r="K22" s="1254"/>
      <c r="L22" s="1254"/>
      <c r="M22" s="1254"/>
      <c r="N22" s="1315"/>
      <c r="O22" s="1315"/>
      <c r="P22" s="1315"/>
      <c r="Q22" s="1315"/>
      <c r="R22" s="1315"/>
      <c r="S22" s="1315"/>
      <c r="T22" s="1315"/>
      <c r="U22" s="1315"/>
      <c r="V22" s="1315"/>
      <c r="W22" s="1315"/>
      <c r="X22" s="1315"/>
      <c r="Y22" s="1259"/>
      <c r="AA22" s="1253"/>
      <c r="AB22" s="1317"/>
      <c r="AC22" s="1317"/>
      <c r="AD22" s="1317"/>
      <c r="AE22" s="1317"/>
      <c r="AF22" s="1317"/>
      <c r="AG22" s="1317"/>
      <c r="AH22" s="1317"/>
      <c r="AI22" s="1317"/>
      <c r="AJ22" s="1317"/>
      <c r="AK22" s="1317"/>
      <c r="AL22" s="1317"/>
      <c r="AM22" s="1253"/>
      <c r="AN22" s="1318"/>
      <c r="AO22" s="1318"/>
      <c r="AP22" s="1318"/>
      <c r="AQ22" s="1318"/>
      <c r="AR22" s="1318"/>
      <c r="AS22" s="1318"/>
      <c r="AT22" s="1318"/>
      <c r="AU22" s="1318"/>
      <c r="AV22" s="1318"/>
      <c r="AW22" s="1318"/>
      <c r="AX22" s="1318"/>
      <c r="AY22" s="1258"/>
    </row>
    <row r="23" spans="1:51" s="1252" customFormat="1" ht="16.5" customHeight="1">
      <c r="B23" s="1257"/>
      <c r="C23" s="1254"/>
      <c r="D23" s="1254"/>
      <c r="E23" s="1254"/>
      <c r="F23" s="1254"/>
      <c r="G23" s="1254"/>
      <c r="H23" s="1256"/>
      <c r="I23" s="1254"/>
      <c r="J23" s="1314" t="s">
        <v>1145</v>
      </c>
      <c r="K23" s="1314"/>
      <c r="L23" s="1314"/>
      <c r="M23" s="1254"/>
      <c r="N23" s="1310"/>
      <c r="O23" s="1310"/>
      <c r="P23" s="1310"/>
      <c r="Q23" s="1310"/>
      <c r="R23" s="1310"/>
      <c r="S23" s="1310"/>
      <c r="T23" s="1310"/>
      <c r="U23" s="1310"/>
      <c r="V23" s="1310"/>
      <c r="W23" s="1310"/>
      <c r="X23" s="1310"/>
      <c r="Y23" s="1254"/>
      <c r="AA23" s="1253"/>
      <c r="AB23" s="1317"/>
      <c r="AC23" s="1317"/>
      <c r="AD23" s="1317"/>
      <c r="AE23" s="1317"/>
      <c r="AF23" s="1317"/>
      <c r="AG23" s="1317"/>
      <c r="AH23" s="1317"/>
      <c r="AI23" s="1317"/>
      <c r="AJ23" s="1317"/>
      <c r="AK23" s="1317"/>
      <c r="AL23" s="1317"/>
      <c r="AM23" s="1253"/>
      <c r="AN23" s="1313"/>
      <c r="AO23" s="1313"/>
      <c r="AP23" s="1313"/>
      <c r="AQ23" s="1313"/>
      <c r="AR23" s="1313"/>
      <c r="AS23" s="1313"/>
      <c r="AT23" s="1313"/>
      <c r="AU23" s="1313"/>
      <c r="AV23" s="1313"/>
      <c r="AW23" s="1313"/>
      <c r="AX23" s="1313"/>
      <c r="AY23" s="1253"/>
    </row>
    <row r="24" spans="1:51" s="1252" customFormat="1" ht="16.5" customHeight="1">
      <c r="B24" s="1257"/>
      <c r="C24" s="1254"/>
      <c r="D24" s="1254"/>
      <c r="E24" s="1254"/>
      <c r="F24" s="1254"/>
      <c r="G24" s="1254"/>
      <c r="H24" s="1256"/>
      <c r="I24" s="1254"/>
      <c r="J24" s="1319" t="s">
        <v>1823</v>
      </c>
      <c r="K24" s="1320"/>
      <c r="L24" s="1320"/>
      <c r="M24" s="1254"/>
      <c r="N24" s="1310"/>
      <c r="O24" s="1310"/>
      <c r="P24" s="1310"/>
      <c r="Q24" s="1310"/>
      <c r="R24" s="1310"/>
      <c r="S24" s="1310"/>
      <c r="T24" s="1310"/>
      <c r="U24" s="1310"/>
      <c r="V24" s="1310"/>
      <c r="W24" s="1310"/>
      <c r="X24" s="1310"/>
      <c r="Y24" s="1254"/>
      <c r="AA24" s="1253"/>
      <c r="AB24" s="1317"/>
      <c r="AC24" s="1317"/>
      <c r="AD24" s="1317"/>
      <c r="AE24" s="1317"/>
      <c r="AF24" s="1317"/>
      <c r="AG24" s="1317"/>
      <c r="AH24" s="1317"/>
      <c r="AI24" s="1317"/>
      <c r="AJ24" s="1317"/>
      <c r="AK24" s="1317"/>
      <c r="AL24" s="1317"/>
      <c r="AM24" s="1253"/>
      <c r="AN24" s="1313"/>
      <c r="AO24" s="1313"/>
      <c r="AP24" s="1313"/>
      <c r="AQ24" s="1313"/>
      <c r="AR24" s="1313"/>
      <c r="AS24" s="1313"/>
      <c r="AT24" s="1313"/>
      <c r="AU24" s="1313"/>
      <c r="AV24" s="1313"/>
      <c r="AW24" s="1313"/>
      <c r="AX24" s="1313"/>
      <c r="AY24" s="1253"/>
    </row>
    <row r="25" spans="1:51" s="1252" customFormat="1" ht="16.5" customHeight="1">
      <c r="B25" s="1257"/>
      <c r="C25" s="1254"/>
      <c r="D25" s="1254"/>
      <c r="E25" s="1254"/>
      <c r="F25" s="1254"/>
      <c r="G25" s="1254"/>
      <c r="H25" s="1256"/>
      <c r="I25" s="1254"/>
      <c r="J25" s="1311" t="s">
        <v>1822</v>
      </c>
      <c r="K25" s="1312"/>
      <c r="L25" s="1312"/>
      <c r="M25" s="1254"/>
      <c r="N25" s="1310"/>
      <c r="O25" s="1310"/>
      <c r="P25" s="1310"/>
      <c r="Q25" s="1310"/>
      <c r="R25" s="1310"/>
      <c r="S25" s="1264"/>
      <c r="T25" s="1264"/>
      <c r="U25" s="1264"/>
      <c r="V25" s="1264"/>
      <c r="W25" s="1264"/>
      <c r="X25" s="1264"/>
      <c r="Y25" s="1254"/>
      <c r="AA25" s="1253"/>
      <c r="AB25" s="1317"/>
      <c r="AC25" s="1317"/>
      <c r="AD25" s="1317"/>
      <c r="AE25" s="1317"/>
      <c r="AF25" s="1317"/>
      <c r="AG25" s="1317"/>
      <c r="AH25" s="1317"/>
      <c r="AI25" s="1317"/>
      <c r="AJ25" s="1317"/>
      <c r="AK25" s="1317"/>
      <c r="AL25" s="1317"/>
      <c r="AM25" s="1253"/>
      <c r="AN25" s="1313"/>
      <c r="AO25" s="1313"/>
      <c r="AP25" s="1313"/>
      <c r="AQ25" s="1313"/>
      <c r="AR25" s="1313"/>
      <c r="AS25" s="1253"/>
      <c r="AT25" s="1253"/>
      <c r="AU25" s="1253"/>
      <c r="AV25" s="1253"/>
      <c r="AW25" s="1253"/>
      <c r="AX25" s="1253"/>
      <c r="AY25" s="1253"/>
    </row>
    <row r="26" spans="1:51" ht="16.5">
      <c r="B26" s="1189"/>
    </row>
    <row r="27" spans="1:51" ht="36.75" customHeight="1">
      <c r="B27" s="1327" t="s">
        <v>1920</v>
      </c>
      <c r="C27" s="1327"/>
      <c r="D27" s="1327"/>
      <c r="E27" s="1327"/>
      <c r="F27" s="1327"/>
      <c r="G27" s="1327"/>
      <c r="H27" s="1327"/>
      <c r="I27" s="1327"/>
      <c r="J27" s="1327"/>
      <c r="K27" s="1327"/>
      <c r="L27" s="1327"/>
      <c r="M27" s="1327"/>
      <c r="N27" s="1327"/>
      <c r="O27" s="1327"/>
      <c r="P27" s="1327"/>
      <c r="Q27" s="1327"/>
      <c r="R27" s="1327"/>
      <c r="S27" s="1327"/>
      <c r="T27" s="1327"/>
      <c r="U27" s="1327"/>
      <c r="V27" s="1327"/>
      <c r="W27" s="1327"/>
      <c r="X27" s="1327"/>
      <c r="Y27" s="1327"/>
    </row>
    <row r="28" spans="1:51" ht="36.75" customHeight="1">
      <c r="B28" s="1327"/>
      <c r="C28" s="1327"/>
      <c r="D28" s="1327"/>
      <c r="E28" s="1327"/>
      <c r="F28" s="1327"/>
      <c r="G28" s="1327"/>
      <c r="H28" s="1327"/>
      <c r="I28" s="1327"/>
      <c r="J28" s="1327"/>
      <c r="K28" s="1327"/>
      <c r="L28" s="1327"/>
      <c r="M28" s="1327"/>
      <c r="N28" s="1327"/>
      <c r="O28" s="1327"/>
      <c r="P28" s="1327"/>
      <c r="Q28" s="1327"/>
      <c r="R28" s="1327"/>
      <c r="S28" s="1327"/>
      <c r="T28" s="1327"/>
      <c r="U28" s="1327"/>
      <c r="V28" s="1327"/>
      <c r="W28" s="1327"/>
      <c r="X28" s="1327"/>
      <c r="Y28" s="1327"/>
    </row>
    <row r="29" spans="1:51" ht="16.5">
      <c r="B29" s="1189"/>
    </row>
    <row r="30" spans="1:51" s="1245" customFormat="1" ht="16.5" customHeight="1">
      <c r="A30" s="340"/>
      <c r="B30" s="1333" t="s">
        <v>1821</v>
      </c>
      <c r="C30" s="1333"/>
      <c r="D30" s="1251"/>
      <c r="E30" s="1250" t="s">
        <v>1485</v>
      </c>
      <c r="F30" s="1249"/>
      <c r="G30" s="1246" t="s">
        <v>1809</v>
      </c>
      <c r="H30" s="1249"/>
      <c r="I30" s="1248" t="s">
        <v>1820</v>
      </c>
      <c r="J30" s="1248"/>
      <c r="K30" s="1333" t="s">
        <v>1819</v>
      </c>
      <c r="L30" s="1333"/>
      <c r="M30" s="1334"/>
      <c r="N30" s="1334"/>
      <c r="O30" s="1334"/>
      <c r="P30" s="1246" t="s">
        <v>1818</v>
      </c>
      <c r="Q30" s="1335" t="s">
        <v>1817</v>
      </c>
      <c r="R30" s="1335"/>
      <c r="S30" s="1335"/>
      <c r="T30" s="1335"/>
      <c r="U30" s="1335"/>
      <c r="V30" s="1335"/>
      <c r="W30" s="1335"/>
      <c r="X30" s="1335"/>
      <c r="Y30" s="1335"/>
      <c r="AA30" s="1330" t="s">
        <v>1816</v>
      </c>
      <c r="AB30" s="1330"/>
      <c r="AC30" s="1330"/>
      <c r="AD30" s="1330"/>
      <c r="AE30" s="1330"/>
      <c r="AF30" s="1330"/>
      <c r="AG30" s="1330"/>
      <c r="AH30" s="1238"/>
      <c r="AI30" s="1238"/>
      <c r="AJ30" s="1238"/>
      <c r="AK30" s="1238"/>
      <c r="AL30" s="1238"/>
      <c r="AM30" s="1238"/>
      <c r="AN30" s="1238"/>
      <c r="AO30" s="1238"/>
      <c r="AP30" s="1238"/>
      <c r="AQ30" s="1238"/>
      <c r="AR30" s="1238"/>
      <c r="AS30" s="1238"/>
    </row>
    <row r="31" spans="1:51" ht="75" customHeight="1">
      <c r="B31" s="1336" t="s">
        <v>1921</v>
      </c>
      <c r="C31" s="1336"/>
      <c r="D31" s="1336"/>
      <c r="E31" s="1336"/>
      <c r="F31" s="1336"/>
      <c r="G31" s="1336"/>
      <c r="H31" s="1336"/>
      <c r="I31" s="1336"/>
      <c r="J31" s="1336"/>
      <c r="K31" s="1336"/>
      <c r="L31" s="1336"/>
      <c r="M31" s="1336"/>
      <c r="N31" s="1336"/>
      <c r="O31" s="1336"/>
      <c r="P31" s="1336"/>
      <c r="Q31" s="1336"/>
      <c r="R31" s="1336"/>
      <c r="S31" s="1336"/>
      <c r="T31" s="1336"/>
      <c r="U31" s="1336"/>
      <c r="V31" s="1336"/>
      <c r="W31" s="1336"/>
      <c r="X31" s="1336"/>
      <c r="Y31" s="1336"/>
      <c r="AA31" s="1330"/>
      <c r="AB31" s="1330"/>
      <c r="AC31" s="1330"/>
      <c r="AD31" s="1330"/>
      <c r="AE31" s="1330"/>
      <c r="AF31" s="1330"/>
      <c r="AG31" s="1330"/>
      <c r="AH31" s="1238"/>
      <c r="AI31" s="1238"/>
      <c r="AJ31" s="1238"/>
      <c r="AK31" s="1238"/>
      <c r="AL31" s="1238"/>
      <c r="AM31" s="1238"/>
      <c r="AN31" s="1238"/>
      <c r="AO31" s="1238"/>
      <c r="AP31" s="1238"/>
      <c r="AQ31" s="1238"/>
      <c r="AR31" s="1238"/>
      <c r="AS31" s="1238"/>
    </row>
    <row r="32" spans="1:51" ht="22.5" customHeight="1">
      <c r="B32" s="1226"/>
      <c r="C32" s="1226"/>
      <c r="D32" s="1226"/>
      <c r="E32" s="1226"/>
      <c r="F32" s="1226"/>
      <c r="G32" s="1226"/>
      <c r="H32" s="1226"/>
      <c r="I32" s="1226"/>
      <c r="J32" s="1226"/>
      <c r="K32" s="1226"/>
      <c r="L32" s="1226"/>
      <c r="M32" s="1226" t="s">
        <v>1815</v>
      </c>
      <c r="N32" s="1226"/>
      <c r="O32" s="1226"/>
      <c r="P32" s="1226"/>
      <c r="Q32" s="1226"/>
      <c r="R32" s="1226"/>
      <c r="S32" s="1226"/>
      <c r="T32" s="1226"/>
      <c r="U32" s="1226"/>
      <c r="V32" s="1226"/>
      <c r="W32" s="1226"/>
      <c r="X32" s="1226"/>
      <c r="Y32" s="1226"/>
      <c r="AA32" s="1238"/>
      <c r="AB32" s="1238"/>
      <c r="AC32" s="1238"/>
      <c r="AD32" s="1238"/>
      <c r="AE32" s="1238"/>
      <c r="AF32" s="1238"/>
      <c r="AG32" s="1238"/>
      <c r="AH32" s="1238"/>
      <c r="AI32" s="1238"/>
      <c r="AJ32" s="1238"/>
      <c r="AK32" s="1238"/>
      <c r="AL32" s="1238"/>
      <c r="AM32" s="1238"/>
      <c r="AN32" s="1238"/>
      <c r="AO32" s="1238"/>
      <c r="AP32" s="1238"/>
      <c r="AQ32" s="1238"/>
      <c r="AR32" s="1238"/>
      <c r="AS32" s="1238"/>
    </row>
    <row r="33" spans="2:45" ht="16.5">
      <c r="B33" s="1226"/>
      <c r="C33" s="1226"/>
      <c r="D33" s="1226"/>
      <c r="E33" s="1226"/>
      <c r="F33" s="1226"/>
      <c r="G33" s="1226"/>
      <c r="H33" s="1226"/>
      <c r="I33" s="1226"/>
      <c r="J33" s="1226"/>
      <c r="K33" s="1226"/>
      <c r="L33" s="1226"/>
      <c r="M33" s="1226"/>
      <c r="N33" s="1226"/>
      <c r="O33" s="1226"/>
      <c r="P33" s="1226"/>
      <c r="Q33" s="1226"/>
      <c r="R33" s="1226"/>
      <c r="S33" s="1226"/>
      <c r="T33" s="1226"/>
      <c r="U33" s="1226"/>
      <c r="V33" s="1226"/>
      <c r="W33" s="1226"/>
      <c r="X33" s="1226"/>
      <c r="Y33" s="1226"/>
    </row>
    <row r="34" spans="2:45" ht="16.5">
      <c r="B34" s="1190" t="s">
        <v>1814</v>
      </c>
      <c r="K34" s="1216"/>
      <c r="L34" s="1348"/>
      <c r="M34" s="1348"/>
      <c r="N34" s="1348"/>
      <c r="O34" s="1348"/>
      <c r="P34" s="1348"/>
      <c r="Q34" s="1348"/>
      <c r="R34" s="1348"/>
      <c r="S34" s="1188"/>
      <c r="T34" s="1188"/>
      <c r="U34" s="1188"/>
      <c r="V34" s="1188"/>
      <c r="W34" s="1188"/>
      <c r="X34" s="1188"/>
      <c r="Y34" s="1188"/>
    </row>
    <row r="35" spans="2:45" ht="16.5" customHeight="1">
      <c r="D35" s="1216" t="s">
        <v>1813</v>
      </c>
      <c r="E35" s="1337"/>
      <c r="F35" s="1337"/>
      <c r="G35" s="1337"/>
      <c r="H35" s="1337"/>
      <c r="I35" s="1187" t="s">
        <v>1812</v>
      </c>
      <c r="K35" s="1338" t="s">
        <v>1811</v>
      </c>
      <c r="L35" s="1338"/>
      <c r="M35" s="1245" t="str">
        <f>IF(D30="","",D30)</f>
        <v/>
      </c>
      <c r="N35" s="1247" t="s">
        <v>1810</v>
      </c>
      <c r="O35" s="1245" t="str">
        <f>IF(F30="","",F30)</f>
        <v/>
      </c>
      <c r="P35" s="1246" t="s">
        <v>1809</v>
      </c>
      <c r="Q35" s="1245" t="str">
        <f>IF(H30="","",H30)</f>
        <v/>
      </c>
      <c r="R35" s="1187" t="s">
        <v>1808</v>
      </c>
      <c r="S35" s="1338" t="s">
        <v>1807</v>
      </c>
      <c r="T35" s="1338"/>
      <c r="U35" s="1339" t="str">
        <f>IF(M30="","",M30)</f>
        <v/>
      </c>
      <c r="V35" s="1339"/>
      <c r="W35" s="1339"/>
      <c r="X35" s="1187" t="s">
        <v>1806</v>
      </c>
      <c r="AA35" s="1330" t="s">
        <v>1805</v>
      </c>
      <c r="AB35" s="1330"/>
      <c r="AC35" s="1330"/>
      <c r="AD35" s="1330"/>
      <c r="AE35" s="1330"/>
      <c r="AF35" s="1330"/>
      <c r="AG35" s="1330"/>
      <c r="AH35" s="1330"/>
      <c r="AI35" s="1330"/>
      <c r="AJ35" s="1330"/>
    </row>
    <row r="36" spans="2:45" ht="18.75" customHeight="1">
      <c r="D36" s="1187" t="s">
        <v>1804</v>
      </c>
      <c r="K36" s="1190"/>
      <c r="L36" s="1243"/>
      <c r="M36" s="1343">
        <v>0</v>
      </c>
      <c r="N36" s="1343"/>
      <c r="O36" s="1343"/>
      <c r="P36" s="1188" t="s">
        <v>1803</v>
      </c>
      <c r="Q36" s="1243"/>
      <c r="R36" s="1243"/>
      <c r="S36" s="1243"/>
      <c r="U36" s="1188"/>
      <c r="V36" s="1188"/>
      <c r="W36" s="1188"/>
      <c r="X36" s="1188"/>
      <c r="Y36" s="1188"/>
      <c r="AA36" s="1330"/>
      <c r="AB36" s="1330"/>
      <c r="AC36" s="1330"/>
      <c r="AD36" s="1330"/>
      <c r="AE36" s="1330"/>
      <c r="AF36" s="1330"/>
      <c r="AG36" s="1330"/>
      <c r="AH36" s="1330"/>
      <c r="AI36" s="1330"/>
      <c r="AJ36" s="1330"/>
    </row>
    <row r="37" spans="2:45" ht="16.5" customHeight="1">
      <c r="B37" s="1190"/>
      <c r="C37" s="1188"/>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AA37" s="1330"/>
      <c r="AB37" s="1330"/>
      <c r="AC37" s="1330"/>
      <c r="AD37" s="1330"/>
      <c r="AE37" s="1330"/>
      <c r="AF37" s="1330"/>
      <c r="AG37" s="1330"/>
      <c r="AH37" s="1330"/>
      <c r="AI37" s="1330"/>
      <c r="AJ37" s="1330"/>
    </row>
    <row r="38" spans="2:45" ht="16.5" customHeight="1">
      <c r="B38" s="1188" t="s">
        <v>1802</v>
      </c>
      <c r="J38" s="1188"/>
      <c r="K38" s="1188"/>
      <c r="L38" s="1188"/>
      <c r="M38" s="1188"/>
      <c r="N38" s="1188"/>
      <c r="O38" s="1188"/>
      <c r="P38" s="1188"/>
      <c r="Q38" s="1188"/>
      <c r="R38" s="1188"/>
      <c r="S38" s="1188"/>
      <c r="T38" s="1188"/>
      <c r="U38" s="1188"/>
      <c r="V38" s="1188"/>
      <c r="W38" s="1188"/>
      <c r="X38" s="1188"/>
      <c r="Y38" s="1188"/>
      <c r="AA38" s="1330"/>
      <c r="AB38" s="1330"/>
      <c r="AC38" s="1330"/>
      <c r="AD38" s="1330"/>
      <c r="AE38" s="1330"/>
      <c r="AF38" s="1330"/>
      <c r="AG38" s="1330"/>
      <c r="AH38" s="1330"/>
      <c r="AI38" s="1330"/>
      <c r="AJ38" s="1330"/>
    </row>
    <row r="39" spans="2:45" ht="16.5" customHeight="1">
      <c r="D39" s="1190" t="s">
        <v>1801</v>
      </c>
      <c r="J39" s="1188"/>
      <c r="K39" s="1188"/>
      <c r="L39" s="1188"/>
      <c r="M39" s="1188"/>
      <c r="N39" s="1188"/>
      <c r="O39" s="1188"/>
      <c r="P39" s="1188"/>
      <c r="Q39" s="1188"/>
      <c r="R39" s="1188"/>
      <c r="S39" s="1188"/>
      <c r="T39" s="1188"/>
      <c r="U39" s="1188"/>
      <c r="V39" s="1188"/>
      <c r="W39" s="1188"/>
      <c r="X39" s="1188"/>
      <c r="Y39" s="1188"/>
      <c r="AA39" s="1330"/>
      <c r="AB39" s="1330"/>
      <c r="AC39" s="1330"/>
      <c r="AD39" s="1330"/>
      <c r="AE39" s="1330"/>
      <c r="AF39" s="1330"/>
      <c r="AG39" s="1330"/>
      <c r="AH39" s="1330"/>
      <c r="AI39" s="1330"/>
      <c r="AJ39" s="1330"/>
    </row>
    <row r="40" spans="2:45" ht="16.5">
      <c r="B40" s="1190"/>
      <c r="C40" s="1188"/>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row>
    <row r="41" spans="2:45" ht="16.5" customHeight="1">
      <c r="B41" s="1188" t="s">
        <v>1800</v>
      </c>
      <c r="J41" s="1188"/>
      <c r="K41" s="1188"/>
      <c r="L41" s="1188"/>
      <c r="M41" s="1188"/>
      <c r="N41" s="1188"/>
      <c r="O41" s="1188"/>
      <c r="P41" s="1188"/>
      <c r="Q41" s="1188"/>
      <c r="R41" s="1188"/>
      <c r="S41" s="1188"/>
      <c r="T41" s="1188"/>
      <c r="U41" s="1188"/>
      <c r="V41" s="1188"/>
      <c r="W41" s="1188"/>
      <c r="X41" s="1188"/>
      <c r="Y41" s="1188"/>
    </row>
    <row r="42" spans="2:45" ht="16.5" customHeight="1">
      <c r="D42" s="1190" t="s">
        <v>1799</v>
      </c>
      <c r="J42" s="1188"/>
      <c r="K42" s="1188"/>
      <c r="L42" s="1188"/>
      <c r="M42" s="1188"/>
      <c r="N42" s="1188"/>
      <c r="O42" s="1188"/>
      <c r="P42" s="1188"/>
      <c r="Q42" s="1188"/>
      <c r="R42" s="1188"/>
      <c r="S42" s="1188"/>
      <c r="T42" s="1188"/>
      <c r="U42" s="1188"/>
      <c r="V42" s="1188"/>
      <c r="W42" s="1188"/>
      <c r="X42" s="1188"/>
      <c r="Y42" s="1188"/>
    </row>
    <row r="43" spans="2:45" ht="16.5">
      <c r="B43" s="1190"/>
      <c r="C43" s="1188"/>
      <c r="D43" s="1188"/>
      <c r="E43" s="1188"/>
      <c r="F43" s="1188"/>
      <c r="G43" s="1188"/>
      <c r="H43" s="1188"/>
      <c r="I43" s="1188"/>
      <c r="J43" s="1188"/>
      <c r="K43" s="1188"/>
      <c r="L43" s="1188"/>
      <c r="M43" s="1188"/>
      <c r="N43" s="1188"/>
      <c r="O43" s="1188"/>
      <c r="P43" s="1188"/>
      <c r="Q43" s="1188"/>
      <c r="R43" s="1188"/>
      <c r="S43" s="1188"/>
      <c r="T43" s="1188"/>
      <c r="U43" s="1188"/>
      <c r="V43" s="1188"/>
      <c r="W43" s="1188"/>
      <c r="X43" s="1188"/>
      <c r="Y43" s="1188"/>
    </row>
    <row r="44" spans="2:45" ht="16.5" customHeight="1">
      <c r="B44" s="1188" t="s">
        <v>1798</v>
      </c>
      <c r="C44" s="1188"/>
      <c r="D44" s="1188"/>
      <c r="E44" s="1188"/>
      <c r="F44" s="1188"/>
      <c r="G44" s="1188"/>
      <c r="H44" s="1188"/>
      <c r="I44" s="1188"/>
      <c r="J44" s="1188"/>
      <c r="K44" s="1188"/>
      <c r="L44" s="1188"/>
      <c r="M44" s="1188"/>
      <c r="N44" s="1188"/>
      <c r="O44" s="1188"/>
      <c r="P44" s="1188"/>
      <c r="Q44" s="1188"/>
      <c r="R44" s="1188"/>
      <c r="S44" s="1188"/>
      <c r="T44" s="1188"/>
      <c r="U44" s="1188"/>
      <c r="V44" s="1188"/>
      <c r="W44" s="1188"/>
      <c r="X44" s="1188"/>
      <c r="Y44" s="1188"/>
    </row>
    <row r="45" spans="2:45" s="1188" customFormat="1" ht="16.5" customHeight="1">
      <c r="B45" s="1241"/>
      <c r="C45" s="1241"/>
      <c r="D45" s="1347" t="s">
        <v>1795</v>
      </c>
      <c r="E45" s="1347"/>
      <c r="F45" s="1242"/>
      <c r="G45" s="1241" t="s">
        <v>1793</v>
      </c>
      <c r="H45" s="1240"/>
      <c r="I45" s="1239" t="s">
        <v>1797</v>
      </c>
      <c r="J45" s="1240"/>
      <c r="K45" s="1239" t="s">
        <v>1791</v>
      </c>
      <c r="L45" s="1239" t="s">
        <v>1796</v>
      </c>
      <c r="M45" s="1347" t="s">
        <v>1795</v>
      </c>
      <c r="N45" s="1347"/>
      <c r="O45" s="1242"/>
      <c r="P45" s="1241" t="s">
        <v>1793</v>
      </c>
      <c r="Q45" s="1240"/>
      <c r="R45" s="1239" t="s">
        <v>1792</v>
      </c>
      <c r="S45" s="1240"/>
      <c r="T45" s="1239" t="s">
        <v>1791</v>
      </c>
      <c r="AA45" s="1330" t="s">
        <v>1789</v>
      </c>
      <c r="AB45" s="1330"/>
      <c r="AC45" s="1330"/>
      <c r="AD45" s="1330"/>
      <c r="AE45" s="1330"/>
      <c r="AF45" s="1330"/>
      <c r="AG45" s="1330"/>
      <c r="AH45" s="1330"/>
      <c r="AI45" s="1330"/>
      <c r="AJ45" s="1330"/>
      <c r="AK45" s="1330"/>
      <c r="AL45" s="1330"/>
      <c r="AM45" s="1330"/>
      <c r="AN45" s="1330"/>
      <c r="AO45" s="1238"/>
      <c r="AP45" s="1238"/>
      <c r="AQ45" s="1238"/>
      <c r="AR45" s="1238"/>
      <c r="AS45" s="1238"/>
    </row>
    <row r="46" spans="2:45" ht="16.5" customHeight="1">
      <c r="B46" s="1189"/>
      <c r="AA46" s="1330"/>
      <c r="AB46" s="1330"/>
      <c r="AC46" s="1330"/>
      <c r="AD46" s="1330"/>
      <c r="AE46" s="1330"/>
      <c r="AF46" s="1330"/>
      <c r="AG46" s="1330"/>
      <c r="AH46" s="1330"/>
      <c r="AI46" s="1330"/>
      <c r="AJ46" s="1330"/>
      <c r="AK46" s="1330"/>
      <c r="AL46" s="1330"/>
      <c r="AM46" s="1330"/>
      <c r="AN46" s="1330"/>
      <c r="AO46" s="1238"/>
      <c r="AP46" s="1238"/>
      <c r="AQ46" s="1238"/>
      <c r="AR46" s="1238"/>
      <c r="AS46" s="1238"/>
    </row>
    <row r="47" spans="2:45" ht="16.5" customHeight="1">
      <c r="B47" s="1188" t="s">
        <v>1788</v>
      </c>
      <c r="C47" s="1188"/>
      <c r="D47" s="1188"/>
      <c r="E47" s="1188"/>
      <c r="F47" s="1188"/>
      <c r="G47" s="1188"/>
      <c r="H47" s="1188"/>
      <c r="I47" s="1188"/>
      <c r="AA47" s="1238"/>
      <c r="AB47" s="1238"/>
      <c r="AC47" s="1238"/>
      <c r="AD47" s="1238"/>
      <c r="AE47" s="1238"/>
      <c r="AF47" s="1238"/>
      <c r="AG47" s="1238"/>
      <c r="AH47" s="1238"/>
      <c r="AI47" s="1238"/>
      <c r="AJ47" s="1238"/>
      <c r="AK47" s="1238"/>
      <c r="AL47" s="1238"/>
      <c r="AM47" s="1238"/>
      <c r="AN47" s="1238"/>
      <c r="AO47" s="1238"/>
      <c r="AP47" s="1238"/>
      <c r="AQ47" s="1238"/>
      <c r="AR47" s="1238"/>
      <c r="AS47" s="1238"/>
    </row>
    <row r="48" spans="2:45" ht="18.600000000000001" customHeight="1">
      <c r="C48" s="1237" t="s">
        <v>1787</v>
      </c>
      <c r="D48" s="1236"/>
      <c r="E48" s="1236"/>
      <c r="F48" s="1236"/>
      <c r="G48" s="1236"/>
      <c r="H48" s="1236"/>
      <c r="I48" s="1236"/>
      <c r="J48" s="1236"/>
      <c r="AA48" s="1238"/>
      <c r="AB48" s="1238"/>
      <c r="AC48" s="1238"/>
      <c r="AD48" s="1238"/>
      <c r="AE48" s="1238"/>
      <c r="AF48" s="1238"/>
      <c r="AG48" s="1238"/>
      <c r="AH48" s="1238"/>
      <c r="AI48" s="1238"/>
      <c r="AJ48" s="1238"/>
      <c r="AK48" s="1238"/>
      <c r="AL48" s="1238"/>
      <c r="AM48" s="1238"/>
      <c r="AN48" s="1238"/>
      <c r="AO48" s="1238"/>
      <c r="AP48" s="1238"/>
      <c r="AQ48" s="1238"/>
      <c r="AR48" s="1238"/>
      <c r="AS48" s="1238"/>
    </row>
    <row r="49" spans="2:45" ht="18.600000000000001" customHeight="1">
      <c r="C49" s="1237" t="s">
        <v>1786</v>
      </c>
      <c r="D49" s="1236"/>
      <c r="E49" s="1236"/>
      <c r="F49" s="1236"/>
      <c r="G49" s="1236"/>
      <c r="H49" s="1236"/>
      <c r="I49" s="1236"/>
      <c r="J49" s="1236"/>
      <c r="AA49" s="1238"/>
      <c r="AB49" s="1238"/>
      <c r="AC49" s="1238"/>
      <c r="AD49" s="1238"/>
      <c r="AE49" s="1238"/>
      <c r="AF49" s="1238"/>
      <c r="AG49" s="1238"/>
      <c r="AH49" s="1238"/>
      <c r="AI49" s="1238"/>
      <c r="AJ49" s="1238"/>
      <c r="AK49" s="1238"/>
      <c r="AL49" s="1238"/>
      <c r="AM49" s="1238"/>
      <c r="AN49" s="1238"/>
      <c r="AO49" s="1238"/>
      <c r="AP49" s="1238"/>
      <c r="AQ49" s="1238"/>
      <c r="AR49" s="1238"/>
      <c r="AS49" s="1238"/>
    </row>
    <row r="50" spans="2:45" ht="18.600000000000001" customHeight="1">
      <c r="C50" s="1237" t="s">
        <v>1785</v>
      </c>
      <c r="D50" s="1236"/>
      <c r="E50" s="1236"/>
      <c r="F50" s="1236"/>
      <c r="G50" s="1236"/>
      <c r="H50" s="1236"/>
      <c r="I50" s="1236"/>
      <c r="J50" s="1236"/>
    </row>
    <row r="51" spans="2:45" ht="16.5">
      <c r="B51" s="1226"/>
      <c r="C51" s="1226"/>
      <c r="D51" s="1226"/>
      <c r="E51" s="1226"/>
      <c r="F51" s="1226"/>
      <c r="G51" s="1226"/>
      <c r="H51" s="1226"/>
      <c r="I51" s="1226"/>
      <c r="J51" s="1226"/>
      <c r="K51" s="1226"/>
      <c r="L51" s="1226"/>
      <c r="M51" s="1226"/>
      <c r="N51" s="1226"/>
      <c r="O51" s="1226"/>
      <c r="P51" s="1226"/>
      <c r="Q51" s="1226"/>
      <c r="R51" s="1226"/>
      <c r="S51" s="1226"/>
      <c r="T51" s="1226"/>
      <c r="U51" s="1226"/>
      <c r="V51" s="1226"/>
      <c r="W51" s="1226"/>
      <c r="X51" s="1226"/>
      <c r="Y51" s="1226"/>
    </row>
    <row r="52" spans="2:45" ht="27" customHeight="1">
      <c r="B52" s="1235" t="s">
        <v>1784</v>
      </c>
      <c r="C52" s="1233"/>
      <c r="D52" s="1233"/>
      <c r="E52" s="1233"/>
      <c r="F52" s="1233"/>
      <c r="G52" s="1233"/>
      <c r="H52" s="1233"/>
      <c r="I52" s="1233"/>
      <c r="J52" s="1233"/>
      <c r="K52" s="1233"/>
      <c r="L52" s="1233"/>
      <c r="M52" s="1234"/>
      <c r="N52" s="1233"/>
      <c r="O52" s="1233"/>
      <c r="P52" s="1233"/>
      <c r="Q52" s="1233"/>
      <c r="R52" s="1233"/>
      <c r="S52" s="1233"/>
      <c r="T52" s="1233"/>
      <c r="U52" s="1233"/>
      <c r="V52" s="1233"/>
      <c r="W52" s="1233"/>
      <c r="X52" s="1232"/>
      <c r="Y52" s="1190"/>
    </row>
    <row r="53" spans="2:45" ht="33" customHeight="1">
      <c r="B53" s="1231" t="s">
        <v>1783</v>
      </c>
      <c r="C53" s="1190"/>
      <c r="D53" s="1190"/>
      <c r="E53" s="1190"/>
      <c r="F53" s="1190"/>
      <c r="G53" s="1190"/>
      <c r="H53" s="1190"/>
      <c r="I53" s="1190"/>
      <c r="J53" s="1190"/>
      <c r="K53" s="1190"/>
      <c r="L53" s="1190"/>
      <c r="N53" s="1315"/>
      <c r="O53" s="1315"/>
      <c r="P53" s="1315"/>
      <c r="Q53" s="1315"/>
      <c r="R53" s="1315"/>
      <c r="S53" s="1315"/>
      <c r="T53" s="1315"/>
      <c r="U53" s="1315"/>
      <c r="V53" s="1315"/>
      <c r="W53" s="1315"/>
      <c r="X53" s="1344"/>
      <c r="Y53" s="1190"/>
      <c r="AA53" s="1330" t="s">
        <v>1782</v>
      </c>
      <c r="AB53" s="1330"/>
      <c r="AC53" s="1330"/>
      <c r="AD53" s="1330"/>
      <c r="AE53" s="1330"/>
      <c r="AF53" s="1330"/>
      <c r="AG53" s="1330"/>
      <c r="AH53" s="1330"/>
      <c r="AI53" s="1330"/>
      <c r="AJ53" s="1330"/>
      <c r="AK53" s="1330"/>
      <c r="AL53" s="1330"/>
      <c r="AM53" s="1330"/>
      <c r="AN53" s="1330"/>
      <c r="AO53" s="1330"/>
      <c r="AP53" s="1330"/>
      <c r="AQ53" s="1330"/>
      <c r="AR53" s="1330"/>
      <c r="AS53" s="1330"/>
    </row>
    <row r="54" spans="2:45" ht="33" customHeight="1">
      <c r="B54" s="1231" t="s">
        <v>1781</v>
      </c>
      <c r="C54" s="1226"/>
      <c r="D54" s="1226"/>
      <c r="E54" s="1226"/>
      <c r="F54" s="1226"/>
      <c r="G54" s="1226"/>
      <c r="H54" s="1226"/>
      <c r="I54" s="1226"/>
      <c r="J54" s="1226"/>
      <c r="K54" s="1226"/>
      <c r="L54" s="1226"/>
      <c r="N54" s="1345"/>
      <c r="O54" s="1345"/>
      <c r="P54" s="1345"/>
      <c r="Q54" s="1345"/>
      <c r="R54" s="1345"/>
      <c r="S54" s="1345"/>
      <c r="T54" s="1345"/>
      <c r="U54" s="1345"/>
      <c r="V54" s="1345"/>
      <c r="W54" s="1345"/>
      <c r="X54" s="1346"/>
      <c r="Y54" s="1226"/>
      <c r="AA54" s="1330"/>
      <c r="AB54" s="1330"/>
      <c r="AC54" s="1330"/>
      <c r="AD54" s="1330"/>
      <c r="AE54" s="1330"/>
      <c r="AF54" s="1330"/>
      <c r="AG54" s="1330"/>
      <c r="AH54" s="1330"/>
      <c r="AI54" s="1330"/>
      <c r="AJ54" s="1330"/>
      <c r="AK54" s="1330"/>
      <c r="AL54" s="1330"/>
      <c r="AM54" s="1330"/>
      <c r="AN54" s="1330"/>
      <c r="AO54" s="1330"/>
      <c r="AP54" s="1330"/>
      <c r="AQ54" s="1330"/>
      <c r="AR54" s="1330"/>
      <c r="AS54" s="1330"/>
    </row>
    <row r="55" spans="2:45" ht="33" customHeight="1">
      <c r="B55" s="1231" t="s">
        <v>1780</v>
      </c>
      <c r="C55" s="1226"/>
      <c r="D55" s="1226"/>
      <c r="E55" s="1226"/>
      <c r="F55" s="1226"/>
      <c r="G55" s="1226"/>
      <c r="H55" s="1226"/>
      <c r="I55" s="1226"/>
      <c r="J55" s="1226"/>
      <c r="K55" s="1226"/>
      <c r="L55" s="1226"/>
      <c r="N55" s="1340"/>
      <c r="O55" s="1341"/>
      <c r="P55" s="1341"/>
      <c r="Q55" s="1341"/>
      <c r="R55" s="1341"/>
      <c r="S55" s="1341"/>
      <c r="T55" s="1341"/>
      <c r="U55" s="1341"/>
      <c r="V55" s="1341"/>
      <c r="W55" s="1341"/>
      <c r="X55" s="1342"/>
      <c r="Y55" s="1226"/>
      <c r="AA55" s="1330"/>
      <c r="AB55" s="1330"/>
      <c r="AC55" s="1330"/>
      <c r="AD55" s="1330"/>
      <c r="AE55" s="1330"/>
      <c r="AF55" s="1330"/>
      <c r="AG55" s="1330"/>
      <c r="AH55" s="1330"/>
      <c r="AI55" s="1330"/>
      <c r="AJ55" s="1330"/>
      <c r="AK55" s="1330"/>
      <c r="AL55" s="1330"/>
      <c r="AM55" s="1330"/>
      <c r="AN55" s="1330"/>
      <c r="AO55" s="1330"/>
      <c r="AP55" s="1330"/>
      <c r="AQ55" s="1330"/>
      <c r="AR55" s="1330"/>
      <c r="AS55" s="1330"/>
    </row>
    <row r="56" spans="2:45" ht="16.5">
      <c r="B56" s="1230"/>
      <c r="C56" s="1228"/>
      <c r="D56" s="1228"/>
      <c r="E56" s="1228"/>
      <c r="F56" s="1228"/>
      <c r="G56" s="1228"/>
      <c r="H56" s="1228"/>
      <c r="I56" s="1228"/>
      <c r="J56" s="1228"/>
      <c r="K56" s="1228"/>
      <c r="L56" s="1228"/>
      <c r="M56" s="1229"/>
      <c r="N56" s="1228"/>
      <c r="O56" s="1228"/>
      <c r="P56" s="1228"/>
      <c r="Q56" s="1228"/>
      <c r="R56" s="1228"/>
      <c r="S56" s="1228"/>
      <c r="T56" s="1228"/>
      <c r="U56" s="1228"/>
      <c r="V56" s="1228"/>
      <c r="W56" s="1228"/>
      <c r="X56" s="1227"/>
      <c r="Y56" s="1226"/>
    </row>
    <row r="57" spans="2:45" ht="16.5">
      <c r="B57" s="1189"/>
    </row>
    <row r="58" spans="2:45" ht="16.5"/>
    <row r="59" spans="2:45" ht="16.5">
      <c r="B59" s="1321"/>
      <c r="C59" s="1322"/>
      <c r="D59" s="1322"/>
      <c r="E59" s="1322"/>
      <c r="F59" s="1322"/>
      <c r="G59" s="1322"/>
      <c r="H59" s="1322"/>
      <c r="I59" s="1322"/>
    </row>
    <row r="60" spans="2:45" ht="16.5" hidden="1">
      <c r="B60" s="1350"/>
      <c r="C60" s="1322"/>
      <c r="D60" s="1322"/>
      <c r="E60" s="1322"/>
      <c r="F60" s="1322"/>
      <c r="G60" s="1322"/>
      <c r="H60" s="1322"/>
      <c r="I60" s="1322"/>
    </row>
    <row r="61" spans="2:45" ht="16.5" hidden="1">
      <c r="B61" s="1350"/>
      <c r="C61" s="1322"/>
      <c r="D61" s="1322"/>
      <c r="E61" s="1322"/>
      <c r="F61" s="1322"/>
      <c r="G61" s="1322"/>
      <c r="H61" s="1322"/>
      <c r="I61" s="1322"/>
    </row>
    <row r="62" spans="2:45" ht="16.5" hidden="1">
      <c r="B62" s="1189"/>
    </row>
    <row r="63" spans="2:45" ht="16.5" hidden="1">
      <c r="B63" s="1326"/>
      <c r="C63" s="1322"/>
      <c r="D63" s="1322"/>
      <c r="E63" s="1322"/>
      <c r="F63" s="1322"/>
      <c r="G63" s="1322"/>
      <c r="H63" s="1322"/>
      <c r="I63" s="1322"/>
    </row>
    <row r="64" spans="2:45" ht="16.5" hidden="1">
      <c r="B64" s="1326"/>
      <c r="C64" s="1322"/>
      <c r="D64" s="1322"/>
      <c r="E64" s="1322"/>
      <c r="F64" s="1322"/>
      <c r="G64" s="1322"/>
      <c r="H64" s="1322"/>
      <c r="I64" s="1322"/>
    </row>
    <row r="65" spans="2:9" ht="16.5" hidden="1">
      <c r="B65" s="1189"/>
    </row>
    <row r="66" spans="2:9" ht="16.5" hidden="1">
      <c r="B66" s="1189"/>
    </row>
    <row r="67" spans="2:9" ht="16.5" hidden="1">
      <c r="B67" s="1326"/>
      <c r="C67" s="1322"/>
      <c r="D67" s="1322"/>
      <c r="E67" s="1322"/>
      <c r="F67" s="1322"/>
      <c r="G67" s="1322"/>
      <c r="H67" s="1322"/>
      <c r="I67" s="1322"/>
    </row>
    <row r="68" spans="2:9" ht="16.5" hidden="1">
      <c r="B68" s="1326"/>
      <c r="C68" s="1322"/>
      <c r="D68" s="1322"/>
      <c r="E68" s="1322"/>
      <c r="F68" s="1322"/>
      <c r="G68" s="1322"/>
      <c r="H68" s="1322"/>
      <c r="I68" s="1322"/>
    </row>
    <row r="69" spans="2:9" ht="16.5" hidden="1">
      <c r="B69" s="1326"/>
      <c r="C69" s="1322"/>
      <c r="D69" s="1322"/>
      <c r="E69" s="1322"/>
      <c r="F69" s="1322"/>
      <c r="G69" s="1322"/>
      <c r="H69" s="1322"/>
      <c r="I69" s="1322"/>
    </row>
    <row r="70" spans="2:9" ht="16.5" hidden="1">
      <c r="B70" s="1189"/>
    </row>
    <row r="71" spans="2:9" ht="16.5" hidden="1">
      <c r="B71" s="1326"/>
      <c r="C71" s="1322"/>
      <c r="D71" s="1322"/>
      <c r="E71" s="1322"/>
      <c r="F71" s="1322"/>
      <c r="G71" s="1322"/>
      <c r="H71" s="1322"/>
      <c r="I71" s="1322"/>
    </row>
    <row r="72" spans="2:9" ht="24" hidden="1" customHeight="1">
      <c r="B72" s="1349"/>
      <c r="C72" s="1322"/>
      <c r="D72" s="1322"/>
      <c r="E72" s="1322"/>
      <c r="F72" s="1322"/>
      <c r="G72" s="1322"/>
      <c r="H72" s="1322"/>
      <c r="I72" s="1322"/>
    </row>
    <row r="73" spans="2:9" ht="16.5" hidden="1">
      <c r="B73" s="1349"/>
      <c r="C73" s="1322"/>
      <c r="D73" s="1322"/>
      <c r="E73" s="1322"/>
      <c r="F73" s="1322"/>
      <c r="G73" s="1322"/>
      <c r="H73" s="1322"/>
      <c r="I73" s="1322"/>
    </row>
    <row r="74" spans="2:9" ht="16.5" hidden="1">
      <c r="B74" s="1189"/>
    </row>
    <row r="75" spans="2:9" ht="48" hidden="1" customHeight="1">
      <c r="B75" s="1326"/>
      <c r="C75" s="1322"/>
      <c r="D75" s="1322"/>
      <c r="E75" s="1322"/>
      <c r="F75" s="1322"/>
      <c r="G75" s="1322"/>
      <c r="H75" s="1322"/>
      <c r="I75" s="1322"/>
    </row>
    <row r="76" spans="2:9" ht="36" hidden="1" customHeight="1">
      <c r="B76" s="1326"/>
      <c r="C76" s="1322"/>
      <c r="D76" s="1322"/>
      <c r="E76" s="1322"/>
      <c r="F76" s="1322"/>
      <c r="G76" s="1322"/>
      <c r="H76" s="1322"/>
      <c r="I76" s="1322"/>
    </row>
    <row r="77" spans="2:9" ht="16.5" hidden="1">
      <c r="B77" s="1349"/>
      <c r="C77" s="1322"/>
      <c r="D77" s="1322"/>
      <c r="E77" s="1322"/>
      <c r="F77" s="1322"/>
      <c r="G77" s="1322"/>
      <c r="H77" s="1322"/>
      <c r="I77" s="1322"/>
    </row>
    <row r="78" spans="2:9" ht="16.5" hidden="1">
      <c r="B78" s="1225"/>
    </row>
    <row r="79" spans="2:9" ht="16.5" hidden="1">
      <c r="B79" s="1326"/>
      <c r="C79" s="1322"/>
      <c r="D79" s="1322"/>
      <c r="E79" s="1322"/>
      <c r="F79" s="1322"/>
      <c r="G79" s="1322"/>
      <c r="H79" s="1322"/>
      <c r="I79" s="1322"/>
    </row>
    <row r="80" spans="2:9" ht="16.5" hidden="1">
      <c r="B80" s="1326"/>
      <c r="C80" s="1322"/>
      <c r="D80" s="1322"/>
      <c r="E80" s="1322"/>
      <c r="F80" s="1322"/>
      <c r="G80" s="1322"/>
      <c r="H80" s="1322"/>
      <c r="I80" s="1322"/>
    </row>
    <row r="81" spans="2:9" ht="16.5" hidden="1">
      <c r="B81" s="1326"/>
      <c r="C81" s="1322"/>
      <c r="D81" s="1322"/>
      <c r="E81" s="1322"/>
      <c r="F81" s="1322"/>
      <c r="G81" s="1322"/>
      <c r="H81" s="1322"/>
      <c r="I81" s="1322"/>
    </row>
    <row r="82" spans="2:9" ht="16.5" hidden="1">
      <c r="B82" s="1326"/>
      <c r="C82" s="1322"/>
      <c r="D82" s="1322"/>
      <c r="E82" s="1322"/>
      <c r="F82" s="1322"/>
      <c r="G82" s="1322"/>
      <c r="H82" s="1322"/>
      <c r="I82" s="1322"/>
    </row>
    <row r="83" spans="2:9" ht="16.5" hidden="1">
      <c r="B83" s="1326"/>
      <c r="C83" s="1322"/>
      <c r="D83" s="1322"/>
      <c r="E83" s="1322"/>
      <c r="F83" s="1322"/>
      <c r="G83" s="1322"/>
      <c r="H83" s="1322"/>
      <c r="I83" s="1322"/>
    </row>
    <row r="84" spans="2:9" ht="16.5" hidden="1">
      <c r="B84" s="1326"/>
      <c r="C84" s="1322"/>
      <c r="D84" s="1322"/>
      <c r="E84" s="1322"/>
      <c r="F84" s="1322"/>
      <c r="G84" s="1322"/>
      <c r="H84" s="1322"/>
      <c r="I84" s="1322"/>
    </row>
    <row r="85" spans="2:9" ht="16.5" hidden="1">
      <c r="B85" s="1189"/>
    </row>
    <row r="86" spans="2:9" ht="16.5" hidden="1">
      <c r="B86" s="1326"/>
      <c r="C86" s="1322"/>
      <c r="D86" s="1322"/>
      <c r="E86" s="1322"/>
      <c r="F86" s="1322"/>
      <c r="G86" s="1322"/>
      <c r="H86" s="1322"/>
      <c r="I86" s="1322"/>
    </row>
    <row r="87" spans="2:9" ht="16.5" hidden="1">
      <c r="B87" s="1326"/>
      <c r="C87" s="1322"/>
      <c r="D87" s="1322"/>
      <c r="E87" s="1322"/>
      <c r="F87" s="1322"/>
      <c r="G87" s="1322"/>
      <c r="H87" s="1322"/>
      <c r="I87" s="1322"/>
    </row>
    <row r="88" spans="2:9" ht="24" hidden="1" customHeight="1">
      <c r="B88" s="1326"/>
      <c r="C88" s="1322"/>
      <c r="D88" s="1322"/>
      <c r="E88" s="1322"/>
      <c r="F88" s="1322"/>
      <c r="G88" s="1322"/>
      <c r="H88" s="1322"/>
      <c r="I88" s="1322"/>
    </row>
    <row r="90" spans="2:9" ht="16.5" hidden="1">
      <c r="B90" s="1321"/>
      <c r="C90" s="1322"/>
      <c r="D90" s="1322"/>
      <c r="E90" s="1322"/>
      <c r="F90" s="1322"/>
      <c r="G90" s="1322"/>
      <c r="H90" s="1322"/>
      <c r="I90" s="1322"/>
    </row>
    <row r="91" spans="2:9" ht="16.5" hidden="1">
      <c r="B91" s="1350"/>
      <c r="C91" s="1322"/>
      <c r="D91" s="1322"/>
      <c r="E91" s="1322"/>
      <c r="F91" s="1322"/>
      <c r="G91" s="1322"/>
      <c r="H91" s="1322"/>
      <c r="I91" s="1322"/>
    </row>
    <row r="92" spans="2:9" ht="16.5" hidden="1">
      <c r="B92" s="1189"/>
    </row>
    <row r="93" spans="2:9" ht="16.5" hidden="1">
      <c r="B93" s="1349"/>
      <c r="C93" s="1322"/>
      <c r="D93" s="1322"/>
      <c r="E93" s="1322"/>
      <c r="F93" s="1322"/>
      <c r="G93" s="1322"/>
      <c r="H93" s="1322"/>
      <c r="I93" s="1322"/>
    </row>
    <row r="94" spans="2:9" ht="16.5" hidden="1">
      <c r="B94" s="1349"/>
      <c r="C94" s="1322"/>
      <c r="D94" s="1322"/>
      <c r="E94" s="1322"/>
      <c r="F94" s="1322"/>
      <c r="G94" s="1322"/>
      <c r="H94" s="1322"/>
      <c r="I94" s="1322"/>
    </row>
    <row r="95" spans="2:9" ht="16.5" hidden="1">
      <c r="B95" s="1189"/>
    </row>
    <row r="96" spans="2:9" ht="16.5" hidden="1">
      <c r="B96" s="1326"/>
      <c r="C96" s="1322"/>
      <c r="D96" s="1322"/>
      <c r="E96" s="1322"/>
      <c r="F96" s="1322"/>
      <c r="G96" s="1322"/>
      <c r="H96" s="1322"/>
      <c r="I96" s="1322"/>
    </row>
    <row r="97" spans="2:9" ht="16.5" hidden="1">
      <c r="B97" s="1189"/>
    </row>
    <row r="98" spans="2:9" ht="63.75" hidden="1" customHeight="1">
      <c r="B98" s="1326"/>
      <c r="C98" s="1322"/>
      <c r="D98" s="1322"/>
      <c r="E98" s="1322"/>
      <c r="F98" s="1322"/>
      <c r="G98" s="1322"/>
      <c r="H98" s="1322"/>
      <c r="I98" s="1322"/>
    </row>
    <row r="99" spans="2:9" ht="16.5" hidden="1">
      <c r="B99" s="1189"/>
    </row>
    <row r="100" spans="2:9" ht="16.5" hidden="1">
      <c r="B100" s="1326"/>
      <c r="C100" s="1322"/>
      <c r="D100" s="1322"/>
      <c r="E100" s="1322"/>
      <c r="F100" s="1322"/>
      <c r="G100" s="1322"/>
      <c r="H100" s="1322"/>
      <c r="I100" s="1322"/>
    </row>
    <row r="101" spans="2:9" ht="16.5" hidden="1">
      <c r="B101" s="1189"/>
    </row>
    <row r="102" spans="2:9" ht="16.5" hidden="1">
      <c r="B102" s="1350"/>
      <c r="C102" s="1322"/>
      <c r="D102" s="1322"/>
      <c r="E102" s="1322"/>
      <c r="F102" s="1322"/>
      <c r="G102" s="1322"/>
      <c r="H102" s="1322"/>
      <c r="I102" s="1322"/>
    </row>
    <row r="103" spans="2:9" ht="16.5" hidden="1">
      <c r="B103" s="1350"/>
      <c r="C103" s="1322"/>
      <c r="D103" s="1322"/>
      <c r="E103" s="1322"/>
      <c r="F103" s="1322"/>
      <c r="G103" s="1322"/>
      <c r="H103" s="1322"/>
      <c r="I103" s="1322"/>
    </row>
    <row r="104" spans="2:9" ht="16.5" hidden="1">
      <c r="B104" s="1189"/>
    </row>
    <row r="105" spans="2:9" ht="16.5" hidden="1">
      <c r="B105" s="1349"/>
      <c r="C105" s="1322"/>
      <c r="D105" s="1322"/>
      <c r="E105" s="1322"/>
      <c r="F105" s="1322"/>
      <c r="G105" s="1322"/>
      <c r="H105" s="1322"/>
      <c r="I105" s="1322"/>
    </row>
    <row r="106" spans="2:9" ht="16.5" hidden="1">
      <c r="B106" s="1189"/>
    </row>
    <row r="107" spans="2:9" ht="16.5" hidden="1">
      <c r="B107" s="1326"/>
      <c r="C107" s="1322"/>
      <c r="D107" s="1322"/>
      <c r="E107" s="1322"/>
      <c r="F107" s="1322"/>
      <c r="G107" s="1322"/>
      <c r="H107" s="1322"/>
      <c r="I107" s="1322"/>
    </row>
    <row r="108" spans="2:9" ht="16.5" hidden="1">
      <c r="B108" s="1189"/>
    </row>
    <row r="109" spans="2:9" ht="25.5" hidden="1" customHeight="1">
      <c r="B109" s="1326"/>
      <c r="C109" s="1322"/>
      <c r="D109" s="1322"/>
      <c r="E109" s="1322"/>
      <c r="F109" s="1322"/>
      <c r="G109" s="1322"/>
      <c r="H109" s="1322"/>
      <c r="I109" s="1322"/>
    </row>
    <row r="110" spans="2:9" ht="16.5" hidden="1">
      <c r="B110" s="1326"/>
      <c r="C110" s="1322"/>
      <c r="D110" s="1322"/>
      <c r="E110" s="1322"/>
      <c r="F110" s="1322"/>
      <c r="G110" s="1322"/>
      <c r="H110" s="1322"/>
      <c r="I110" s="1322"/>
    </row>
    <row r="111" spans="2:9" ht="16.5" hidden="1">
      <c r="B111" s="1189"/>
    </row>
    <row r="112" spans="2:9" ht="25.5" hidden="1" customHeight="1">
      <c r="B112" s="1326"/>
      <c r="C112" s="1322"/>
      <c r="D112" s="1322"/>
      <c r="E112" s="1322"/>
      <c r="F112" s="1322"/>
      <c r="G112" s="1322"/>
      <c r="H112" s="1322"/>
      <c r="I112" s="1322"/>
    </row>
    <row r="113" spans="2:9" ht="16.5" hidden="1">
      <c r="B113" s="1189"/>
    </row>
    <row r="114" spans="2:9" ht="16.5" hidden="1">
      <c r="B114" s="1326"/>
      <c r="C114" s="1322"/>
      <c r="D114" s="1322"/>
      <c r="E114" s="1322"/>
      <c r="F114" s="1322"/>
      <c r="G114" s="1322"/>
      <c r="H114" s="1322"/>
      <c r="I114" s="1322"/>
    </row>
    <row r="115" spans="2:9" ht="16.5" hidden="1">
      <c r="B115" s="1189"/>
    </row>
    <row r="116" spans="2:9" ht="63.75" hidden="1" customHeight="1">
      <c r="B116" s="1326"/>
      <c r="C116" s="1322"/>
      <c r="D116" s="1322"/>
      <c r="E116" s="1322"/>
      <c r="F116" s="1322"/>
      <c r="G116" s="1322"/>
      <c r="H116" s="1322"/>
      <c r="I116" s="1322"/>
    </row>
    <row r="117" spans="2:9" ht="16.5" hidden="1">
      <c r="B117" s="1189"/>
    </row>
    <row r="118" spans="2:9" ht="16.5" hidden="1">
      <c r="B118" s="1326"/>
      <c r="C118" s="1322"/>
      <c r="D118" s="1322"/>
      <c r="E118" s="1322"/>
      <c r="F118" s="1322"/>
      <c r="G118" s="1322"/>
      <c r="H118" s="1322"/>
      <c r="I118" s="1322"/>
    </row>
    <row r="119" spans="2:9" ht="16.5" hidden="1">
      <c r="B119" s="1189"/>
    </row>
    <row r="120" spans="2:9" ht="25.5" hidden="1" customHeight="1">
      <c r="B120" s="1326"/>
      <c r="C120" s="1322"/>
      <c r="D120" s="1322"/>
      <c r="E120" s="1322"/>
      <c r="F120" s="1322"/>
      <c r="G120" s="1322"/>
      <c r="H120" s="1322"/>
      <c r="I120" s="1322"/>
    </row>
    <row r="122" spans="2:9" ht="16.5" hidden="1">
      <c r="B122" s="1321"/>
      <c r="C122" s="1322"/>
      <c r="D122" s="1322"/>
      <c r="E122" s="1322"/>
      <c r="F122" s="1322"/>
      <c r="G122" s="1322"/>
      <c r="H122" s="1322"/>
      <c r="I122" s="1322"/>
    </row>
    <row r="123" spans="2:9" ht="16.5" hidden="1">
      <c r="B123" s="1350"/>
      <c r="C123" s="1322"/>
      <c r="D123" s="1322"/>
      <c r="E123" s="1322"/>
      <c r="F123" s="1322"/>
      <c r="G123" s="1322"/>
      <c r="H123" s="1322"/>
      <c r="I123" s="1322"/>
    </row>
    <row r="124" spans="2:9" ht="16.5" hidden="1">
      <c r="B124" s="1189"/>
    </row>
    <row r="125" spans="2:9" ht="16.5" hidden="1">
      <c r="B125" s="1349"/>
      <c r="C125" s="1322"/>
      <c r="D125" s="1322"/>
      <c r="E125" s="1322"/>
      <c r="F125" s="1322"/>
      <c r="G125" s="1322"/>
      <c r="H125" s="1322"/>
      <c r="I125" s="1322"/>
    </row>
    <row r="126" spans="2:9" ht="16.5" hidden="1">
      <c r="B126" s="1327"/>
      <c r="C126" s="1322"/>
      <c r="D126" s="1322"/>
      <c r="E126" s="1322"/>
      <c r="F126" s="1322"/>
      <c r="G126" s="1322"/>
      <c r="H126" s="1322"/>
      <c r="I126" s="1322"/>
    </row>
    <row r="127" spans="2:9" ht="16.5" hidden="1">
      <c r="B127" s="1189"/>
    </row>
    <row r="128" spans="2:9" ht="16.5" hidden="1">
      <c r="B128" s="1326"/>
      <c r="C128" s="1322"/>
      <c r="D128" s="1322"/>
      <c r="E128" s="1322"/>
      <c r="F128" s="1322"/>
      <c r="G128" s="1322"/>
      <c r="H128" s="1322"/>
      <c r="I128" s="1322"/>
    </row>
    <row r="129" spans="2:9" ht="16.5" hidden="1">
      <c r="B129" s="1189"/>
    </row>
    <row r="130" spans="2:9" ht="63.75" hidden="1" customHeight="1">
      <c r="B130" s="1326"/>
      <c r="C130" s="1322"/>
      <c r="D130" s="1322"/>
      <c r="E130" s="1322"/>
      <c r="F130" s="1322"/>
      <c r="G130" s="1322"/>
      <c r="H130" s="1322"/>
      <c r="I130" s="1322"/>
    </row>
    <row r="131" spans="2:9" ht="16.5" hidden="1">
      <c r="B131" s="1189"/>
    </row>
    <row r="132" spans="2:9" ht="16.5" hidden="1">
      <c r="B132" s="1326"/>
      <c r="C132" s="1322"/>
      <c r="D132" s="1322"/>
      <c r="E132" s="1322"/>
      <c r="F132" s="1322"/>
      <c r="G132" s="1322"/>
      <c r="H132" s="1322"/>
      <c r="I132" s="1322"/>
    </row>
    <row r="133" spans="2:9" ht="16.5" hidden="1">
      <c r="B133" s="1189"/>
    </row>
    <row r="134" spans="2:9" ht="16.5" hidden="1">
      <c r="B134" s="1350"/>
      <c r="C134" s="1322"/>
      <c r="D134" s="1322"/>
      <c r="E134" s="1322"/>
      <c r="F134" s="1322"/>
      <c r="G134" s="1322"/>
      <c r="H134" s="1322"/>
      <c r="I134" s="1322"/>
    </row>
    <row r="135" spans="2:9" ht="16.5" hidden="1">
      <c r="B135" s="1350"/>
      <c r="C135" s="1322"/>
      <c r="D135" s="1322"/>
      <c r="E135" s="1322"/>
      <c r="F135" s="1322"/>
      <c r="G135" s="1322"/>
      <c r="H135" s="1322"/>
      <c r="I135" s="1322"/>
    </row>
    <row r="136" spans="2:9" ht="16.5" hidden="1">
      <c r="B136" s="1189"/>
    </row>
    <row r="137" spans="2:9" ht="16.5" hidden="1">
      <c r="B137" s="1349"/>
      <c r="C137" s="1322"/>
      <c r="D137" s="1322"/>
      <c r="E137" s="1322"/>
      <c r="F137" s="1322"/>
      <c r="G137" s="1322"/>
      <c r="H137" s="1322"/>
      <c r="I137" s="1322"/>
    </row>
    <row r="138" spans="2:9" ht="16.5" hidden="1">
      <c r="B138" s="1189"/>
    </row>
    <row r="139" spans="2:9" ht="25.5" hidden="1" customHeight="1">
      <c r="B139" s="1326"/>
      <c r="C139" s="1322"/>
      <c r="D139" s="1322"/>
      <c r="E139" s="1322"/>
      <c r="F139" s="1322"/>
      <c r="G139" s="1322"/>
      <c r="H139" s="1322"/>
      <c r="I139" s="1322"/>
    </row>
    <row r="140" spans="2:9" ht="16.5" hidden="1">
      <c r="B140" s="1189"/>
    </row>
    <row r="141" spans="2:9" ht="16.5" hidden="1">
      <c r="B141" s="1326"/>
      <c r="C141" s="1322"/>
      <c r="D141" s="1322"/>
      <c r="E141" s="1322"/>
      <c r="F141" s="1322"/>
      <c r="G141" s="1322"/>
      <c r="H141" s="1322"/>
      <c r="I141" s="1322"/>
    </row>
    <row r="142" spans="2:9" ht="16.5" hidden="1">
      <c r="B142" s="1326"/>
      <c r="C142" s="1322"/>
      <c r="D142" s="1322"/>
      <c r="E142" s="1322"/>
      <c r="F142" s="1322"/>
      <c r="G142" s="1322"/>
      <c r="H142" s="1322"/>
      <c r="I142" s="1322"/>
    </row>
    <row r="143" spans="2:9" ht="16.5" hidden="1">
      <c r="B143" s="1326"/>
      <c r="C143" s="1322"/>
      <c r="D143" s="1322"/>
      <c r="E143" s="1322"/>
      <c r="F143" s="1322"/>
      <c r="G143" s="1322"/>
      <c r="H143" s="1322"/>
      <c r="I143" s="1322"/>
    </row>
    <row r="144" spans="2:9" ht="16.5" hidden="1">
      <c r="B144" s="1326"/>
      <c r="C144" s="1322"/>
      <c r="D144" s="1322"/>
      <c r="E144" s="1322"/>
      <c r="F144" s="1322"/>
      <c r="G144" s="1322"/>
      <c r="H144" s="1322"/>
      <c r="I144" s="1322"/>
    </row>
    <row r="145" spans="2:9" ht="16.5" hidden="1">
      <c r="B145" s="1189"/>
    </row>
    <row r="146" spans="2:9" ht="25.5" hidden="1" customHeight="1">
      <c r="B146" s="1326"/>
      <c r="C146" s="1322"/>
      <c r="D146" s="1322"/>
      <c r="E146" s="1322"/>
      <c r="F146" s="1322"/>
      <c r="G146" s="1322"/>
      <c r="H146" s="1322"/>
      <c r="I146" s="1322"/>
    </row>
    <row r="147" spans="2:9" ht="16.5" hidden="1">
      <c r="B147" s="1189"/>
    </row>
    <row r="148" spans="2:9" ht="63.75" hidden="1" customHeight="1">
      <c r="B148" s="1326"/>
      <c r="C148" s="1322"/>
      <c r="D148" s="1322"/>
      <c r="E148" s="1322"/>
      <c r="F148" s="1322"/>
      <c r="G148" s="1322"/>
      <c r="H148" s="1322"/>
      <c r="I148" s="1322"/>
    </row>
    <row r="149" spans="2:9" ht="16.5" hidden="1">
      <c r="B149" s="1189"/>
    </row>
    <row r="150" spans="2:9" ht="16.5" hidden="1">
      <c r="B150" s="1326"/>
      <c r="C150" s="1322"/>
      <c r="D150" s="1322"/>
      <c r="E150" s="1322"/>
      <c r="F150" s="1322"/>
      <c r="G150" s="1322"/>
      <c r="H150" s="1322"/>
      <c r="I150" s="1322"/>
    </row>
    <row r="151" spans="2:9" ht="16.5" hidden="1">
      <c r="B151" s="1189"/>
    </row>
    <row r="152" spans="2:9" ht="25.5" hidden="1" customHeight="1">
      <c r="B152" s="1326"/>
      <c r="C152" s="1322"/>
      <c r="D152" s="1322"/>
      <c r="E152" s="1322"/>
      <c r="F152" s="1322"/>
      <c r="G152" s="1322"/>
      <c r="H152" s="1322"/>
      <c r="I152" s="1322"/>
    </row>
    <row r="154" spans="2:9" ht="16.5" hidden="1">
      <c r="B154" s="1321"/>
      <c r="C154" s="1322"/>
      <c r="D154" s="1322"/>
      <c r="E154" s="1322"/>
      <c r="F154" s="1322"/>
      <c r="G154" s="1322"/>
      <c r="H154" s="1322"/>
      <c r="I154" s="1322"/>
    </row>
    <row r="155" spans="2:9" ht="16.5" hidden="1">
      <c r="B155" s="1350"/>
      <c r="C155" s="1322"/>
      <c r="D155" s="1322"/>
      <c r="E155" s="1322"/>
      <c r="F155" s="1322"/>
      <c r="G155" s="1322"/>
      <c r="H155" s="1322"/>
      <c r="I155" s="1322"/>
    </row>
    <row r="156" spans="2:9" ht="16.5" hidden="1">
      <c r="B156" s="1350"/>
      <c r="C156" s="1322"/>
      <c r="D156" s="1322"/>
      <c r="E156" s="1322"/>
      <c r="F156" s="1322"/>
      <c r="G156" s="1322"/>
      <c r="H156" s="1322"/>
      <c r="I156" s="1322"/>
    </row>
    <row r="157" spans="2:9" ht="16.5" hidden="1">
      <c r="B157" s="1189"/>
    </row>
    <row r="158" spans="2:9" ht="16.5" hidden="1">
      <c r="B158" s="1326"/>
      <c r="C158" s="1322"/>
      <c r="D158" s="1322"/>
      <c r="E158" s="1322"/>
      <c r="F158" s="1322"/>
      <c r="G158" s="1322"/>
      <c r="H158" s="1322"/>
      <c r="I158" s="1322"/>
    </row>
    <row r="159" spans="2:9" ht="16.5" hidden="1">
      <c r="B159" s="1326"/>
      <c r="C159" s="1322"/>
      <c r="D159" s="1322"/>
      <c r="E159" s="1322"/>
      <c r="F159" s="1322"/>
      <c r="G159" s="1322"/>
      <c r="H159" s="1322"/>
      <c r="I159" s="1322"/>
    </row>
    <row r="160" spans="2:9" ht="16.5" hidden="1">
      <c r="B160" s="1189"/>
    </row>
    <row r="161" spans="2:9" ht="16.5" hidden="1">
      <c r="B161" s="1189"/>
    </row>
    <row r="162" spans="2:9" ht="16.5" hidden="1">
      <c r="B162" s="1326"/>
      <c r="C162" s="1322"/>
      <c r="D162" s="1322"/>
      <c r="E162" s="1322"/>
      <c r="F162" s="1322"/>
      <c r="G162" s="1322"/>
      <c r="H162" s="1322"/>
      <c r="I162" s="1322"/>
    </row>
    <row r="163" spans="2:9" ht="16.5" hidden="1">
      <c r="B163" s="1326"/>
      <c r="C163" s="1322"/>
      <c r="D163" s="1322"/>
      <c r="E163" s="1322"/>
      <c r="F163" s="1322"/>
      <c r="G163" s="1322"/>
      <c r="H163" s="1322"/>
      <c r="I163" s="1322"/>
    </row>
    <row r="164" spans="2:9" ht="16.5" hidden="1">
      <c r="B164" s="1326"/>
      <c r="C164" s="1322"/>
      <c r="D164" s="1322"/>
      <c r="E164" s="1322"/>
      <c r="F164" s="1322"/>
      <c r="G164" s="1322"/>
      <c r="H164" s="1322"/>
      <c r="I164" s="1322"/>
    </row>
    <row r="165" spans="2:9" ht="16.5" hidden="1">
      <c r="B165" s="1189"/>
    </row>
    <row r="166" spans="2:9" ht="24" hidden="1" customHeight="1">
      <c r="B166" s="1349"/>
      <c r="C166" s="1322"/>
      <c r="D166" s="1322"/>
      <c r="E166" s="1322"/>
      <c r="F166" s="1322"/>
      <c r="G166" s="1322"/>
      <c r="H166" s="1322"/>
      <c r="I166" s="1322"/>
    </row>
    <row r="167" spans="2:9" ht="16.5" hidden="1">
      <c r="B167" s="1349"/>
      <c r="C167" s="1322"/>
      <c r="D167" s="1322"/>
      <c r="E167" s="1322"/>
      <c r="F167" s="1322"/>
      <c r="G167" s="1322"/>
      <c r="H167" s="1322"/>
      <c r="I167" s="1322"/>
    </row>
    <row r="168" spans="2:9" ht="16.5" hidden="1">
      <c r="B168" s="1189"/>
    </row>
    <row r="169" spans="2:9" ht="48" hidden="1" customHeight="1">
      <c r="B169" s="1326"/>
      <c r="C169" s="1322"/>
      <c r="D169" s="1322"/>
      <c r="E169" s="1322"/>
      <c r="F169" s="1322"/>
      <c r="G169" s="1322"/>
      <c r="H169" s="1322"/>
      <c r="I169" s="1322"/>
    </row>
    <row r="170" spans="2:9" ht="36" hidden="1" customHeight="1">
      <c r="B170" s="1326"/>
      <c r="C170" s="1322"/>
      <c r="D170" s="1322"/>
      <c r="E170" s="1322"/>
      <c r="F170" s="1322"/>
      <c r="G170" s="1322"/>
      <c r="H170" s="1322"/>
      <c r="I170" s="1322"/>
    </row>
    <row r="171" spans="2:9" ht="16.5" hidden="1">
      <c r="B171" s="1189"/>
    </row>
    <row r="172" spans="2:9" ht="16.5" hidden="1">
      <c r="B172" s="1349"/>
      <c r="C172" s="1322"/>
      <c r="D172" s="1322"/>
      <c r="E172" s="1322"/>
      <c r="F172" s="1322"/>
      <c r="G172" s="1322"/>
      <c r="H172" s="1322"/>
      <c r="I172" s="1322"/>
    </row>
    <row r="173" spans="2:9" ht="16.5" hidden="1">
      <c r="B173" s="1189"/>
    </row>
    <row r="174" spans="2:9" ht="16.5" hidden="1">
      <c r="B174" s="1326"/>
      <c r="C174" s="1322"/>
      <c r="D174" s="1322"/>
      <c r="E174" s="1322"/>
      <c r="F174" s="1322"/>
      <c r="G174" s="1322"/>
      <c r="H174" s="1322"/>
      <c r="I174" s="1322"/>
    </row>
    <row r="175" spans="2:9" ht="16.5" hidden="1">
      <c r="B175" s="1326"/>
      <c r="C175" s="1322"/>
      <c r="D175" s="1322"/>
      <c r="E175" s="1322"/>
      <c r="F175" s="1322"/>
      <c r="G175" s="1322"/>
      <c r="H175" s="1322"/>
      <c r="I175" s="1322"/>
    </row>
    <row r="176" spans="2:9" ht="16.5" hidden="1">
      <c r="B176" s="1326"/>
      <c r="C176" s="1322"/>
      <c r="D176" s="1322"/>
      <c r="E176" s="1322"/>
      <c r="F176" s="1322"/>
      <c r="G176" s="1322"/>
      <c r="H176" s="1322"/>
      <c r="I176" s="1322"/>
    </row>
    <row r="177" spans="2:9" ht="16.5" hidden="1">
      <c r="B177" s="1326"/>
      <c r="C177" s="1322"/>
      <c r="D177" s="1322"/>
      <c r="E177" s="1322"/>
      <c r="F177" s="1322"/>
      <c r="G177" s="1322"/>
      <c r="H177" s="1322"/>
      <c r="I177" s="1322"/>
    </row>
    <row r="178" spans="2:9" ht="16.5" hidden="1">
      <c r="B178" s="1326"/>
      <c r="C178" s="1322"/>
      <c r="D178" s="1322"/>
      <c r="E178" s="1322"/>
      <c r="F178" s="1322"/>
      <c r="G178" s="1322"/>
      <c r="H178" s="1322"/>
      <c r="I178" s="1322"/>
    </row>
    <row r="179" spans="2:9" ht="16.5" hidden="1">
      <c r="B179" s="1189"/>
    </row>
    <row r="180" spans="2:9" ht="16.5" hidden="1">
      <c r="B180" s="1189"/>
    </row>
    <row r="181" spans="2:9" ht="16.5" hidden="1">
      <c r="B181" s="1326"/>
      <c r="C181" s="1322"/>
      <c r="D181" s="1322"/>
      <c r="E181" s="1322"/>
      <c r="F181" s="1322"/>
      <c r="G181" s="1322"/>
      <c r="H181" s="1322"/>
      <c r="I181" s="1322"/>
    </row>
    <row r="182" spans="2:9" ht="24" hidden="1" customHeight="1">
      <c r="B182" s="1326"/>
      <c r="C182" s="1322"/>
      <c r="D182" s="1322"/>
      <c r="E182" s="1322"/>
      <c r="F182" s="1322"/>
      <c r="G182" s="1322"/>
      <c r="H182" s="1322"/>
      <c r="I182" s="1322"/>
    </row>
    <row r="184" spans="2:9" ht="16.5" hidden="1">
      <c r="B184" s="1321"/>
      <c r="C184" s="1322"/>
      <c r="D184" s="1322"/>
      <c r="E184" s="1322"/>
      <c r="F184" s="1322"/>
      <c r="G184" s="1322"/>
      <c r="H184" s="1322"/>
      <c r="I184" s="1322"/>
    </row>
    <row r="185" spans="2:9" ht="16.5" hidden="1">
      <c r="B185" s="1189"/>
    </row>
    <row r="186" spans="2:9" ht="16.5" hidden="1">
      <c r="B186" s="1350"/>
      <c r="C186" s="1322"/>
      <c r="D186" s="1322"/>
      <c r="E186" s="1322"/>
      <c r="F186" s="1322"/>
      <c r="G186" s="1322"/>
      <c r="H186" s="1322"/>
      <c r="I186" s="1322"/>
    </row>
    <row r="187" spans="2:9" ht="16.5" hidden="1">
      <c r="B187" s="1350"/>
      <c r="C187" s="1322"/>
      <c r="D187" s="1322"/>
      <c r="E187" s="1322"/>
      <c r="F187" s="1322"/>
      <c r="G187" s="1322"/>
      <c r="H187" s="1322"/>
      <c r="I187" s="1322"/>
    </row>
    <row r="188" spans="2:9" ht="16.5" hidden="1">
      <c r="B188" s="1189"/>
    </row>
    <row r="189" spans="2:9" ht="16.5" hidden="1">
      <c r="B189" s="1326"/>
      <c r="C189" s="1322"/>
      <c r="D189" s="1322"/>
      <c r="E189" s="1322"/>
      <c r="F189" s="1322"/>
      <c r="G189" s="1322"/>
      <c r="H189" s="1322"/>
      <c r="I189" s="1322"/>
    </row>
    <row r="190" spans="2:9" ht="16.5" hidden="1">
      <c r="B190" s="1326"/>
      <c r="C190" s="1322"/>
      <c r="D190" s="1322"/>
      <c r="E190" s="1322"/>
      <c r="F190" s="1322"/>
      <c r="G190" s="1322"/>
      <c r="H190" s="1322"/>
      <c r="I190" s="1322"/>
    </row>
    <row r="191" spans="2:9" ht="16.5" hidden="1">
      <c r="B191" s="1189"/>
    </row>
    <row r="192" spans="2:9" ht="16.5" hidden="1">
      <c r="B192" s="1189"/>
    </row>
    <row r="193" spans="2:9" ht="16.5" hidden="1">
      <c r="B193" s="1326"/>
      <c r="C193" s="1322"/>
      <c r="D193" s="1322"/>
      <c r="E193" s="1322"/>
      <c r="F193" s="1322"/>
      <c r="G193" s="1322"/>
      <c r="H193" s="1322"/>
      <c r="I193" s="1322"/>
    </row>
    <row r="194" spans="2:9" ht="16.5" hidden="1">
      <c r="B194" s="1326"/>
      <c r="C194" s="1322"/>
      <c r="D194" s="1322"/>
      <c r="E194" s="1322"/>
      <c r="F194" s="1322"/>
      <c r="G194" s="1322"/>
      <c r="H194" s="1322"/>
      <c r="I194" s="1322"/>
    </row>
    <row r="195" spans="2:9" ht="16.5" hidden="1">
      <c r="B195" s="1326"/>
      <c r="C195" s="1322"/>
      <c r="D195" s="1322"/>
      <c r="E195" s="1322"/>
      <c r="F195" s="1322"/>
      <c r="G195" s="1322"/>
      <c r="H195" s="1322"/>
      <c r="I195" s="1322"/>
    </row>
    <row r="196" spans="2:9" ht="16.5" hidden="1">
      <c r="B196" s="1189"/>
    </row>
    <row r="197" spans="2:9" ht="24" hidden="1" customHeight="1">
      <c r="B197" s="1349"/>
      <c r="C197" s="1322"/>
      <c r="D197" s="1322"/>
      <c r="E197" s="1322"/>
      <c r="F197" s="1322"/>
      <c r="G197" s="1322"/>
      <c r="H197" s="1322"/>
      <c r="I197" s="1322"/>
    </row>
    <row r="198" spans="2:9" ht="16.5" hidden="1">
      <c r="B198" s="1349"/>
      <c r="C198" s="1322"/>
      <c r="D198" s="1322"/>
      <c r="E198" s="1322"/>
      <c r="F198" s="1322"/>
      <c r="G198" s="1322"/>
      <c r="H198" s="1322"/>
      <c r="I198" s="1322"/>
    </row>
    <row r="199" spans="2:9" ht="16.5" hidden="1">
      <c r="B199" s="1189"/>
    </row>
    <row r="200" spans="2:9" ht="48" hidden="1" customHeight="1">
      <c r="B200" s="1326"/>
      <c r="C200" s="1322"/>
      <c r="D200" s="1322"/>
      <c r="E200" s="1322"/>
      <c r="F200" s="1322"/>
      <c r="G200" s="1322"/>
      <c r="H200" s="1322"/>
      <c r="I200" s="1322"/>
    </row>
    <row r="201" spans="2:9" ht="16.5" hidden="1">
      <c r="B201" s="1189"/>
    </row>
    <row r="202" spans="2:9" ht="16.5" hidden="1">
      <c r="B202" s="1349"/>
      <c r="C202" s="1322"/>
      <c r="D202" s="1322"/>
      <c r="E202" s="1322"/>
      <c r="F202" s="1322"/>
      <c r="G202" s="1322"/>
      <c r="H202" s="1322"/>
      <c r="I202" s="1322"/>
    </row>
    <row r="203" spans="2:9" ht="16.5" hidden="1">
      <c r="B203" s="1215"/>
    </row>
    <row r="204" spans="2:9" ht="16.5" hidden="1">
      <c r="B204" s="1326"/>
      <c r="C204" s="1322"/>
      <c r="D204" s="1322"/>
      <c r="E204" s="1322"/>
      <c r="F204" s="1322"/>
      <c r="G204" s="1322"/>
      <c r="H204" s="1322"/>
      <c r="I204" s="1322"/>
    </row>
    <row r="205" spans="2:9" ht="16.5" hidden="1">
      <c r="B205" s="1326"/>
      <c r="C205" s="1322"/>
      <c r="D205" s="1322"/>
      <c r="E205" s="1322"/>
      <c r="F205" s="1322"/>
      <c r="G205" s="1322"/>
      <c r="H205" s="1322"/>
      <c r="I205" s="1322"/>
    </row>
    <row r="206" spans="2:9" ht="16.5" hidden="1">
      <c r="B206" s="1326"/>
      <c r="C206" s="1322"/>
      <c r="D206" s="1322"/>
      <c r="E206" s="1322"/>
      <c r="F206" s="1322"/>
      <c r="G206" s="1322"/>
      <c r="H206" s="1322"/>
      <c r="I206" s="1322"/>
    </row>
    <row r="207" spans="2:9" ht="16.5" hidden="1">
      <c r="B207" s="1326"/>
      <c r="C207" s="1322"/>
      <c r="D207" s="1322"/>
      <c r="E207" s="1322"/>
      <c r="F207" s="1322"/>
      <c r="G207" s="1322"/>
      <c r="H207" s="1322"/>
      <c r="I207" s="1322"/>
    </row>
    <row r="208" spans="2:9" ht="16.5" hidden="1">
      <c r="B208" s="1326"/>
      <c r="C208" s="1322"/>
      <c r="D208" s="1322"/>
      <c r="E208" s="1322"/>
      <c r="F208" s="1322"/>
      <c r="G208" s="1322"/>
      <c r="H208" s="1322"/>
      <c r="I208" s="1322"/>
    </row>
    <row r="209" spans="2:9" ht="16.5" hidden="1">
      <c r="B209" s="1189"/>
    </row>
    <row r="210" spans="2:9" ht="16.5" hidden="1">
      <c r="B210" s="1189"/>
    </row>
    <row r="211" spans="2:9" ht="24" hidden="1" customHeight="1">
      <c r="B211" s="1326"/>
      <c r="C211" s="1322"/>
      <c r="D211" s="1322"/>
      <c r="E211" s="1322"/>
      <c r="F211" s="1322"/>
      <c r="G211" s="1322"/>
      <c r="H211" s="1322"/>
      <c r="I211" s="1322"/>
    </row>
    <row r="212" spans="2:9" ht="16.5" customHeight="1"/>
    <row r="213" spans="2:9" ht="16.5" hidden="1">
      <c r="B213" s="1321"/>
      <c r="C213" s="1322"/>
      <c r="D213" s="1322"/>
      <c r="E213" s="1322"/>
      <c r="F213" s="1322"/>
      <c r="G213" s="1322"/>
      <c r="H213" s="1322"/>
      <c r="I213" s="1322"/>
    </row>
    <row r="214" spans="2:9" ht="16.5" hidden="1">
      <c r="B214" s="1224"/>
    </row>
    <row r="215" spans="2:9" ht="16.5" hidden="1">
      <c r="B215" s="1350"/>
      <c r="C215" s="1322"/>
      <c r="D215" s="1322"/>
      <c r="E215" s="1322"/>
      <c r="F215" s="1322"/>
      <c r="G215" s="1322"/>
      <c r="H215" s="1322"/>
      <c r="I215" s="1322"/>
    </row>
    <row r="216" spans="2:9" ht="16.5" hidden="1">
      <c r="B216" s="1350"/>
      <c r="C216" s="1322"/>
      <c r="D216" s="1322"/>
      <c r="E216" s="1322"/>
      <c r="F216" s="1322"/>
      <c r="G216" s="1322"/>
      <c r="H216" s="1322"/>
      <c r="I216" s="1322"/>
    </row>
    <row r="217" spans="2:9" ht="16.5" hidden="1">
      <c r="B217" s="1189"/>
    </row>
    <row r="218" spans="2:9" ht="16.5" hidden="1">
      <c r="B218" s="1326"/>
      <c r="C218" s="1322"/>
      <c r="D218" s="1322"/>
      <c r="E218" s="1322"/>
      <c r="F218" s="1322"/>
      <c r="G218" s="1322"/>
      <c r="H218" s="1322"/>
      <c r="I218" s="1322"/>
    </row>
    <row r="219" spans="2:9" ht="16.5" hidden="1">
      <c r="B219" s="1326"/>
      <c r="C219" s="1322"/>
      <c r="D219" s="1322"/>
      <c r="E219" s="1322"/>
      <c r="F219" s="1322"/>
      <c r="G219" s="1322"/>
      <c r="H219" s="1322"/>
      <c r="I219" s="1322"/>
    </row>
    <row r="220" spans="2:9" ht="16.5" hidden="1">
      <c r="B220" s="1189"/>
    </row>
    <row r="221" spans="2:9" ht="16.5" hidden="1">
      <c r="B221" s="1189"/>
    </row>
    <row r="222" spans="2:9" ht="16.5" hidden="1">
      <c r="B222" s="1326"/>
      <c r="C222" s="1322"/>
      <c r="D222" s="1322"/>
      <c r="E222" s="1322"/>
      <c r="F222" s="1322"/>
      <c r="G222" s="1322"/>
      <c r="H222" s="1322"/>
      <c r="I222" s="1322"/>
    </row>
    <row r="223" spans="2:9" ht="16.5" hidden="1">
      <c r="B223" s="1326"/>
      <c r="C223" s="1322"/>
      <c r="D223" s="1322"/>
      <c r="E223" s="1322"/>
      <c r="F223" s="1322"/>
      <c r="G223" s="1322"/>
      <c r="H223" s="1322"/>
      <c r="I223" s="1322"/>
    </row>
    <row r="224" spans="2:9" ht="16.5" hidden="1">
      <c r="B224" s="1326"/>
      <c r="C224" s="1322"/>
      <c r="D224" s="1322"/>
      <c r="E224" s="1322"/>
      <c r="F224" s="1322"/>
      <c r="G224" s="1322"/>
      <c r="H224" s="1322"/>
      <c r="I224" s="1322"/>
    </row>
    <row r="225" spans="2:9" ht="16.5" hidden="1">
      <c r="B225" s="1189"/>
    </row>
    <row r="226" spans="2:9" ht="24" hidden="1" customHeight="1">
      <c r="B226" s="1349"/>
      <c r="C226" s="1322"/>
      <c r="D226" s="1322"/>
      <c r="E226" s="1322"/>
      <c r="F226" s="1322"/>
      <c r="G226" s="1322"/>
      <c r="H226" s="1322"/>
      <c r="I226" s="1322"/>
    </row>
    <row r="227" spans="2:9" ht="16.5" hidden="1">
      <c r="B227" s="1349"/>
      <c r="C227" s="1322"/>
      <c r="D227" s="1322"/>
      <c r="E227" s="1322"/>
      <c r="F227" s="1322"/>
      <c r="G227" s="1322"/>
      <c r="H227" s="1322"/>
      <c r="I227" s="1322"/>
    </row>
    <row r="228" spans="2:9" ht="16.5" hidden="1">
      <c r="B228" s="1189"/>
    </row>
    <row r="229" spans="2:9" ht="48" hidden="1" customHeight="1">
      <c r="B229" s="1326"/>
      <c r="C229" s="1322"/>
      <c r="D229" s="1322"/>
      <c r="E229" s="1322"/>
      <c r="F229" s="1322"/>
      <c r="G229" s="1322"/>
      <c r="H229" s="1322"/>
      <c r="I229" s="1322"/>
    </row>
    <row r="230" spans="2:9" ht="16.5" hidden="1">
      <c r="B230" s="1189"/>
    </row>
    <row r="231" spans="2:9" ht="16.5" hidden="1">
      <c r="B231" s="1349"/>
      <c r="C231" s="1322"/>
      <c r="D231" s="1322"/>
      <c r="E231" s="1322"/>
      <c r="F231" s="1322"/>
      <c r="G231" s="1322"/>
      <c r="H231" s="1322"/>
      <c r="I231" s="1322"/>
    </row>
    <row r="232" spans="2:9" ht="16.5" hidden="1">
      <c r="B232" s="1189"/>
    </row>
    <row r="233" spans="2:9" ht="16.5" hidden="1">
      <c r="B233" s="1326"/>
      <c r="C233" s="1322"/>
      <c r="D233" s="1322"/>
      <c r="E233" s="1322"/>
      <c r="F233" s="1322"/>
      <c r="G233" s="1322"/>
      <c r="H233" s="1322"/>
      <c r="I233" s="1322"/>
    </row>
    <row r="234" spans="2:9" ht="16.5" hidden="1">
      <c r="B234" s="1189"/>
    </row>
    <row r="235" spans="2:9" ht="16.5" hidden="1">
      <c r="B235" s="1326"/>
      <c r="C235" s="1322"/>
      <c r="D235" s="1322"/>
      <c r="E235" s="1322"/>
      <c r="F235" s="1322"/>
      <c r="G235" s="1322"/>
      <c r="H235" s="1322"/>
      <c r="I235" s="1322"/>
    </row>
    <row r="236" spans="2:9" ht="16.5" hidden="1">
      <c r="B236" s="1189"/>
    </row>
    <row r="237" spans="2:9" ht="16.5" hidden="1">
      <c r="B237" s="1326"/>
      <c r="C237" s="1322"/>
      <c r="D237" s="1322"/>
      <c r="E237" s="1322"/>
      <c r="F237" s="1322"/>
      <c r="G237" s="1322"/>
      <c r="H237" s="1322"/>
      <c r="I237" s="1322"/>
    </row>
    <row r="238" spans="2:9" ht="16.5" hidden="1">
      <c r="B238" s="1189"/>
    </row>
    <row r="239" spans="2:9" ht="16.5" hidden="1">
      <c r="B239" s="1326"/>
      <c r="C239" s="1322"/>
      <c r="D239" s="1322"/>
      <c r="E239" s="1322"/>
      <c r="F239" s="1322"/>
      <c r="G239" s="1322"/>
      <c r="H239" s="1322"/>
      <c r="I239" s="1322"/>
    </row>
    <row r="240" spans="2:9" ht="16.5" hidden="1">
      <c r="B240" s="1189"/>
    </row>
    <row r="241" spans="2:9" ht="16.5" hidden="1">
      <c r="B241" s="1326"/>
      <c r="C241" s="1322"/>
      <c r="D241" s="1322"/>
      <c r="E241" s="1322"/>
      <c r="F241" s="1322"/>
      <c r="G241" s="1322"/>
      <c r="H241" s="1322"/>
      <c r="I241" s="1322"/>
    </row>
    <row r="242" spans="2:9" ht="16.5" hidden="1">
      <c r="B242" s="1189"/>
    </row>
    <row r="243" spans="2:9" ht="16.5" hidden="1">
      <c r="B243" s="1189"/>
    </row>
    <row r="244" spans="2:9" ht="16.5" hidden="1">
      <c r="B244" s="1326"/>
      <c r="C244" s="1322"/>
      <c r="D244" s="1322"/>
      <c r="E244" s="1322"/>
      <c r="F244" s="1322"/>
      <c r="G244" s="1322"/>
      <c r="H244" s="1322"/>
      <c r="I244" s="1322"/>
    </row>
    <row r="245" spans="2:9" ht="16.5" customHeight="1"/>
    <row r="246" spans="2:9" ht="16.5" hidden="1">
      <c r="B246" s="1321"/>
      <c r="C246" s="1322"/>
      <c r="D246" s="1322"/>
      <c r="E246" s="1322"/>
      <c r="F246" s="1322"/>
      <c r="G246" s="1322"/>
      <c r="H246" s="1322"/>
      <c r="I246" s="1322"/>
    </row>
    <row r="247" spans="2:9" ht="16.5" hidden="1">
      <c r="B247" s="1189"/>
    </row>
    <row r="248" spans="2:9" ht="16.5" hidden="1">
      <c r="B248" s="1350"/>
      <c r="C248" s="1322"/>
      <c r="D248" s="1322"/>
      <c r="E248" s="1322"/>
      <c r="F248" s="1322"/>
      <c r="G248" s="1322"/>
      <c r="H248" s="1322"/>
      <c r="I248" s="1322"/>
    </row>
    <row r="249" spans="2:9" ht="16.5" hidden="1">
      <c r="B249" s="1350"/>
      <c r="C249" s="1322"/>
      <c r="D249" s="1322"/>
      <c r="E249" s="1322"/>
      <c r="F249" s="1322"/>
      <c r="G249" s="1322"/>
      <c r="H249" s="1322"/>
      <c r="I249" s="1322"/>
    </row>
    <row r="250" spans="2:9" ht="16.5" hidden="1">
      <c r="B250" s="1189"/>
    </row>
    <row r="251" spans="2:9" ht="16.5" hidden="1">
      <c r="B251" s="1326"/>
      <c r="C251" s="1322"/>
      <c r="D251" s="1322"/>
      <c r="E251" s="1322"/>
      <c r="F251" s="1322"/>
      <c r="G251" s="1322"/>
      <c r="H251" s="1322"/>
      <c r="I251" s="1322"/>
    </row>
    <row r="252" spans="2:9" ht="16.5" hidden="1">
      <c r="B252" s="1326"/>
      <c r="C252" s="1322"/>
      <c r="D252" s="1322"/>
      <c r="E252" s="1322"/>
      <c r="F252" s="1322"/>
      <c r="G252" s="1322"/>
      <c r="H252" s="1322"/>
      <c r="I252" s="1322"/>
    </row>
    <row r="253" spans="2:9" ht="16.5" hidden="1">
      <c r="B253" s="1189"/>
    </row>
    <row r="254" spans="2:9" ht="16.5" hidden="1">
      <c r="B254" s="1326"/>
      <c r="C254" s="1322"/>
      <c r="D254" s="1322"/>
      <c r="E254" s="1322"/>
      <c r="F254" s="1322"/>
      <c r="G254" s="1322"/>
      <c r="H254" s="1322"/>
      <c r="I254" s="1322"/>
    </row>
    <row r="255" spans="2:9" ht="16.5" hidden="1">
      <c r="B255" s="1326"/>
      <c r="C255" s="1322"/>
      <c r="D255" s="1322"/>
      <c r="E255" s="1322"/>
      <c r="F255" s="1322"/>
      <c r="G255" s="1322"/>
      <c r="H255" s="1322"/>
      <c r="I255" s="1322"/>
    </row>
    <row r="256" spans="2:9" ht="16.5" hidden="1">
      <c r="B256" s="1326"/>
      <c r="C256" s="1322"/>
      <c r="D256" s="1322"/>
      <c r="E256" s="1322"/>
      <c r="F256" s="1322"/>
      <c r="G256" s="1322"/>
      <c r="H256" s="1322"/>
      <c r="I256" s="1322"/>
    </row>
    <row r="257" spans="2:9" ht="16.5" hidden="1">
      <c r="B257" s="1189"/>
    </row>
    <row r="258" spans="2:9" ht="24" hidden="1" customHeight="1">
      <c r="B258" s="1349"/>
      <c r="C258" s="1322"/>
      <c r="D258" s="1322"/>
      <c r="E258" s="1322"/>
      <c r="F258" s="1322"/>
      <c r="G258" s="1322"/>
      <c r="H258" s="1322"/>
      <c r="I258" s="1322"/>
    </row>
    <row r="259" spans="2:9" ht="16.5" hidden="1">
      <c r="B259" s="1349"/>
      <c r="C259" s="1322"/>
      <c r="D259" s="1322"/>
      <c r="E259" s="1322"/>
      <c r="F259" s="1322"/>
      <c r="G259" s="1322"/>
      <c r="H259" s="1322"/>
      <c r="I259" s="1322"/>
    </row>
    <row r="260" spans="2:9" ht="16.5" hidden="1">
      <c r="B260" s="1189"/>
    </row>
    <row r="261" spans="2:9" ht="48" hidden="1" customHeight="1">
      <c r="B261" s="1326"/>
      <c r="C261" s="1322"/>
      <c r="D261" s="1322"/>
      <c r="E261" s="1322"/>
      <c r="F261" s="1322"/>
      <c r="G261" s="1322"/>
      <c r="H261" s="1322"/>
      <c r="I261" s="1322"/>
    </row>
    <row r="262" spans="2:9" ht="16.5" hidden="1">
      <c r="B262" s="1189"/>
    </row>
    <row r="263" spans="2:9" ht="16.5" hidden="1">
      <c r="B263" s="1349"/>
      <c r="C263" s="1322"/>
      <c r="D263" s="1322"/>
      <c r="E263" s="1322"/>
      <c r="F263" s="1322"/>
      <c r="G263" s="1322"/>
      <c r="H263" s="1322"/>
      <c r="I263" s="1322"/>
    </row>
    <row r="264" spans="2:9" ht="16.5" hidden="1">
      <c r="B264" s="1189"/>
    </row>
    <row r="265" spans="2:9" ht="26.45" hidden="1" customHeight="1" thickBot="1">
      <c r="B265" s="1223"/>
      <c r="C265" s="1222"/>
      <c r="D265" s="1222"/>
      <c r="E265" s="1222"/>
    </row>
    <row r="266" spans="2:9" ht="33.4" hidden="1" customHeight="1" thickBot="1">
      <c r="B266" s="1193"/>
      <c r="C266" s="1192"/>
      <c r="D266" s="1192"/>
      <c r="E266" s="1192"/>
    </row>
    <row r="267" spans="2:9" ht="33.4" hidden="1" customHeight="1" thickBot="1">
      <c r="B267" s="1193"/>
      <c r="C267" s="1192"/>
      <c r="D267" s="1192"/>
      <c r="E267" s="1192"/>
    </row>
    <row r="268" spans="2:9" ht="33.4" hidden="1" customHeight="1" thickBot="1">
      <c r="B268" s="1193"/>
      <c r="C268" s="1192"/>
      <c r="D268" s="1192"/>
      <c r="E268" s="1192"/>
    </row>
    <row r="269" spans="2:9" ht="33.4" hidden="1" customHeight="1" thickBot="1">
      <c r="B269" s="1195"/>
      <c r="C269" s="1192"/>
      <c r="D269" s="1192"/>
      <c r="E269" s="1192"/>
    </row>
    <row r="270" spans="2:9" ht="16.5" hidden="1">
      <c r="B270" s="1189"/>
    </row>
    <row r="271" spans="2:9" ht="16.5" hidden="1">
      <c r="B271" s="1189"/>
    </row>
    <row r="272" spans="2:9" ht="16.5" customHeight="1"/>
    <row r="273" spans="2:9" ht="16.5" hidden="1">
      <c r="B273" s="1321"/>
      <c r="C273" s="1322"/>
      <c r="D273" s="1322"/>
      <c r="E273" s="1322"/>
      <c r="F273" s="1322"/>
      <c r="G273" s="1322"/>
      <c r="H273" s="1322"/>
      <c r="I273" s="1322"/>
    </row>
    <row r="274" spans="2:9" ht="16.5" hidden="1">
      <c r="B274" s="1350"/>
      <c r="C274" s="1322"/>
      <c r="D274" s="1322"/>
      <c r="E274" s="1322"/>
      <c r="F274" s="1322"/>
      <c r="G274" s="1322"/>
      <c r="H274" s="1322"/>
      <c r="I274" s="1322"/>
    </row>
    <row r="275" spans="2:9" ht="16.5" hidden="1">
      <c r="B275" s="1350"/>
      <c r="C275" s="1322"/>
      <c r="D275" s="1322"/>
      <c r="E275" s="1322"/>
      <c r="F275" s="1322"/>
      <c r="G275" s="1322"/>
      <c r="H275" s="1322"/>
      <c r="I275" s="1322"/>
    </row>
    <row r="276" spans="2:9" ht="16.5" hidden="1">
      <c r="B276" s="1189"/>
    </row>
    <row r="277" spans="2:9" ht="16.5" hidden="1">
      <c r="B277" s="1326"/>
      <c r="C277" s="1322"/>
      <c r="D277" s="1322"/>
      <c r="E277" s="1322"/>
      <c r="F277" s="1322"/>
      <c r="G277" s="1322"/>
      <c r="H277" s="1322"/>
      <c r="I277" s="1322"/>
    </row>
    <row r="278" spans="2:9" ht="16.5" hidden="1">
      <c r="B278" s="1326"/>
      <c r="C278" s="1322"/>
      <c r="D278" s="1322"/>
      <c r="E278" s="1322"/>
      <c r="F278" s="1322"/>
      <c r="G278" s="1322"/>
      <c r="H278" s="1322"/>
      <c r="I278" s="1322"/>
    </row>
    <row r="279" spans="2:9" ht="16.5" hidden="1">
      <c r="B279" s="1189"/>
    </row>
    <row r="280" spans="2:9" ht="16.5" hidden="1">
      <c r="B280" s="1189"/>
    </row>
    <row r="281" spans="2:9" ht="16.5" hidden="1">
      <c r="B281" s="1326"/>
      <c r="C281" s="1322"/>
      <c r="D281" s="1322"/>
      <c r="E281" s="1322"/>
      <c r="F281" s="1322"/>
      <c r="G281" s="1322"/>
      <c r="H281" s="1322"/>
      <c r="I281" s="1322"/>
    </row>
    <row r="282" spans="2:9" ht="16.5" hidden="1">
      <c r="B282" s="1326"/>
      <c r="C282" s="1322"/>
      <c r="D282" s="1322"/>
      <c r="E282" s="1322"/>
      <c r="F282" s="1322"/>
      <c r="G282" s="1322"/>
      <c r="H282" s="1322"/>
      <c r="I282" s="1322"/>
    </row>
    <row r="283" spans="2:9" ht="16.5" hidden="1">
      <c r="B283" s="1326"/>
      <c r="C283" s="1322"/>
      <c r="D283" s="1322"/>
      <c r="E283" s="1322"/>
      <c r="F283" s="1322"/>
      <c r="G283" s="1322"/>
      <c r="H283" s="1322"/>
      <c r="I283" s="1322"/>
    </row>
    <row r="284" spans="2:9" ht="16.5" hidden="1">
      <c r="B284" s="1189"/>
    </row>
    <row r="285" spans="2:9" ht="16.5" hidden="1">
      <c r="B285" s="1326"/>
      <c r="C285" s="1322"/>
      <c r="D285" s="1322"/>
      <c r="E285" s="1322"/>
      <c r="F285" s="1322"/>
      <c r="G285" s="1322"/>
      <c r="H285" s="1322"/>
      <c r="I285" s="1322"/>
    </row>
    <row r="286" spans="2:9" ht="16.5" hidden="1">
      <c r="B286" s="1349"/>
      <c r="C286" s="1322"/>
      <c r="D286" s="1322"/>
      <c r="E286" s="1322"/>
      <c r="F286" s="1322"/>
      <c r="G286" s="1322"/>
      <c r="H286" s="1322"/>
      <c r="I286" s="1322"/>
    </row>
    <row r="287" spans="2:9" ht="16.5" hidden="1">
      <c r="B287" s="1189"/>
    </row>
    <row r="288" spans="2:9" ht="16.5" hidden="1">
      <c r="B288" s="1326"/>
      <c r="C288" s="1322"/>
      <c r="D288" s="1322"/>
      <c r="E288" s="1322"/>
      <c r="F288" s="1322"/>
      <c r="G288" s="1322"/>
      <c r="H288" s="1322"/>
      <c r="I288" s="1322"/>
    </row>
    <row r="289" spans="2:9" ht="16.5" hidden="1">
      <c r="B289" s="1189"/>
    </row>
    <row r="290" spans="2:9" ht="16.5" hidden="1">
      <c r="B290" s="1349"/>
      <c r="C290" s="1322"/>
      <c r="D290" s="1322"/>
      <c r="E290" s="1322"/>
      <c r="F290" s="1322"/>
      <c r="G290" s="1322"/>
      <c r="H290" s="1322"/>
      <c r="I290" s="1322"/>
    </row>
    <row r="291" spans="2:9" ht="16.5" hidden="1">
      <c r="B291" s="1189"/>
    </row>
    <row r="292" spans="2:9" ht="16.5" hidden="1">
      <c r="B292" s="1321"/>
      <c r="C292" s="1322"/>
      <c r="D292" s="1322"/>
      <c r="E292" s="1322"/>
      <c r="F292" s="1322"/>
      <c r="G292" s="1322"/>
      <c r="H292" s="1322"/>
      <c r="I292" s="1322"/>
    </row>
    <row r="293" spans="2:9" ht="16.5" hidden="1">
      <c r="B293" s="1326"/>
      <c r="C293" s="1322"/>
      <c r="D293" s="1322"/>
      <c r="E293" s="1322"/>
      <c r="F293" s="1322"/>
      <c r="G293" s="1322"/>
      <c r="H293" s="1322"/>
      <c r="I293" s="1322"/>
    </row>
    <row r="294" spans="2:9" ht="16.5" hidden="1">
      <c r="B294" s="1189"/>
    </row>
    <row r="295" spans="2:9" ht="16.5" hidden="1">
      <c r="B295" s="1321"/>
      <c r="C295" s="1322"/>
      <c r="D295" s="1322"/>
      <c r="E295" s="1322"/>
      <c r="F295" s="1322"/>
      <c r="G295" s="1322"/>
      <c r="H295" s="1322"/>
      <c r="I295" s="1322"/>
    </row>
    <row r="296" spans="2:9" ht="16.5" hidden="1">
      <c r="B296" s="1321"/>
      <c r="C296" s="1322"/>
      <c r="D296" s="1322"/>
      <c r="E296" s="1322"/>
      <c r="F296" s="1322"/>
      <c r="G296" s="1322"/>
      <c r="H296" s="1322"/>
      <c r="I296" s="1322"/>
    </row>
    <row r="297" spans="2:9" ht="16.5" hidden="1">
      <c r="B297" s="1326"/>
      <c r="C297" s="1322"/>
      <c r="D297" s="1322"/>
      <c r="E297" s="1322"/>
      <c r="F297" s="1322"/>
      <c r="G297" s="1322"/>
      <c r="H297" s="1322"/>
      <c r="I297" s="1322"/>
    </row>
    <row r="298" spans="2:9" ht="16.5" hidden="1">
      <c r="B298" s="1189"/>
    </row>
    <row r="299" spans="2:9" ht="16.5" hidden="1">
      <c r="B299" s="1189"/>
    </row>
    <row r="300" spans="2:9" ht="16.5" hidden="1">
      <c r="B300" s="1189"/>
    </row>
    <row r="301" spans="2:9" ht="16.5" hidden="1">
      <c r="B301" s="1189"/>
    </row>
    <row r="302" spans="2:9" ht="16.5" hidden="1">
      <c r="B302" s="1326"/>
      <c r="C302" s="1322"/>
      <c r="D302" s="1322"/>
      <c r="E302" s="1322"/>
      <c r="F302" s="1322"/>
      <c r="G302" s="1322"/>
      <c r="H302" s="1322"/>
      <c r="I302" s="1322"/>
    </row>
    <row r="303" spans="2:9" ht="16.5" hidden="1">
      <c r="B303" s="1189"/>
    </row>
    <row r="304" spans="2:9" ht="16.5" customHeight="1"/>
    <row r="305" spans="2:9" ht="16.5" hidden="1">
      <c r="B305" s="1321"/>
      <c r="C305" s="1322"/>
      <c r="D305" s="1322"/>
      <c r="E305" s="1322"/>
      <c r="F305" s="1322"/>
      <c r="G305" s="1322"/>
      <c r="H305" s="1322"/>
      <c r="I305" s="1322"/>
    </row>
    <row r="306" spans="2:9" ht="16.5" hidden="1">
      <c r="B306" s="1349"/>
      <c r="C306" s="1322"/>
      <c r="D306" s="1322"/>
      <c r="E306" s="1322"/>
      <c r="F306" s="1322"/>
      <c r="G306" s="1322"/>
      <c r="H306" s="1322"/>
      <c r="I306" s="1322"/>
    </row>
    <row r="307" spans="2:9" ht="16.5" hidden="1">
      <c r="B307" s="1349"/>
      <c r="C307" s="1322"/>
      <c r="D307" s="1322"/>
      <c r="E307" s="1322"/>
      <c r="F307" s="1322"/>
      <c r="G307" s="1322"/>
      <c r="H307" s="1322"/>
      <c r="I307" s="1322"/>
    </row>
    <row r="308" spans="2:9" ht="16.5" hidden="1">
      <c r="B308" s="1189"/>
    </row>
    <row r="309" spans="2:9" ht="18.75" hidden="1" customHeight="1">
      <c r="B309" s="1221"/>
      <c r="C309" s="1351"/>
      <c r="D309" s="1351"/>
      <c r="E309" s="1220"/>
      <c r="F309" s="1220"/>
      <c r="G309" s="1351"/>
      <c r="H309" s="1205"/>
      <c r="I309" s="1220"/>
    </row>
    <row r="310" spans="2:9" ht="18.75" hidden="1" customHeight="1" thickBot="1">
      <c r="B310" s="1218"/>
      <c r="C310" s="1352"/>
      <c r="D310" s="1352"/>
      <c r="E310" s="1219"/>
      <c r="F310" s="1219"/>
      <c r="G310" s="1352"/>
      <c r="H310" s="1192"/>
      <c r="I310" s="1217"/>
    </row>
    <row r="311" spans="2:9" ht="409.5" hidden="1" customHeight="1" thickBot="1">
      <c r="B311" s="1193"/>
      <c r="C311" s="1192"/>
      <c r="D311" s="1192"/>
      <c r="E311" s="1192"/>
      <c r="F311" s="1192"/>
      <c r="G311" s="1192"/>
      <c r="H311" s="1192"/>
      <c r="I311" s="1192"/>
    </row>
    <row r="312" spans="2:9" ht="16.5" hidden="1">
      <c r="B312" s="1326"/>
      <c r="C312" s="1322"/>
      <c r="D312" s="1322"/>
      <c r="E312" s="1322"/>
      <c r="F312" s="1322"/>
      <c r="G312" s="1322"/>
      <c r="H312" s="1322"/>
      <c r="I312" s="1322"/>
    </row>
    <row r="313" spans="2:9" ht="16.5" hidden="1">
      <c r="B313" s="1326"/>
      <c r="C313" s="1322"/>
      <c r="D313" s="1322"/>
      <c r="E313" s="1322"/>
      <c r="F313" s="1322"/>
      <c r="G313" s="1322"/>
      <c r="H313" s="1322"/>
      <c r="I313" s="1322"/>
    </row>
    <row r="314" spans="2:9" ht="16.5" hidden="1">
      <c r="B314" s="1326"/>
      <c r="C314" s="1322"/>
      <c r="D314" s="1322"/>
      <c r="E314" s="1322"/>
      <c r="F314" s="1322"/>
      <c r="G314" s="1322"/>
      <c r="H314" s="1322"/>
      <c r="I314" s="1322"/>
    </row>
    <row r="316" spans="2:9" ht="16.5" hidden="1">
      <c r="B316" s="1321"/>
      <c r="C316" s="1322"/>
      <c r="D316" s="1322"/>
      <c r="E316" s="1322"/>
      <c r="F316" s="1322"/>
      <c r="G316" s="1322"/>
      <c r="H316" s="1322"/>
      <c r="I316" s="1322"/>
    </row>
    <row r="317" spans="2:9" ht="16.5" hidden="1">
      <c r="B317" s="1350"/>
      <c r="C317" s="1322"/>
      <c r="D317" s="1322"/>
      <c r="E317" s="1322"/>
      <c r="F317" s="1322"/>
      <c r="G317" s="1322"/>
      <c r="H317" s="1322"/>
      <c r="I317" s="1322"/>
    </row>
    <row r="318" spans="2:9" ht="16.5" hidden="1">
      <c r="B318" s="1350"/>
      <c r="C318" s="1322"/>
      <c r="D318" s="1322"/>
      <c r="E318" s="1322"/>
      <c r="F318" s="1322"/>
      <c r="G318" s="1322"/>
      <c r="H318" s="1322"/>
      <c r="I318" s="1322"/>
    </row>
    <row r="319" spans="2:9" ht="16.5" hidden="1">
      <c r="B319" s="1189"/>
    </row>
    <row r="320" spans="2:9" ht="16.5" hidden="1">
      <c r="B320" s="1326"/>
      <c r="C320" s="1322"/>
      <c r="D320" s="1322"/>
      <c r="E320" s="1322"/>
      <c r="F320" s="1322"/>
      <c r="G320" s="1322"/>
      <c r="H320" s="1322"/>
      <c r="I320" s="1322"/>
    </row>
    <row r="321" spans="2:9" ht="16.5" hidden="1">
      <c r="B321" s="1326"/>
      <c r="C321" s="1322"/>
      <c r="D321" s="1322"/>
      <c r="E321" s="1322"/>
      <c r="F321" s="1322"/>
      <c r="G321" s="1322"/>
      <c r="H321" s="1322"/>
      <c r="I321" s="1322"/>
    </row>
    <row r="322" spans="2:9" ht="16.5" hidden="1">
      <c r="B322" s="1189"/>
    </row>
    <row r="323" spans="2:9" ht="16.5" hidden="1">
      <c r="B323" s="1326"/>
      <c r="C323" s="1322"/>
      <c r="D323" s="1322"/>
      <c r="E323" s="1322"/>
      <c r="F323" s="1322"/>
      <c r="G323" s="1322"/>
      <c r="H323" s="1322"/>
      <c r="I323" s="1322"/>
    </row>
    <row r="324" spans="2:9" ht="16.5" hidden="1">
      <c r="B324" s="1326"/>
      <c r="C324" s="1322"/>
      <c r="D324" s="1322"/>
      <c r="E324" s="1322"/>
      <c r="F324" s="1322"/>
      <c r="G324" s="1322"/>
      <c r="H324" s="1322"/>
      <c r="I324" s="1322"/>
    </row>
    <row r="325" spans="2:9" ht="16.5" hidden="1">
      <c r="B325" s="1326"/>
      <c r="C325" s="1322"/>
      <c r="D325" s="1322"/>
      <c r="E325" s="1322"/>
      <c r="F325" s="1322"/>
      <c r="G325" s="1322"/>
      <c r="H325" s="1322"/>
      <c r="I325" s="1322"/>
    </row>
    <row r="326" spans="2:9" ht="16.5" hidden="1">
      <c r="B326" s="1189"/>
    </row>
    <row r="327" spans="2:9" ht="16.5" hidden="1">
      <c r="B327" s="1349"/>
      <c r="C327" s="1322"/>
      <c r="D327" s="1322"/>
      <c r="E327" s="1322"/>
      <c r="F327" s="1322"/>
      <c r="G327" s="1322"/>
      <c r="H327" s="1322"/>
      <c r="I327" s="1322"/>
    </row>
    <row r="328" spans="2:9" ht="16.5" hidden="1">
      <c r="B328" s="1349"/>
      <c r="C328" s="1322"/>
      <c r="D328" s="1322"/>
      <c r="E328" s="1322"/>
      <c r="F328" s="1322"/>
      <c r="G328" s="1322"/>
      <c r="H328" s="1322"/>
      <c r="I328" s="1322"/>
    </row>
    <row r="329" spans="2:9" ht="16.5" hidden="1">
      <c r="B329" s="1189"/>
    </row>
    <row r="330" spans="2:9" ht="16.5" hidden="1">
      <c r="B330" s="1326"/>
      <c r="C330" s="1322"/>
      <c r="D330" s="1322"/>
      <c r="E330" s="1322"/>
      <c r="F330" s="1322"/>
      <c r="G330" s="1322"/>
      <c r="H330" s="1322"/>
      <c r="I330" s="1322"/>
    </row>
    <row r="331" spans="2:9" ht="16.5" hidden="1">
      <c r="B331" s="1189"/>
    </row>
    <row r="332" spans="2:9" ht="16.5" hidden="1">
      <c r="B332" s="1349"/>
      <c r="C332" s="1322"/>
      <c r="D332" s="1322"/>
      <c r="E332" s="1322"/>
      <c r="F332" s="1322"/>
      <c r="G332" s="1322"/>
      <c r="H332" s="1322"/>
      <c r="I332" s="1322"/>
    </row>
    <row r="333" spans="2:9" ht="16.5" hidden="1">
      <c r="B333" s="1189"/>
    </row>
    <row r="334" spans="2:9" ht="16.5" hidden="1">
      <c r="B334" s="1321"/>
      <c r="C334" s="1322"/>
      <c r="D334" s="1322"/>
      <c r="E334" s="1322"/>
      <c r="F334" s="1322"/>
      <c r="G334" s="1322"/>
      <c r="H334" s="1322"/>
      <c r="I334" s="1322"/>
    </row>
    <row r="335" spans="2:9" ht="16.5" hidden="1">
      <c r="B335" s="1326"/>
      <c r="C335" s="1322"/>
      <c r="D335" s="1322"/>
      <c r="E335" s="1322"/>
      <c r="F335" s="1322"/>
      <c r="G335" s="1322"/>
      <c r="H335" s="1322"/>
      <c r="I335" s="1322"/>
    </row>
    <row r="336" spans="2:9" ht="16.5" hidden="1">
      <c r="B336" s="1326"/>
      <c r="C336" s="1322"/>
      <c r="D336" s="1322"/>
      <c r="E336" s="1322"/>
      <c r="F336" s="1322"/>
      <c r="G336" s="1322"/>
      <c r="H336" s="1322"/>
      <c r="I336" s="1322"/>
    </row>
    <row r="337" spans="2:9" ht="16.5" hidden="1">
      <c r="B337" s="1189"/>
    </row>
    <row r="338" spans="2:9" ht="16.5" hidden="1">
      <c r="B338" s="1321"/>
      <c r="C338" s="1322"/>
      <c r="D338" s="1322"/>
      <c r="E338" s="1322"/>
      <c r="F338" s="1322"/>
      <c r="G338" s="1322"/>
      <c r="H338" s="1322"/>
      <c r="I338" s="1322"/>
    </row>
    <row r="339" spans="2:9" ht="16.5" hidden="1">
      <c r="B339" s="1326"/>
      <c r="C339" s="1322"/>
      <c r="D339" s="1322"/>
      <c r="E339" s="1322"/>
      <c r="F339" s="1322"/>
      <c r="G339" s="1322"/>
      <c r="H339" s="1322"/>
      <c r="I339" s="1322"/>
    </row>
    <row r="340" spans="2:9" ht="16.5" hidden="1">
      <c r="B340" s="1189"/>
    </row>
    <row r="341" spans="2:9" ht="16.5" hidden="1">
      <c r="B341" s="1321"/>
      <c r="C341" s="1322"/>
      <c r="D341" s="1322"/>
      <c r="E341" s="1322"/>
      <c r="F341" s="1322"/>
      <c r="G341" s="1322"/>
      <c r="H341" s="1322"/>
      <c r="I341" s="1322"/>
    </row>
    <row r="342" spans="2:9" ht="16.5" hidden="1">
      <c r="B342" s="1326"/>
      <c r="C342" s="1322"/>
      <c r="D342" s="1322"/>
      <c r="E342" s="1322"/>
      <c r="F342" s="1322"/>
      <c r="G342" s="1322"/>
      <c r="H342" s="1322"/>
      <c r="I342" s="1322"/>
    </row>
    <row r="343" spans="2:9" ht="16.5" hidden="1">
      <c r="B343" s="1189"/>
    </row>
    <row r="344" spans="2:9" ht="16.5" hidden="1">
      <c r="B344" s="1321"/>
      <c r="C344" s="1322"/>
      <c r="D344" s="1322"/>
      <c r="E344" s="1322"/>
      <c r="F344" s="1322"/>
      <c r="G344" s="1322"/>
      <c r="H344" s="1322"/>
      <c r="I344" s="1322"/>
    </row>
    <row r="345" spans="2:9" ht="16.5" hidden="1">
      <c r="B345" s="1326"/>
      <c r="C345" s="1322"/>
      <c r="D345" s="1322"/>
      <c r="E345" s="1322"/>
      <c r="F345" s="1322"/>
      <c r="G345" s="1322"/>
      <c r="H345" s="1322"/>
      <c r="I345" s="1322"/>
    </row>
    <row r="346" spans="2:9" ht="16.5" hidden="1">
      <c r="B346" s="1189"/>
    </row>
    <row r="347" spans="2:9" ht="16.5" hidden="1">
      <c r="B347" s="1321"/>
      <c r="C347" s="1322"/>
      <c r="D347" s="1322"/>
      <c r="E347" s="1322"/>
      <c r="F347" s="1322"/>
      <c r="G347" s="1322"/>
      <c r="H347" s="1322"/>
      <c r="I347" s="1322"/>
    </row>
    <row r="348" spans="2:9" ht="16.5" hidden="1">
      <c r="B348" s="1326"/>
      <c r="C348" s="1322"/>
      <c r="D348" s="1322"/>
      <c r="E348" s="1322"/>
      <c r="F348" s="1322"/>
      <c r="G348" s="1322"/>
      <c r="H348" s="1322"/>
      <c r="I348" s="1322"/>
    </row>
    <row r="349" spans="2:9" ht="16.5" hidden="1">
      <c r="B349" s="1326"/>
      <c r="C349" s="1322"/>
      <c r="D349" s="1322"/>
      <c r="E349" s="1322"/>
      <c r="F349" s="1322"/>
      <c r="G349" s="1322"/>
      <c r="H349" s="1322"/>
      <c r="I349" s="1322"/>
    </row>
    <row r="350" spans="2:9" ht="16.5" hidden="1">
      <c r="B350" s="1326"/>
      <c r="C350" s="1322"/>
      <c r="D350" s="1322"/>
      <c r="E350" s="1322"/>
      <c r="F350" s="1322"/>
      <c r="G350" s="1322"/>
      <c r="H350" s="1322"/>
      <c r="I350" s="1322"/>
    </row>
    <row r="351" spans="2:9" ht="16.5" customHeight="1"/>
    <row r="352" spans="2:9" ht="16.5" hidden="1">
      <c r="B352" s="1321"/>
      <c r="C352" s="1322"/>
      <c r="D352" s="1322"/>
      <c r="E352" s="1322"/>
      <c r="F352" s="1322"/>
      <c r="G352" s="1322"/>
      <c r="H352" s="1322"/>
      <c r="I352" s="1322"/>
    </row>
    <row r="353" spans="2:9" ht="16.5" hidden="1">
      <c r="B353" s="1188"/>
    </row>
    <row r="354" spans="2:9" ht="16.5" hidden="1">
      <c r="B354" s="1350"/>
      <c r="C354" s="1322"/>
      <c r="D354" s="1322"/>
      <c r="E354" s="1322"/>
      <c r="F354" s="1322"/>
      <c r="G354" s="1322"/>
      <c r="H354" s="1322"/>
      <c r="I354" s="1322"/>
    </row>
    <row r="355" spans="2:9" ht="16.5" hidden="1">
      <c r="B355" s="1350"/>
      <c r="C355" s="1322"/>
      <c r="D355" s="1322"/>
      <c r="E355" s="1322"/>
      <c r="F355" s="1322"/>
      <c r="G355" s="1322"/>
      <c r="H355" s="1322"/>
      <c r="I355" s="1322"/>
    </row>
    <row r="356" spans="2:9" ht="16.5" hidden="1">
      <c r="B356" s="1326"/>
      <c r="C356" s="1322"/>
      <c r="D356" s="1322"/>
      <c r="E356" s="1322"/>
      <c r="F356" s="1322"/>
      <c r="G356" s="1322"/>
      <c r="H356" s="1322"/>
      <c r="I356" s="1322"/>
    </row>
    <row r="357" spans="2:9" ht="16.5" hidden="1">
      <c r="B357" s="1326"/>
      <c r="C357" s="1322"/>
      <c r="D357" s="1322"/>
      <c r="E357" s="1322"/>
      <c r="F357" s="1322"/>
      <c r="G357" s="1322"/>
      <c r="H357" s="1322"/>
      <c r="I357" s="1322"/>
    </row>
    <row r="358" spans="2:9" ht="16.5" hidden="1">
      <c r="B358" s="1189"/>
    </row>
    <row r="359" spans="2:9" ht="16.5" hidden="1">
      <c r="B359" s="1326"/>
      <c r="C359" s="1322"/>
      <c r="D359" s="1322"/>
      <c r="E359" s="1322"/>
      <c r="F359" s="1322"/>
      <c r="G359" s="1322"/>
      <c r="H359" s="1322"/>
      <c r="I359" s="1322"/>
    </row>
    <row r="360" spans="2:9" ht="16.5" hidden="1">
      <c r="B360" s="1326"/>
      <c r="C360" s="1322"/>
      <c r="D360" s="1322"/>
      <c r="E360" s="1322"/>
      <c r="F360" s="1322"/>
      <c r="G360" s="1322"/>
      <c r="H360" s="1322"/>
      <c r="I360" s="1322"/>
    </row>
    <row r="361" spans="2:9" ht="16.5" hidden="1">
      <c r="B361" s="1326"/>
      <c r="C361" s="1322"/>
      <c r="D361" s="1322"/>
      <c r="E361" s="1322"/>
      <c r="F361" s="1322"/>
      <c r="G361" s="1322"/>
      <c r="H361" s="1322"/>
      <c r="I361" s="1322"/>
    </row>
    <row r="362" spans="2:9" ht="16.5" hidden="1">
      <c r="B362" s="1189"/>
    </row>
    <row r="363" spans="2:9" ht="16.5" hidden="1">
      <c r="B363" s="1349"/>
      <c r="C363" s="1322"/>
      <c r="D363" s="1322"/>
      <c r="E363" s="1322"/>
      <c r="F363" s="1322"/>
      <c r="G363" s="1322"/>
      <c r="H363" s="1322"/>
      <c r="I363" s="1322"/>
    </row>
    <row r="364" spans="2:9" ht="16.5" hidden="1">
      <c r="B364" s="1349"/>
      <c r="C364" s="1322"/>
      <c r="D364" s="1322"/>
      <c r="E364" s="1322"/>
      <c r="F364" s="1322"/>
      <c r="G364" s="1322"/>
      <c r="H364" s="1322"/>
      <c r="I364" s="1322"/>
    </row>
    <row r="365" spans="2:9" ht="16.5" hidden="1">
      <c r="B365" s="1189"/>
    </row>
    <row r="366" spans="2:9" ht="16.5" hidden="1">
      <c r="B366" s="1326"/>
      <c r="C366" s="1322"/>
      <c r="D366" s="1322"/>
      <c r="E366" s="1322"/>
      <c r="F366" s="1322"/>
      <c r="G366" s="1322"/>
      <c r="H366" s="1322"/>
      <c r="I366" s="1322"/>
    </row>
    <row r="367" spans="2:9" ht="16.5" hidden="1">
      <c r="B367" s="1189"/>
    </row>
    <row r="368" spans="2:9" ht="16.5" hidden="1">
      <c r="B368" s="1349"/>
      <c r="C368" s="1322"/>
      <c r="D368" s="1322"/>
      <c r="E368" s="1322"/>
      <c r="F368" s="1322"/>
      <c r="G368" s="1322"/>
      <c r="H368" s="1322"/>
      <c r="I368" s="1322"/>
    </row>
    <row r="369" spans="2:9" ht="16.5" hidden="1">
      <c r="B369" s="1189"/>
    </row>
    <row r="370" spans="2:9" ht="16.5" hidden="1">
      <c r="B370" s="1321"/>
      <c r="C370" s="1322"/>
      <c r="D370" s="1322"/>
      <c r="E370" s="1322"/>
      <c r="F370" s="1322"/>
      <c r="G370" s="1322"/>
      <c r="H370" s="1322"/>
      <c r="I370" s="1322"/>
    </row>
    <row r="371" spans="2:9" ht="16.5" hidden="1">
      <c r="B371" s="1321"/>
      <c r="C371" s="1322"/>
      <c r="D371" s="1322"/>
      <c r="E371" s="1322"/>
      <c r="F371" s="1322"/>
      <c r="G371" s="1322"/>
      <c r="H371" s="1322"/>
      <c r="I371" s="1322"/>
    </row>
    <row r="372" spans="2:9" ht="16.5" hidden="1">
      <c r="B372" s="1321"/>
      <c r="C372" s="1322"/>
      <c r="D372" s="1322"/>
      <c r="E372" s="1322"/>
      <c r="F372" s="1322"/>
      <c r="G372" s="1322"/>
      <c r="H372" s="1322"/>
      <c r="I372" s="1322"/>
    </row>
    <row r="373" spans="2:9" ht="16.5" hidden="1">
      <c r="B373" s="1215"/>
    </row>
    <row r="374" spans="2:9" ht="16.5" hidden="1">
      <c r="B374" s="1321"/>
      <c r="C374" s="1322"/>
      <c r="D374" s="1322"/>
      <c r="E374" s="1322"/>
      <c r="F374" s="1322"/>
      <c r="G374" s="1322"/>
      <c r="H374" s="1322"/>
      <c r="I374" s="1322"/>
    </row>
    <row r="375" spans="2:9" ht="16.5" hidden="1">
      <c r="B375" s="1215"/>
    </row>
    <row r="376" spans="2:9" ht="16.5" hidden="1">
      <c r="B376" s="1321"/>
      <c r="C376" s="1322"/>
      <c r="D376" s="1322"/>
      <c r="E376" s="1322"/>
      <c r="F376" s="1322"/>
      <c r="G376" s="1322"/>
      <c r="H376" s="1322"/>
      <c r="I376" s="1322"/>
    </row>
    <row r="377" spans="2:9" ht="16.5" hidden="1">
      <c r="B377" s="1215"/>
    </row>
    <row r="378" spans="2:9" ht="16.5" hidden="1">
      <c r="B378" s="1321"/>
      <c r="C378" s="1322"/>
      <c r="D378" s="1322"/>
      <c r="E378" s="1322"/>
      <c r="F378" s="1322"/>
      <c r="G378" s="1322"/>
      <c r="H378" s="1322"/>
      <c r="I378" s="1322"/>
    </row>
    <row r="379" spans="2:9" ht="16.5" hidden="1">
      <c r="B379" s="1321"/>
      <c r="C379" s="1322"/>
      <c r="D379" s="1322"/>
      <c r="E379" s="1322"/>
      <c r="F379" s="1322"/>
      <c r="G379" s="1322"/>
      <c r="H379" s="1322"/>
      <c r="I379" s="1322"/>
    </row>
    <row r="380" spans="2:9" ht="16.5" hidden="1">
      <c r="B380" s="1215"/>
    </row>
    <row r="381" spans="2:9" ht="16.5" customHeight="1"/>
    <row r="382" spans="2:9" ht="16.5" hidden="1">
      <c r="B382" s="1321"/>
      <c r="C382" s="1322"/>
      <c r="D382" s="1322"/>
      <c r="E382" s="1322"/>
      <c r="F382" s="1322"/>
      <c r="G382" s="1322"/>
      <c r="H382" s="1322"/>
      <c r="I382" s="1322"/>
    </row>
    <row r="383" spans="2:9" ht="16.5" hidden="1">
      <c r="B383" s="1216"/>
    </row>
    <row r="384" spans="2:9" ht="16.5" hidden="1">
      <c r="B384" s="1353"/>
      <c r="C384" s="1322"/>
      <c r="D384" s="1322"/>
      <c r="E384" s="1322"/>
      <c r="F384" s="1322"/>
      <c r="G384" s="1322"/>
      <c r="H384" s="1322"/>
      <c r="I384" s="1322"/>
    </row>
    <row r="385" spans="2:9" ht="16.5" hidden="1">
      <c r="B385" s="1215"/>
    </row>
    <row r="386" spans="2:9" ht="16.5" hidden="1">
      <c r="B386" s="1215"/>
    </row>
    <row r="387" spans="2:9" ht="16.5" hidden="1">
      <c r="B387" s="1354"/>
      <c r="C387" s="1322"/>
      <c r="D387" s="1322"/>
      <c r="E387" s="1322"/>
      <c r="F387" s="1322"/>
      <c r="G387" s="1322"/>
      <c r="H387" s="1322"/>
      <c r="I387" s="1322"/>
    </row>
    <row r="388" spans="2:9" ht="16.5" hidden="1">
      <c r="B388" s="1215"/>
    </row>
    <row r="389" spans="2:9" ht="34.9" hidden="1" customHeight="1" thickBot="1">
      <c r="B389" s="1355"/>
      <c r="C389" s="1356"/>
      <c r="D389" s="1355"/>
      <c r="E389" s="1356"/>
      <c r="F389" s="1355"/>
      <c r="G389" s="1356"/>
    </row>
    <row r="390" spans="2:9" ht="18.75" hidden="1" customHeight="1">
      <c r="B390" s="1214"/>
      <c r="C390" s="1357"/>
      <c r="D390" s="1213"/>
      <c r="E390" s="1213"/>
      <c r="F390" s="1213"/>
      <c r="G390" s="1213"/>
    </row>
    <row r="391" spans="2:9" ht="18.75" hidden="1" customHeight="1">
      <c r="B391" s="1212"/>
      <c r="C391" s="1358"/>
      <c r="D391" s="1211"/>
      <c r="E391" s="1211"/>
      <c r="F391" s="1211"/>
      <c r="G391" s="1211"/>
    </row>
    <row r="392" spans="2:9" ht="18.75" hidden="1" customHeight="1" thickBot="1">
      <c r="B392" s="1210"/>
      <c r="C392" s="1359"/>
      <c r="D392" s="1198"/>
      <c r="E392" s="1198"/>
      <c r="F392" s="1209"/>
      <c r="G392" s="1209"/>
    </row>
    <row r="393" spans="2:9" ht="78.400000000000006" hidden="1" customHeight="1" thickBot="1">
      <c r="B393" s="1208"/>
      <c r="C393" s="1207"/>
      <c r="D393" s="1207"/>
      <c r="E393" s="1207"/>
      <c r="F393" s="1207"/>
      <c r="G393" s="1207"/>
    </row>
    <row r="395" spans="2:9" ht="16.5" hidden="1">
      <c r="B395" s="1321"/>
      <c r="C395" s="1322"/>
      <c r="D395" s="1322"/>
      <c r="E395" s="1322"/>
      <c r="F395" s="1322"/>
      <c r="G395" s="1322"/>
      <c r="H395" s="1322"/>
      <c r="I395" s="1322"/>
    </row>
    <row r="396" spans="2:9" ht="16.5" hidden="1">
      <c r="B396" s="1189"/>
    </row>
    <row r="397" spans="2:9" ht="16.5" hidden="1">
      <c r="B397" s="1326"/>
      <c r="C397" s="1322"/>
      <c r="D397" s="1322"/>
      <c r="E397" s="1322"/>
      <c r="F397" s="1322"/>
      <c r="G397" s="1322"/>
      <c r="H397" s="1322"/>
      <c r="I397" s="1322"/>
    </row>
    <row r="398" spans="2:9" ht="16.5" hidden="1">
      <c r="B398" s="1189"/>
    </row>
    <row r="399" spans="2:9" ht="16.5" hidden="1">
      <c r="B399" s="1189"/>
    </row>
    <row r="400" spans="2:9" ht="16.5" hidden="1">
      <c r="B400" s="1349"/>
      <c r="C400" s="1322"/>
      <c r="D400" s="1322"/>
      <c r="E400" s="1322"/>
      <c r="F400" s="1322"/>
      <c r="G400" s="1322"/>
      <c r="H400" s="1322"/>
      <c r="I400" s="1322"/>
    </row>
    <row r="401" spans="2:9" ht="16.5" hidden="1">
      <c r="B401" s="1349"/>
      <c r="C401" s="1322"/>
      <c r="D401" s="1322"/>
      <c r="E401" s="1322"/>
      <c r="F401" s="1322"/>
      <c r="G401" s="1322"/>
      <c r="H401" s="1322"/>
      <c r="I401" s="1322"/>
    </row>
    <row r="402" spans="2:9" ht="16.5" hidden="1">
      <c r="B402" s="1189"/>
    </row>
    <row r="403" spans="2:9" ht="16.5" hidden="1">
      <c r="B403" s="1189"/>
    </row>
    <row r="404" spans="2:9" ht="16.5" hidden="1">
      <c r="B404" s="1326"/>
      <c r="C404" s="1322"/>
      <c r="D404" s="1322"/>
      <c r="E404" s="1322"/>
      <c r="F404" s="1322"/>
      <c r="G404" s="1322"/>
      <c r="H404" s="1322"/>
      <c r="I404" s="1322"/>
    </row>
    <row r="405" spans="2:9" ht="16.5" hidden="1">
      <c r="B405" s="1189"/>
    </row>
    <row r="406" spans="2:9" ht="16.5" hidden="1">
      <c r="B406" s="1189"/>
    </row>
    <row r="407" spans="2:9" ht="16.5" hidden="1">
      <c r="B407" s="1326"/>
      <c r="C407" s="1322"/>
      <c r="D407" s="1322"/>
      <c r="E407" s="1322"/>
      <c r="F407" s="1322"/>
      <c r="G407" s="1322"/>
      <c r="H407" s="1322"/>
      <c r="I407" s="1322"/>
    </row>
    <row r="408" spans="2:9" ht="16.5" hidden="1">
      <c r="B408" s="1189"/>
    </row>
    <row r="409" spans="2:9" ht="16.5" hidden="1">
      <c r="B409" s="1189"/>
    </row>
    <row r="410" spans="2:9" ht="16.5" hidden="1">
      <c r="B410" s="1349"/>
      <c r="C410" s="1322"/>
      <c r="D410" s="1322"/>
      <c r="E410" s="1322"/>
      <c r="F410" s="1322"/>
      <c r="G410" s="1322"/>
      <c r="H410" s="1322"/>
      <c r="I410" s="1322"/>
    </row>
    <row r="411" spans="2:9" ht="16.5" hidden="1">
      <c r="B411" s="1189"/>
    </row>
    <row r="412" spans="2:9" ht="16.5" hidden="1">
      <c r="B412" s="1326"/>
      <c r="C412" s="1322"/>
      <c r="D412" s="1322"/>
      <c r="E412" s="1322"/>
      <c r="F412" s="1322"/>
      <c r="G412" s="1322"/>
      <c r="H412" s="1322"/>
      <c r="I412" s="1322"/>
    </row>
    <row r="413" spans="2:9" ht="16.5" hidden="1">
      <c r="B413" s="1189"/>
    </row>
    <row r="414" spans="2:9" ht="16.5" hidden="1">
      <c r="B414" s="1189"/>
    </row>
    <row r="415" spans="2:9" ht="16.5" hidden="1">
      <c r="B415" s="1326"/>
      <c r="C415" s="1322"/>
      <c r="D415" s="1322"/>
      <c r="E415" s="1322"/>
      <c r="F415" s="1322"/>
      <c r="G415" s="1322"/>
      <c r="H415" s="1322"/>
      <c r="I415" s="1322"/>
    </row>
    <row r="416" spans="2:9" ht="16.5" hidden="1">
      <c r="B416" s="1189"/>
    </row>
    <row r="417" spans="2:9" ht="16.5" hidden="1">
      <c r="B417" s="1189"/>
    </row>
    <row r="418" spans="2:9" ht="16.5" hidden="1">
      <c r="B418" s="1350"/>
      <c r="C418" s="1322"/>
      <c r="D418" s="1322"/>
      <c r="E418" s="1322"/>
      <c r="F418" s="1322"/>
      <c r="G418" s="1322"/>
      <c r="H418" s="1322"/>
      <c r="I418" s="1322"/>
    </row>
    <row r="419" spans="2:9" ht="16.5" hidden="1">
      <c r="B419" s="1360"/>
      <c r="C419" s="1322"/>
      <c r="D419" s="1322"/>
      <c r="E419" s="1322"/>
      <c r="F419" s="1322"/>
      <c r="G419" s="1322"/>
      <c r="H419" s="1322"/>
      <c r="I419" s="1322"/>
    </row>
    <row r="420" spans="2:9" ht="16.5" hidden="1">
      <c r="B420" s="1189"/>
    </row>
    <row r="421" spans="2:9" ht="16.5" hidden="1">
      <c r="B421" s="1189"/>
    </row>
    <row r="422" spans="2:9" ht="16.5" hidden="1">
      <c r="B422" s="1326"/>
      <c r="C422" s="1322"/>
      <c r="D422" s="1322"/>
      <c r="E422" s="1322"/>
      <c r="F422" s="1322"/>
      <c r="G422" s="1322"/>
      <c r="H422" s="1322"/>
      <c r="I422" s="1322"/>
    </row>
    <row r="423" spans="2:9" ht="16.5" hidden="1">
      <c r="B423" s="1326"/>
      <c r="C423" s="1322"/>
      <c r="D423" s="1322"/>
      <c r="E423" s="1322"/>
      <c r="F423" s="1322"/>
      <c r="G423" s="1322"/>
      <c r="H423" s="1322"/>
      <c r="I423" s="1322"/>
    </row>
    <row r="424" spans="2:9" ht="16.5" hidden="1">
      <c r="B424" s="1189"/>
    </row>
    <row r="426" spans="2:9" ht="16.5" hidden="1">
      <c r="B426" s="1321"/>
      <c r="C426" s="1322"/>
      <c r="D426" s="1322"/>
      <c r="E426" s="1322"/>
      <c r="F426" s="1322"/>
      <c r="G426" s="1322"/>
      <c r="H426" s="1322"/>
      <c r="I426" s="1322"/>
    </row>
    <row r="427" spans="2:9" ht="16.5" hidden="1">
      <c r="B427" s="1350"/>
      <c r="C427" s="1322"/>
      <c r="D427" s="1322"/>
      <c r="E427" s="1322"/>
      <c r="F427" s="1322"/>
      <c r="G427" s="1322"/>
      <c r="H427" s="1322"/>
      <c r="I427" s="1322"/>
    </row>
    <row r="428" spans="2:9" ht="16.5" hidden="1">
      <c r="B428" s="1350"/>
      <c r="C428" s="1322"/>
      <c r="D428" s="1322"/>
      <c r="E428" s="1322"/>
      <c r="F428" s="1322"/>
      <c r="G428" s="1322"/>
      <c r="H428" s="1322"/>
      <c r="I428" s="1322"/>
    </row>
    <row r="429" spans="2:9" ht="16.5" hidden="1">
      <c r="B429" s="1189"/>
    </row>
    <row r="430" spans="2:9" ht="16.5" hidden="1">
      <c r="B430" s="1326"/>
      <c r="C430" s="1322"/>
      <c r="D430" s="1322"/>
      <c r="E430" s="1322"/>
      <c r="F430" s="1322"/>
      <c r="G430" s="1322"/>
      <c r="H430" s="1322"/>
      <c r="I430" s="1322"/>
    </row>
    <row r="431" spans="2:9" ht="16.5" hidden="1">
      <c r="B431" s="1326"/>
      <c r="C431" s="1322"/>
      <c r="D431" s="1322"/>
      <c r="E431" s="1322"/>
      <c r="F431" s="1322"/>
      <c r="G431" s="1322"/>
      <c r="H431" s="1322"/>
      <c r="I431" s="1322"/>
    </row>
    <row r="432" spans="2:9" ht="16.5" hidden="1">
      <c r="B432" s="1189"/>
    </row>
    <row r="433" spans="2:9" ht="16.5" hidden="1">
      <c r="B433" s="1326"/>
      <c r="C433" s="1322"/>
      <c r="D433" s="1322"/>
      <c r="E433" s="1322"/>
      <c r="F433" s="1322"/>
      <c r="G433" s="1322"/>
      <c r="H433" s="1322"/>
      <c r="I433" s="1322"/>
    </row>
    <row r="434" spans="2:9" ht="16.5" hidden="1">
      <c r="B434" s="1326"/>
      <c r="C434" s="1322"/>
      <c r="D434" s="1322"/>
      <c r="E434" s="1322"/>
      <c r="F434" s="1322"/>
      <c r="G434" s="1322"/>
      <c r="H434" s="1322"/>
      <c r="I434" s="1322"/>
    </row>
    <row r="435" spans="2:9" ht="16.5" hidden="1">
      <c r="B435" s="1326"/>
      <c r="C435" s="1322"/>
      <c r="D435" s="1322"/>
      <c r="E435" s="1322"/>
      <c r="F435" s="1322"/>
      <c r="G435" s="1322"/>
      <c r="H435" s="1322"/>
      <c r="I435" s="1322"/>
    </row>
    <row r="436" spans="2:9" ht="16.5" hidden="1">
      <c r="B436" s="1189"/>
    </row>
    <row r="437" spans="2:9" ht="16.5" hidden="1">
      <c r="B437" s="1189"/>
    </row>
    <row r="438" spans="2:9" ht="16.5" hidden="1">
      <c r="B438" s="1349"/>
      <c r="C438" s="1322"/>
      <c r="D438" s="1322"/>
      <c r="E438" s="1322"/>
      <c r="F438" s="1322"/>
      <c r="G438" s="1322"/>
      <c r="H438" s="1322"/>
      <c r="I438" s="1322"/>
    </row>
    <row r="439" spans="2:9" ht="16.5" hidden="1">
      <c r="B439" s="1349"/>
      <c r="C439" s="1322"/>
      <c r="D439" s="1322"/>
      <c r="E439" s="1322"/>
      <c r="F439" s="1322"/>
      <c r="G439" s="1322"/>
      <c r="H439" s="1322"/>
      <c r="I439" s="1322"/>
    </row>
    <row r="440" spans="2:9" ht="16.5" hidden="1">
      <c r="B440" s="1189"/>
    </row>
    <row r="441" spans="2:9" ht="16.5" hidden="1">
      <c r="B441" s="1326"/>
      <c r="C441" s="1322"/>
      <c r="D441" s="1322"/>
      <c r="E441" s="1322"/>
      <c r="F441" s="1322"/>
      <c r="G441" s="1322"/>
      <c r="H441" s="1322"/>
      <c r="I441" s="1322"/>
    </row>
    <row r="442" spans="2:9" ht="16.5" hidden="1">
      <c r="B442" s="1189"/>
    </row>
    <row r="443" spans="2:9" ht="16.5" hidden="1">
      <c r="B443" s="1349"/>
      <c r="C443" s="1322"/>
      <c r="D443" s="1322"/>
      <c r="E443" s="1322"/>
      <c r="F443" s="1322"/>
      <c r="G443" s="1322"/>
      <c r="H443" s="1322"/>
      <c r="I443" s="1322"/>
    </row>
    <row r="444" spans="2:9" ht="16.5" hidden="1">
      <c r="B444" s="1189"/>
    </row>
    <row r="445" spans="2:9" ht="16.5" hidden="1">
      <c r="B445" s="1326"/>
      <c r="C445" s="1322"/>
      <c r="D445" s="1322"/>
      <c r="E445" s="1322"/>
      <c r="F445" s="1322"/>
      <c r="G445" s="1322"/>
      <c r="H445" s="1322"/>
      <c r="I445" s="1322"/>
    </row>
    <row r="446" spans="2:9" ht="16.5" hidden="1">
      <c r="B446" s="1189"/>
    </row>
    <row r="447" spans="2:9" ht="16.5" hidden="1">
      <c r="B447" s="1326"/>
      <c r="C447" s="1322"/>
      <c r="D447" s="1322"/>
      <c r="E447" s="1322"/>
      <c r="F447" s="1322"/>
      <c r="G447" s="1322"/>
      <c r="H447" s="1322"/>
      <c r="I447" s="1322"/>
    </row>
    <row r="448" spans="2:9" ht="16.5" hidden="1">
      <c r="B448" s="1326"/>
      <c r="C448" s="1322"/>
      <c r="D448" s="1322"/>
      <c r="E448" s="1322"/>
      <c r="F448" s="1322"/>
      <c r="G448" s="1322"/>
      <c r="H448" s="1322"/>
      <c r="I448" s="1322"/>
    </row>
    <row r="449" spans="2:9" ht="18.75" hidden="1" customHeight="1">
      <c r="B449" s="1206"/>
      <c r="C449" s="1205"/>
      <c r="D449" s="1363"/>
      <c r="E449" s="1364"/>
      <c r="F449" s="1365"/>
      <c r="G449" s="1196"/>
      <c r="H449" s="1205"/>
    </row>
    <row r="450" spans="2:9" ht="18.75" hidden="1" customHeight="1" thickBot="1">
      <c r="B450" s="1204"/>
      <c r="C450" s="1200"/>
      <c r="D450" s="1366"/>
      <c r="E450" s="1367"/>
      <c r="F450" s="1368"/>
      <c r="G450" s="1201"/>
      <c r="H450" s="1203"/>
    </row>
    <row r="451" spans="2:9" ht="18.75" hidden="1" customHeight="1">
      <c r="B451" s="1202"/>
      <c r="C451" s="1200"/>
      <c r="D451" s="1201"/>
      <c r="E451" s="1196"/>
      <c r="F451" s="1196"/>
      <c r="G451" s="1201"/>
      <c r="H451" s="1200"/>
    </row>
    <row r="452" spans="2:9" ht="18.75" hidden="1" customHeight="1" thickBot="1">
      <c r="B452" s="1199"/>
      <c r="C452" s="1197"/>
      <c r="D452" s="1194"/>
      <c r="E452" s="1194"/>
      <c r="F452" s="1194"/>
      <c r="G452" s="1198"/>
      <c r="H452" s="1197"/>
    </row>
    <row r="453" spans="2:9" ht="16.7" hidden="1" customHeight="1" thickBot="1">
      <c r="B453" s="1193"/>
      <c r="C453" s="1192"/>
      <c r="D453" s="1192"/>
      <c r="E453" s="1192"/>
      <c r="F453" s="1192"/>
      <c r="G453" s="1192"/>
      <c r="H453" s="1192"/>
    </row>
    <row r="454" spans="2:9" ht="16.7" hidden="1" customHeight="1" thickBot="1">
      <c r="B454" s="1193"/>
      <c r="C454" s="1192"/>
      <c r="D454" s="1192"/>
      <c r="E454" s="1192"/>
      <c r="F454" s="1192"/>
      <c r="G454" s="1192"/>
      <c r="H454" s="1192"/>
    </row>
    <row r="455" spans="2:9" ht="16.7" hidden="1" customHeight="1" thickBot="1">
      <c r="B455" s="1193"/>
      <c r="C455" s="1192"/>
      <c r="D455" s="1192"/>
      <c r="E455" s="1192"/>
      <c r="F455" s="1192"/>
      <c r="G455" s="1192"/>
      <c r="H455" s="1192"/>
    </row>
    <row r="456" spans="2:9" ht="16.7" hidden="1" customHeight="1" thickBot="1">
      <c r="B456" s="1193"/>
      <c r="C456" s="1192"/>
      <c r="D456" s="1192"/>
      <c r="E456" s="1192"/>
      <c r="F456" s="1192"/>
      <c r="G456" s="1192"/>
      <c r="H456" s="1192"/>
    </row>
    <row r="457" spans="2:9" ht="16.5" hidden="1">
      <c r="B457" s="1189"/>
    </row>
    <row r="458" spans="2:9" ht="16.5" hidden="1">
      <c r="B458" s="1326"/>
      <c r="C458" s="1322"/>
      <c r="D458" s="1322"/>
      <c r="E458" s="1322"/>
      <c r="F458" s="1322"/>
      <c r="G458" s="1322"/>
      <c r="H458" s="1322"/>
      <c r="I458" s="1322"/>
    </row>
    <row r="459" spans="2:9" ht="18.75" hidden="1" customHeight="1">
      <c r="B459" s="1361"/>
      <c r="C459" s="1196"/>
      <c r="D459" s="1196"/>
      <c r="E459" s="1196"/>
    </row>
    <row r="460" spans="2:9" ht="18.75" hidden="1" customHeight="1" thickBot="1">
      <c r="B460" s="1362"/>
      <c r="C460" s="1194"/>
      <c r="D460" s="1194"/>
      <c r="E460" s="1194"/>
    </row>
    <row r="461" spans="2:9" ht="16.7" hidden="1" customHeight="1" thickBot="1">
      <c r="B461" s="1193"/>
      <c r="C461" s="1192"/>
      <c r="D461" s="1192"/>
      <c r="E461" s="1192"/>
    </row>
    <row r="462" spans="2:9" ht="16.5" hidden="1">
      <c r="B462" s="1189"/>
    </row>
    <row r="463" spans="2:9" ht="16.5" hidden="1">
      <c r="B463" s="1326"/>
      <c r="C463" s="1322"/>
      <c r="D463" s="1322"/>
      <c r="E463" s="1322"/>
      <c r="F463" s="1322"/>
      <c r="G463" s="1322"/>
      <c r="H463" s="1322"/>
      <c r="I463" s="1322"/>
    </row>
    <row r="464" spans="2:9" ht="16.5" hidden="1">
      <c r="B464" s="1189"/>
    </row>
    <row r="465" spans="2:9" ht="16.5" hidden="1">
      <c r="B465" s="1326"/>
      <c r="C465" s="1322"/>
      <c r="D465" s="1322"/>
      <c r="E465" s="1322"/>
      <c r="F465" s="1322"/>
      <c r="G465" s="1322"/>
      <c r="H465" s="1322"/>
      <c r="I465" s="1322"/>
    </row>
    <row r="466" spans="2:9" ht="16.5" hidden="1">
      <c r="B466" s="1189"/>
    </row>
    <row r="467" spans="2:9" ht="16.5" hidden="1">
      <c r="B467" s="1189"/>
    </row>
    <row r="468" spans="2:9" ht="16.5" customHeight="1"/>
    <row r="469" spans="2:9" ht="16.5" hidden="1">
      <c r="B469" s="1321"/>
      <c r="C469" s="1322"/>
      <c r="D469" s="1322"/>
      <c r="E469" s="1322"/>
      <c r="F469" s="1322"/>
      <c r="G469" s="1322"/>
      <c r="H469" s="1322"/>
      <c r="I469" s="1322"/>
    </row>
    <row r="470" spans="2:9" ht="16.5" hidden="1">
      <c r="B470" s="1350"/>
      <c r="C470" s="1322"/>
      <c r="D470" s="1322"/>
      <c r="E470" s="1322"/>
      <c r="F470" s="1322"/>
      <c r="G470" s="1322"/>
      <c r="H470" s="1322"/>
      <c r="I470" s="1322"/>
    </row>
    <row r="471" spans="2:9" ht="16.5" hidden="1">
      <c r="B471" s="1350"/>
      <c r="C471" s="1322"/>
      <c r="D471" s="1322"/>
      <c r="E471" s="1322"/>
      <c r="F471" s="1322"/>
      <c r="G471" s="1322"/>
      <c r="H471" s="1322"/>
      <c r="I471" s="1322"/>
    </row>
    <row r="472" spans="2:9" ht="16.5" hidden="1">
      <c r="B472" s="1189"/>
    </row>
    <row r="473" spans="2:9" ht="16.5" hidden="1">
      <c r="B473" s="1326"/>
      <c r="C473" s="1322"/>
      <c r="D473" s="1322"/>
      <c r="E473" s="1322"/>
      <c r="F473" s="1322"/>
      <c r="G473" s="1322"/>
      <c r="H473" s="1322"/>
      <c r="I473" s="1322"/>
    </row>
    <row r="474" spans="2:9" ht="16.5" hidden="1">
      <c r="B474" s="1189"/>
    </row>
    <row r="475" spans="2:9" ht="16.5" hidden="1">
      <c r="B475" s="1189"/>
    </row>
    <row r="476" spans="2:9" ht="16.5" hidden="1">
      <c r="B476" s="1326"/>
      <c r="C476" s="1322"/>
      <c r="D476" s="1322"/>
      <c r="E476" s="1322"/>
      <c r="F476" s="1322"/>
      <c r="G476" s="1322"/>
      <c r="H476" s="1322"/>
      <c r="I476" s="1322"/>
    </row>
    <row r="477" spans="2:9" ht="16.5" hidden="1">
      <c r="B477" s="1326"/>
      <c r="C477" s="1322"/>
      <c r="D477" s="1322"/>
      <c r="E477" s="1322"/>
      <c r="F477" s="1322"/>
      <c r="G477" s="1322"/>
      <c r="H477" s="1322"/>
      <c r="I477" s="1322"/>
    </row>
    <row r="478" spans="2:9" ht="16.5" hidden="1">
      <c r="B478" s="1326"/>
      <c r="C478" s="1322"/>
      <c r="D478" s="1322"/>
      <c r="E478" s="1322"/>
      <c r="F478" s="1322"/>
      <c r="G478" s="1322"/>
      <c r="H478" s="1322"/>
      <c r="I478" s="1322"/>
    </row>
    <row r="479" spans="2:9" ht="16.5" hidden="1">
      <c r="B479" s="1189"/>
    </row>
    <row r="480" spans="2:9" ht="24" hidden="1" customHeight="1">
      <c r="B480" s="1349"/>
      <c r="C480" s="1322"/>
      <c r="D480" s="1322"/>
      <c r="E480" s="1322"/>
      <c r="F480" s="1322"/>
      <c r="G480" s="1322"/>
      <c r="H480" s="1322"/>
      <c r="I480" s="1322"/>
    </row>
    <row r="481" spans="2:9" ht="16.5" hidden="1">
      <c r="B481" s="1349"/>
      <c r="C481" s="1322"/>
      <c r="D481" s="1322"/>
      <c r="E481" s="1322"/>
      <c r="F481" s="1322"/>
      <c r="G481" s="1322"/>
      <c r="H481" s="1322"/>
      <c r="I481" s="1322"/>
    </row>
    <row r="482" spans="2:9" ht="16.5" hidden="1">
      <c r="B482" s="1189"/>
    </row>
    <row r="483" spans="2:9" ht="48" hidden="1" customHeight="1">
      <c r="B483" s="1326"/>
      <c r="C483" s="1322"/>
      <c r="D483" s="1322"/>
      <c r="E483" s="1322"/>
      <c r="F483" s="1322"/>
      <c r="G483" s="1322"/>
      <c r="H483" s="1322"/>
      <c r="I483" s="1322"/>
    </row>
    <row r="484" spans="2:9" ht="16.5" hidden="1">
      <c r="B484" s="1189"/>
    </row>
    <row r="485" spans="2:9" ht="16.5" hidden="1">
      <c r="B485" s="1349"/>
      <c r="C485" s="1322"/>
      <c r="D485" s="1322"/>
      <c r="E485" s="1322"/>
      <c r="F485" s="1322"/>
      <c r="G485" s="1322"/>
      <c r="H485" s="1322"/>
      <c r="I485" s="1322"/>
    </row>
    <row r="486" spans="2:9" ht="16.5" hidden="1">
      <c r="B486" s="1189"/>
    </row>
    <row r="487" spans="2:9" ht="16.5" hidden="1">
      <c r="B487" s="1321"/>
      <c r="C487" s="1322"/>
      <c r="D487" s="1322"/>
      <c r="E487" s="1322"/>
      <c r="F487" s="1322"/>
      <c r="G487" s="1322"/>
      <c r="H487" s="1322"/>
      <c r="I487" s="1322"/>
    </row>
    <row r="488" spans="2:9" ht="16.5" hidden="1">
      <c r="B488" s="1326"/>
      <c r="C488" s="1322"/>
      <c r="D488" s="1322"/>
      <c r="E488" s="1322"/>
      <c r="F488" s="1322"/>
      <c r="G488" s="1322"/>
      <c r="H488" s="1322"/>
      <c r="I488" s="1322"/>
    </row>
    <row r="489" spans="2:9" ht="16.5" hidden="1">
      <c r="B489" s="1189"/>
    </row>
    <row r="490" spans="2:9" ht="16.5" hidden="1">
      <c r="B490" s="1321"/>
      <c r="C490" s="1322"/>
      <c r="D490" s="1322"/>
      <c r="E490" s="1322"/>
      <c r="F490" s="1322"/>
      <c r="G490" s="1322"/>
      <c r="H490" s="1322"/>
      <c r="I490" s="1322"/>
    </row>
    <row r="491" spans="2:9" ht="16.5" hidden="1">
      <c r="B491" s="1190"/>
    </row>
    <row r="492" spans="2:9" ht="16.5" hidden="1">
      <c r="B492" s="1189"/>
    </row>
    <row r="493" spans="2:9" ht="16.5" hidden="1">
      <c r="B493" s="1189"/>
    </row>
    <row r="494" spans="2:9" ht="16.5" hidden="1">
      <c r="B494" s="1188"/>
    </row>
    <row r="495" spans="2:9" ht="16.5" customHeight="1"/>
    <row r="496" spans="2:9" ht="16.5" customHeight="1"/>
    <row r="497" s="1187" customFormat="1" ht="16.5" customHeight="1"/>
    <row r="498" s="1187" customFormat="1" ht="16.5" customHeight="1"/>
    <row r="499" s="1187" customFormat="1" ht="16.5" customHeight="1"/>
    <row r="500" s="1187" customFormat="1" ht="16.5" customHeight="1"/>
    <row r="501" s="1187" customFormat="1" ht="16.5" customHeight="1"/>
    <row r="502" s="1187" customFormat="1" ht="16.5" customHeight="1"/>
    <row r="503" s="1187" customFormat="1" ht="16.5" customHeight="1"/>
  </sheetData>
  <sheetProtection selectLockedCells="1"/>
  <mergeCells count="311">
    <mergeCell ref="B487:I487"/>
    <mergeCell ref="B488:I488"/>
    <mergeCell ref="B490:I490"/>
    <mergeCell ref="D45:E45"/>
    <mergeCell ref="B473:I473"/>
    <mergeCell ref="B476:I476"/>
    <mergeCell ref="B477:I477"/>
    <mergeCell ref="B478:I478"/>
    <mergeCell ref="B481:I481"/>
    <mergeCell ref="B459:B460"/>
    <mergeCell ref="B463:I463"/>
    <mergeCell ref="B465:I465"/>
    <mergeCell ref="B469:I469"/>
    <mergeCell ref="B470:I470"/>
    <mergeCell ref="B471:I471"/>
    <mergeCell ref="B483:I483"/>
    <mergeCell ref="B485:I485"/>
    <mergeCell ref="B439:I439"/>
    <mergeCell ref="B441:I441"/>
    <mergeCell ref="B443:I443"/>
    <mergeCell ref="B445:I445"/>
    <mergeCell ref="B447:I447"/>
    <mergeCell ref="B448:I448"/>
    <mergeCell ref="D449:F450"/>
    <mergeCell ref="B458:I458"/>
    <mergeCell ref="B480:I480"/>
    <mergeCell ref="B426:I426"/>
    <mergeCell ref="B427:I427"/>
    <mergeCell ref="B428:I428"/>
    <mergeCell ref="B430:I430"/>
    <mergeCell ref="B431:I431"/>
    <mergeCell ref="B433:I433"/>
    <mergeCell ref="B434:I434"/>
    <mergeCell ref="B435:I435"/>
    <mergeCell ref="B438:I438"/>
    <mergeCell ref="B404:I404"/>
    <mergeCell ref="B407:I407"/>
    <mergeCell ref="B410:I410"/>
    <mergeCell ref="B412:I412"/>
    <mergeCell ref="B415:I415"/>
    <mergeCell ref="B418:I418"/>
    <mergeCell ref="B419:I419"/>
    <mergeCell ref="B422:I422"/>
    <mergeCell ref="B423:I423"/>
    <mergeCell ref="B387:I387"/>
    <mergeCell ref="B389:C389"/>
    <mergeCell ref="D389:E389"/>
    <mergeCell ref="F389:G389"/>
    <mergeCell ref="C390:C392"/>
    <mergeCell ref="B395:I395"/>
    <mergeCell ref="B397:I397"/>
    <mergeCell ref="B400:I400"/>
    <mergeCell ref="B401:I401"/>
    <mergeCell ref="B370:I370"/>
    <mergeCell ref="B371:I371"/>
    <mergeCell ref="B372:I372"/>
    <mergeCell ref="B374:I374"/>
    <mergeCell ref="B376:I376"/>
    <mergeCell ref="B378:I378"/>
    <mergeCell ref="B379:I379"/>
    <mergeCell ref="B382:I382"/>
    <mergeCell ref="B384:I384"/>
    <mergeCell ref="B356:I356"/>
    <mergeCell ref="B357:I357"/>
    <mergeCell ref="B359:I359"/>
    <mergeCell ref="B360:I360"/>
    <mergeCell ref="B361:I361"/>
    <mergeCell ref="B363:I363"/>
    <mergeCell ref="B364:I364"/>
    <mergeCell ref="B366:I366"/>
    <mergeCell ref="B368:I368"/>
    <mergeCell ref="B344:I344"/>
    <mergeCell ref="B345:I345"/>
    <mergeCell ref="B347:I347"/>
    <mergeCell ref="B348:I348"/>
    <mergeCell ref="B349:I349"/>
    <mergeCell ref="B350:I350"/>
    <mergeCell ref="B352:I352"/>
    <mergeCell ref="B354:I354"/>
    <mergeCell ref="B355:I355"/>
    <mergeCell ref="B330:I330"/>
    <mergeCell ref="B332:I332"/>
    <mergeCell ref="B334:I334"/>
    <mergeCell ref="B335:I335"/>
    <mergeCell ref="B336:I336"/>
    <mergeCell ref="B338:I338"/>
    <mergeCell ref="B339:I339"/>
    <mergeCell ref="B341:I341"/>
    <mergeCell ref="B342:I342"/>
    <mergeCell ref="B317:I317"/>
    <mergeCell ref="B318:I318"/>
    <mergeCell ref="B320:I320"/>
    <mergeCell ref="B321:I321"/>
    <mergeCell ref="B323:I323"/>
    <mergeCell ref="B324:I324"/>
    <mergeCell ref="B325:I325"/>
    <mergeCell ref="B327:I327"/>
    <mergeCell ref="B328:I328"/>
    <mergeCell ref="B306:I306"/>
    <mergeCell ref="B307:I307"/>
    <mergeCell ref="C309:C310"/>
    <mergeCell ref="D309:D310"/>
    <mergeCell ref="G309:G310"/>
    <mergeCell ref="B312:I312"/>
    <mergeCell ref="B313:I313"/>
    <mergeCell ref="B314:I314"/>
    <mergeCell ref="B316:I316"/>
    <mergeCell ref="B288:I288"/>
    <mergeCell ref="B290:I290"/>
    <mergeCell ref="B292:I292"/>
    <mergeCell ref="B293:I293"/>
    <mergeCell ref="B295:I295"/>
    <mergeCell ref="B296:I296"/>
    <mergeCell ref="B297:I297"/>
    <mergeCell ref="B302:I302"/>
    <mergeCell ref="B305:I305"/>
    <mergeCell ref="B274:I274"/>
    <mergeCell ref="B275:I275"/>
    <mergeCell ref="B277:I277"/>
    <mergeCell ref="B278:I278"/>
    <mergeCell ref="B281:I281"/>
    <mergeCell ref="B282:I282"/>
    <mergeCell ref="B283:I283"/>
    <mergeCell ref="B285:I285"/>
    <mergeCell ref="B286:I286"/>
    <mergeCell ref="B252:I252"/>
    <mergeCell ref="B254:I254"/>
    <mergeCell ref="B255:I255"/>
    <mergeCell ref="B256:I256"/>
    <mergeCell ref="B258:I258"/>
    <mergeCell ref="B259:I259"/>
    <mergeCell ref="B261:I261"/>
    <mergeCell ref="B263:I263"/>
    <mergeCell ref="B273:I273"/>
    <mergeCell ref="B235:I235"/>
    <mergeCell ref="B237:I237"/>
    <mergeCell ref="B239:I239"/>
    <mergeCell ref="B241:I241"/>
    <mergeCell ref="B244:I244"/>
    <mergeCell ref="B246:I246"/>
    <mergeCell ref="B248:I248"/>
    <mergeCell ref="B249:I249"/>
    <mergeCell ref="B251:I251"/>
    <mergeCell ref="B219:I219"/>
    <mergeCell ref="B222:I222"/>
    <mergeCell ref="B223:I223"/>
    <mergeCell ref="B224:I224"/>
    <mergeCell ref="B226:I226"/>
    <mergeCell ref="B227:I227"/>
    <mergeCell ref="B229:I229"/>
    <mergeCell ref="B231:I231"/>
    <mergeCell ref="B233:I233"/>
    <mergeCell ref="B205:I205"/>
    <mergeCell ref="B206:I206"/>
    <mergeCell ref="B207:I207"/>
    <mergeCell ref="B208:I208"/>
    <mergeCell ref="B211:I211"/>
    <mergeCell ref="B213:I213"/>
    <mergeCell ref="B215:I215"/>
    <mergeCell ref="B216:I216"/>
    <mergeCell ref="B218:I218"/>
    <mergeCell ref="B190:I190"/>
    <mergeCell ref="B193:I193"/>
    <mergeCell ref="B194:I194"/>
    <mergeCell ref="B195:I195"/>
    <mergeCell ref="B197:I197"/>
    <mergeCell ref="B198:I198"/>
    <mergeCell ref="B200:I200"/>
    <mergeCell ref="B202:I202"/>
    <mergeCell ref="B204:I204"/>
    <mergeCell ref="B176:I176"/>
    <mergeCell ref="B177:I177"/>
    <mergeCell ref="B178:I178"/>
    <mergeCell ref="B181:I181"/>
    <mergeCell ref="B182:I182"/>
    <mergeCell ref="B184:I184"/>
    <mergeCell ref="B186:I186"/>
    <mergeCell ref="B187:I187"/>
    <mergeCell ref="B189:I189"/>
    <mergeCell ref="B163:I163"/>
    <mergeCell ref="B164:I164"/>
    <mergeCell ref="B166:I166"/>
    <mergeCell ref="B167:I167"/>
    <mergeCell ref="B169:I169"/>
    <mergeCell ref="B170:I170"/>
    <mergeCell ref="B172:I172"/>
    <mergeCell ref="B174:I174"/>
    <mergeCell ref="B175:I175"/>
    <mergeCell ref="B148:I148"/>
    <mergeCell ref="B150:I150"/>
    <mergeCell ref="B152:I152"/>
    <mergeCell ref="B154:I154"/>
    <mergeCell ref="B155:I155"/>
    <mergeCell ref="B156:I156"/>
    <mergeCell ref="B158:I158"/>
    <mergeCell ref="B159:I159"/>
    <mergeCell ref="B162:I162"/>
    <mergeCell ref="B134:I134"/>
    <mergeCell ref="B135:I135"/>
    <mergeCell ref="B137:I137"/>
    <mergeCell ref="B139:I139"/>
    <mergeCell ref="B141:I141"/>
    <mergeCell ref="B142:I142"/>
    <mergeCell ref="B143:I143"/>
    <mergeCell ref="B144:I144"/>
    <mergeCell ref="B146:I146"/>
    <mergeCell ref="B118:I118"/>
    <mergeCell ref="B120:I120"/>
    <mergeCell ref="B122:I122"/>
    <mergeCell ref="B123:I123"/>
    <mergeCell ref="B125:I125"/>
    <mergeCell ref="B126:I126"/>
    <mergeCell ref="B128:I128"/>
    <mergeCell ref="B130:I130"/>
    <mergeCell ref="B132:I132"/>
    <mergeCell ref="B102:I102"/>
    <mergeCell ref="B103:I103"/>
    <mergeCell ref="B105:I105"/>
    <mergeCell ref="B107:I107"/>
    <mergeCell ref="B109:I109"/>
    <mergeCell ref="B110:I110"/>
    <mergeCell ref="B112:I112"/>
    <mergeCell ref="B114:I114"/>
    <mergeCell ref="B116:I116"/>
    <mergeCell ref="B87:I87"/>
    <mergeCell ref="B88:I88"/>
    <mergeCell ref="B90:I90"/>
    <mergeCell ref="B91:I91"/>
    <mergeCell ref="B93:I93"/>
    <mergeCell ref="B94:I94"/>
    <mergeCell ref="B96:I96"/>
    <mergeCell ref="B98:I98"/>
    <mergeCell ref="B100:I100"/>
    <mergeCell ref="B76:I76"/>
    <mergeCell ref="B77:I77"/>
    <mergeCell ref="B79:I79"/>
    <mergeCell ref="B80:I80"/>
    <mergeCell ref="B81:I81"/>
    <mergeCell ref="B82:I82"/>
    <mergeCell ref="B83:I83"/>
    <mergeCell ref="B84:I84"/>
    <mergeCell ref="B86:I86"/>
    <mergeCell ref="B71:I71"/>
    <mergeCell ref="B72:I72"/>
    <mergeCell ref="B73:I73"/>
    <mergeCell ref="B75:I75"/>
    <mergeCell ref="B59:I59"/>
    <mergeCell ref="B60:I60"/>
    <mergeCell ref="B61:I61"/>
    <mergeCell ref="B63:I63"/>
    <mergeCell ref="B64:I64"/>
    <mergeCell ref="B67:I67"/>
    <mergeCell ref="B30:C30"/>
    <mergeCell ref="K30:L30"/>
    <mergeCell ref="M30:O30"/>
    <mergeCell ref="Q30:Y30"/>
    <mergeCell ref="AA30:AG31"/>
    <mergeCell ref="B31:Y31"/>
    <mergeCell ref="B68:I68"/>
    <mergeCell ref="B69:I69"/>
    <mergeCell ref="E35:H35"/>
    <mergeCell ref="K35:L35"/>
    <mergeCell ref="S35:T35"/>
    <mergeCell ref="U35:W35"/>
    <mergeCell ref="N55:X55"/>
    <mergeCell ref="M36:O36"/>
    <mergeCell ref="AA45:AN46"/>
    <mergeCell ref="N53:X53"/>
    <mergeCell ref="AA53:AS55"/>
    <mergeCell ref="N54:X54"/>
    <mergeCell ref="M45:N45"/>
    <mergeCell ref="L34:R34"/>
    <mergeCell ref="AA35:AJ39"/>
    <mergeCell ref="B2:I2"/>
    <mergeCell ref="P2:Q2"/>
    <mergeCell ref="R2:X2"/>
    <mergeCell ref="AA2:AS2"/>
    <mergeCell ref="B6:M6"/>
    <mergeCell ref="B7:M7"/>
    <mergeCell ref="B27:Y28"/>
    <mergeCell ref="J19:L19"/>
    <mergeCell ref="N19:R19"/>
    <mergeCell ref="J15:L15"/>
    <mergeCell ref="N15:X16"/>
    <mergeCell ref="AA16:AS18"/>
    <mergeCell ref="J17:L17"/>
    <mergeCell ref="N17:X17"/>
    <mergeCell ref="J18:L18"/>
    <mergeCell ref="N18:X18"/>
    <mergeCell ref="J9:L9"/>
    <mergeCell ref="N9:X10"/>
    <mergeCell ref="AA9:AS14"/>
    <mergeCell ref="J11:L11"/>
    <mergeCell ref="N11:X11"/>
    <mergeCell ref="J12:L12"/>
    <mergeCell ref="N12:X12"/>
    <mergeCell ref="J13:L13"/>
    <mergeCell ref="N13:R13"/>
    <mergeCell ref="J25:L25"/>
    <mergeCell ref="N25:R25"/>
    <mergeCell ref="AN25:AR25"/>
    <mergeCell ref="J21:L21"/>
    <mergeCell ref="N21:X22"/>
    <mergeCell ref="AB21:AL25"/>
    <mergeCell ref="AN21:AX22"/>
    <mergeCell ref="J23:L23"/>
    <mergeCell ref="N23:X23"/>
    <mergeCell ref="AN23:AX23"/>
    <mergeCell ref="J24:L24"/>
    <mergeCell ref="N24:X24"/>
    <mergeCell ref="AN24:AX24"/>
  </mergeCells>
  <phoneticPr fontId="65"/>
  <conditionalFormatting sqref="D30 F30 H30 M30:O30">
    <cfRule type="containsBlanks" dxfId="271" priority="20">
      <formula>LEN(TRIM(D30))=0</formula>
    </cfRule>
  </conditionalFormatting>
  <conditionalFormatting sqref="D30:F30">
    <cfRule type="containsBlanks" dxfId="270" priority="22">
      <formula>LEN(TRIM(D30))=0</formula>
    </cfRule>
  </conditionalFormatting>
  <conditionalFormatting sqref="E35">
    <cfRule type="containsBlanks" dxfId="269" priority="21">
      <formula>LEN(TRIM(E35))=0</formula>
    </cfRule>
  </conditionalFormatting>
  <conditionalFormatting sqref="E35:H35 M35 O35 Q35 U35:W35">
    <cfRule type="containsBlanks" dxfId="268" priority="19">
      <formula>LEN(TRIM(E35))=0</formula>
    </cfRule>
  </conditionalFormatting>
  <conditionalFormatting sqref="F45 H45 J45 O45 Q45 S45">
    <cfRule type="containsBlanks" dxfId="267" priority="18">
      <formula>LEN(TRIM(F45))=0</formula>
    </cfRule>
  </conditionalFormatting>
  <conditionalFormatting sqref="H30">
    <cfRule type="containsBlanks" dxfId="266" priority="24">
      <formula>LEN(TRIM(H30))=0</formula>
    </cfRule>
  </conditionalFormatting>
  <conditionalFormatting sqref="M30">
    <cfRule type="containsBlanks" dxfId="265" priority="23">
      <formula>LEN(TRIM(M30))=0</formula>
    </cfRule>
  </conditionalFormatting>
  <conditionalFormatting sqref="N11:N13">
    <cfRule type="cellIs" dxfId="264" priority="14" stopIfTrue="1" operator="equal">
      <formula>""</formula>
    </cfRule>
  </conditionalFormatting>
  <conditionalFormatting sqref="N17:N19">
    <cfRule type="cellIs" dxfId="263" priority="3" stopIfTrue="1" operator="equal">
      <formula>""</formula>
    </cfRule>
  </conditionalFormatting>
  <conditionalFormatting sqref="N23:N25">
    <cfRule type="cellIs" dxfId="262" priority="1" stopIfTrue="1" operator="equal">
      <formula>""</formula>
    </cfRule>
  </conditionalFormatting>
  <conditionalFormatting sqref="N9:X10">
    <cfRule type="containsBlanks" dxfId="261" priority="15" stopIfTrue="1">
      <formula>LEN(TRIM(N9))=0</formula>
    </cfRule>
  </conditionalFormatting>
  <conditionalFormatting sqref="N15:X16">
    <cfRule type="containsBlanks" dxfId="260" priority="4" stopIfTrue="1">
      <formula>LEN(TRIM(N15))=0</formula>
    </cfRule>
  </conditionalFormatting>
  <conditionalFormatting sqref="N21:X22">
    <cfRule type="containsBlanks" dxfId="259" priority="2" stopIfTrue="1">
      <formula>LEN(TRIM(N21))=0</formula>
    </cfRule>
  </conditionalFormatting>
  <conditionalFormatting sqref="N53:X55">
    <cfRule type="containsBlanks" dxfId="258" priority="5" stopIfTrue="1">
      <formula>LEN(TRIM(N53))=0</formula>
    </cfRule>
  </conditionalFormatting>
  <conditionalFormatting sqref="R2:X2 T4 V4 X4">
    <cfRule type="containsBlanks" dxfId="257" priority="16">
      <formula>LEN(TRIM(R2))=0</formula>
    </cfRule>
    <cfRule type="containsBlanks" priority="17">
      <formula>LEN(TRIM(R2))=0</formula>
    </cfRule>
  </conditionalFormatting>
  <conditionalFormatting sqref="T4">
    <cfRule type="containsBlanks" dxfId="256" priority="25">
      <formula>LEN(TRIM(T4))=0</formula>
    </cfRule>
  </conditionalFormatting>
  <conditionalFormatting sqref="V4 X4">
    <cfRule type="containsBlanks" dxfId="255" priority="26">
      <formula>LEN(TRIM(V4))=0</formula>
    </cfRule>
  </conditionalFormatting>
  <conditionalFormatting sqref="AN23:AN25">
    <cfRule type="cellIs" dxfId="254" priority="7" operator="equal">
      <formula>""</formula>
    </cfRule>
  </conditionalFormatting>
  <conditionalFormatting sqref="AN21:AX22">
    <cfRule type="containsBlanks" dxfId="253" priority="8">
      <formula>LEN(TRIM(AN21))=0</formula>
    </cfRule>
  </conditionalFormatting>
  <dataValidations count="5">
    <dataValidation type="whole" allowBlank="1" showInputMessage="1" showErrorMessage="1" sqref="D30" xr:uid="{00000000-0002-0000-0000-000004000000}">
      <formula1>3</formula1>
      <formula2>4</formula2>
    </dataValidation>
    <dataValidation type="whole" imeMode="halfAlpha" allowBlank="1" showInputMessage="1" showErrorMessage="1" sqref="H30" xr:uid="{00000000-0002-0000-0000-000003000000}">
      <formula1>1</formula1>
      <formula2>31</formula2>
    </dataValidation>
    <dataValidation type="whole" imeMode="halfAlpha" allowBlank="1" showInputMessage="1" showErrorMessage="1" sqref="F30" xr:uid="{00000000-0002-0000-0000-000002000000}">
      <formula1>1</formula1>
      <formula2>12</formula2>
    </dataValidation>
    <dataValidation imeMode="halfAlpha" allowBlank="1" showInputMessage="1" showErrorMessage="1" sqref="O35 Q35 M35" xr:uid="{00000000-0002-0000-0000-000001000000}"/>
    <dataValidation type="whole" operator="greaterThanOrEqual" allowBlank="1" showInputMessage="1" showErrorMessage="1" sqref="E35:H35" xr:uid="{00000000-0002-0000-0000-000000000000}">
      <formula1>0</formula1>
    </dataValidation>
  </dataValidations>
  <pageMargins left="0.51181102362204722" right="0.51181102362204722" top="0.55118110236220474" bottom="0.55118110236220474" header="0.31496062992125984" footer="0.31496062992125984"/>
  <pageSetup paperSize="9" fitToHeight="0" orientation="portrait" r:id="rId1"/>
  <rowBreaks count="1" manualBreakCount="1">
    <brk id="43" max="24"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4CE89-7882-44E2-9AF9-6DF7ADAC2BAC}">
  <sheetPr>
    <tabColor rgb="FF91CDDC"/>
  </sheetPr>
  <dimension ref="A1:AA225"/>
  <sheetViews>
    <sheetView showGridLines="0" view="pageBreakPreview" zoomScaleNormal="90" zoomScaleSheetLayoutView="100" workbookViewId="0">
      <selection activeCell="O3" sqref="O3:R3"/>
    </sheetView>
  </sheetViews>
  <sheetFormatPr defaultColWidth="8.875" defaultRowHeight="18" customHeight="1"/>
  <cols>
    <col min="1" max="1" width="2.875" customWidth="1"/>
    <col min="2" max="2" width="17.125" customWidth="1"/>
    <col min="3" max="3" width="12.5" customWidth="1"/>
    <col min="6" max="6" width="9.625" customWidth="1"/>
    <col min="7" max="8" width="11.75" customWidth="1"/>
    <col min="9" max="9" width="13.375" customWidth="1"/>
    <col min="10" max="12" width="8.875" customWidth="1"/>
    <col min="13" max="13" width="3.25" customWidth="1"/>
    <col min="14" max="18" width="10.75" customWidth="1"/>
  </cols>
  <sheetData>
    <row r="1" spans="2:27" ht="30" customHeight="1"/>
    <row r="2" spans="2:27" ht="12" customHeight="1">
      <c r="I2" s="153"/>
    </row>
    <row r="3" spans="2:27" ht="18" customHeight="1">
      <c r="B3" s="148" t="str">
        <f ca="1">MID(CELL("filename",A1),FIND("]",CELL("filename",K2))+1,3)</f>
        <v>別添6</v>
      </c>
      <c r="I3" s="153"/>
    </row>
    <row r="4" spans="2:27" ht="12" customHeight="1">
      <c r="I4" s="153"/>
      <c r="N4" s="179"/>
      <c r="O4" s="179"/>
      <c r="P4" s="179"/>
      <c r="Q4" s="179"/>
      <c r="R4" s="179"/>
      <c r="S4" s="179"/>
      <c r="T4" s="179"/>
      <c r="U4" s="179"/>
      <c r="V4" s="179"/>
      <c r="W4" s="179"/>
    </row>
    <row r="5" spans="2:27" ht="18" customHeight="1">
      <c r="B5" s="1723" t="s">
        <v>1263</v>
      </c>
      <c r="C5" s="1723"/>
      <c r="D5" s="1723"/>
      <c r="E5" s="1723"/>
      <c r="F5" s="1723"/>
      <c r="G5" s="1723"/>
      <c r="H5" s="1723"/>
      <c r="I5" s="1723"/>
      <c r="N5" s="179"/>
      <c r="O5" s="179"/>
      <c r="P5" s="179"/>
      <c r="Q5" s="179"/>
      <c r="R5" s="179"/>
      <c r="S5" s="179"/>
      <c r="T5" s="179"/>
      <c r="U5" s="179"/>
      <c r="V5" s="179"/>
      <c r="W5" s="179"/>
    </row>
    <row r="6" spans="2:27" ht="12" customHeight="1">
      <c r="N6" s="179"/>
      <c r="O6" s="179"/>
      <c r="P6" s="179"/>
      <c r="Q6" s="179"/>
      <c r="R6" s="179"/>
      <c r="S6" s="179"/>
      <c r="T6" s="179"/>
      <c r="U6" s="179"/>
      <c r="V6" s="179"/>
      <c r="W6" s="179"/>
    </row>
    <row r="7" spans="2:27" ht="18" customHeight="1" thickBot="1">
      <c r="B7" s="33" t="s">
        <v>1101</v>
      </c>
      <c r="C7" s="178"/>
      <c r="D7" s="178"/>
      <c r="E7" s="178"/>
      <c r="F7" s="178"/>
    </row>
    <row r="8" spans="2:27" ht="18" customHeight="1" thickBot="1">
      <c r="B8" s="276" t="s">
        <v>1124</v>
      </c>
      <c r="C8" s="688" t="str">
        <f ca="1">MID(CELL("filename",A1),FIND("票",CELL("filename",K2))+1,LEN(CELL("filename",A1)))</f>
        <v>10</v>
      </c>
      <c r="D8" s="178"/>
      <c r="E8" s="178"/>
      <c r="F8" s="178"/>
      <c r="N8" s="157"/>
    </row>
    <row r="9" spans="2:27" ht="25.15" customHeight="1">
      <c r="B9" s="865" t="s">
        <v>1547</v>
      </c>
      <c r="C9" s="1724"/>
      <c r="D9" s="1725"/>
      <c r="E9" s="1725"/>
      <c r="F9" s="1725"/>
      <c r="G9" s="1725"/>
      <c r="H9" s="1725"/>
      <c r="I9" s="1726"/>
      <c r="L9" s="320"/>
      <c r="M9" s="320"/>
      <c r="N9" s="320"/>
      <c r="O9" s="320"/>
      <c r="P9" s="320"/>
      <c r="Q9" s="320"/>
      <c r="R9" s="320"/>
      <c r="S9" s="320"/>
      <c r="T9" s="320"/>
      <c r="U9" s="320"/>
      <c r="V9" s="320"/>
      <c r="W9" s="159"/>
    </row>
    <row r="10" spans="2:27" ht="30" customHeight="1">
      <c r="B10" s="866" t="s">
        <v>1102</v>
      </c>
      <c r="C10" s="1706"/>
      <c r="D10" s="1707"/>
      <c r="E10" s="1707"/>
      <c r="F10" s="1707"/>
      <c r="G10" s="1707"/>
      <c r="H10" s="1707"/>
      <c r="I10" s="1708"/>
      <c r="L10" s="320"/>
      <c r="M10" s="320"/>
      <c r="N10" s="320"/>
      <c r="O10" s="320"/>
      <c r="P10" s="320"/>
      <c r="Q10" s="320"/>
      <c r="R10" s="320"/>
      <c r="S10" s="320"/>
      <c r="T10" s="320"/>
      <c r="U10" s="320"/>
      <c r="V10" s="320"/>
      <c r="W10" s="320"/>
    </row>
    <row r="11" spans="2:27" ht="18" customHeight="1">
      <c r="B11" s="866" t="s">
        <v>1104</v>
      </c>
      <c r="C11" s="1706"/>
      <c r="D11" s="1707"/>
      <c r="E11" s="1707"/>
      <c r="F11" s="1707"/>
      <c r="G11" s="1707"/>
      <c r="H11" s="1707"/>
      <c r="I11" s="1708"/>
      <c r="L11" s="320"/>
      <c r="M11" s="320"/>
      <c r="N11" s="320"/>
      <c r="O11" s="320"/>
      <c r="P11" s="320"/>
      <c r="Q11" s="320"/>
      <c r="R11" s="320"/>
      <c r="S11" s="320"/>
      <c r="T11" s="320"/>
      <c r="U11" s="320"/>
      <c r="V11" s="320"/>
      <c r="W11" s="320"/>
      <c r="X11" s="320"/>
      <c r="Y11" s="320"/>
      <c r="Z11" s="320"/>
      <c r="AA11" s="320"/>
    </row>
    <row r="12" spans="2:27" ht="18" customHeight="1">
      <c r="B12" s="866" t="s">
        <v>1103</v>
      </c>
      <c r="C12" s="1706"/>
      <c r="D12" s="1707"/>
      <c r="E12" s="1707"/>
      <c r="F12" s="1707"/>
      <c r="G12" s="1707"/>
      <c r="H12" s="1707"/>
      <c r="I12" s="1708"/>
      <c r="L12" s="320"/>
      <c r="M12" s="320"/>
      <c r="N12" s="320"/>
      <c r="O12" s="320"/>
      <c r="P12" s="320"/>
      <c r="Q12" s="320"/>
      <c r="Y12" s="159"/>
      <c r="Z12" s="159"/>
      <c r="AA12" s="159"/>
    </row>
    <row r="13" spans="2:27" ht="18" customHeight="1">
      <c r="B13" s="866" t="s">
        <v>1305</v>
      </c>
      <c r="C13" s="1706"/>
      <c r="D13" s="1707"/>
      <c r="E13" s="1707"/>
      <c r="F13" s="1707"/>
      <c r="G13" s="1707"/>
      <c r="H13" s="1707"/>
      <c r="I13" s="1708"/>
      <c r="L13" s="319"/>
      <c r="M13" s="319"/>
      <c r="N13" s="319"/>
      <c r="O13" s="319"/>
      <c r="P13" s="320"/>
      <c r="Q13" s="320"/>
      <c r="Y13" s="159"/>
      <c r="Z13" s="159"/>
      <c r="AA13" s="159"/>
    </row>
    <row r="14" spans="2:27" ht="18" customHeight="1">
      <c r="B14" s="866" t="s">
        <v>1105</v>
      </c>
      <c r="C14" s="1706"/>
      <c r="D14" s="1707"/>
      <c r="E14" s="1707"/>
      <c r="F14" s="1707"/>
      <c r="G14" s="1707"/>
      <c r="H14" s="1707"/>
      <c r="I14" s="1708"/>
      <c r="L14" s="275"/>
      <c r="M14" s="319"/>
      <c r="N14" s="319"/>
      <c r="O14" s="319"/>
      <c r="P14" s="319"/>
      <c r="Q14" s="319"/>
      <c r="Y14" s="159"/>
      <c r="Z14" s="159"/>
      <c r="AA14" s="159"/>
    </row>
    <row r="15" spans="2:27" ht="18" customHeight="1">
      <c r="B15" s="867" t="s">
        <v>1106</v>
      </c>
      <c r="C15" s="1709"/>
      <c r="D15" s="1710"/>
      <c r="E15" s="1710"/>
      <c r="F15" s="1710"/>
      <c r="G15" s="1710"/>
      <c r="H15" s="1710"/>
      <c r="I15" s="1711"/>
      <c r="L15" s="275"/>
      <c r="M15" s="319"/>
      <c r="N15" s="319"/>
      <c r="O15" s="319"/>
      <c r="P15" s="319"/>
      <c r="Q15" s="319"/>
      <c r="X15" s="159"/>
      <c r="Y15" s="159"/>
      <c r="Z15" s="159"/>
      <c r="AA15" s="159"/>
    </row>
    <row r="16" spans="2:27" ht="18" customHeight="1" thickBot="1">
      <c r="B16" s="868" t="s">
        <v>1211</v>
      </c>
      <c r="C16" s="1712"/>
      <c r="D16" s="1713"/>
      <c r="E16" s="1713"/>
      <c r="F16" s="1713"/>
      <c r="G16" s="1713"/>
      <c r="H16" s="1713"/>
      <c r="I16" s="1714"/>
      <c r="L16" s="275"/>
      <c r="M16" s="319"/>
      <c r="N16" s="319"/>
      <c r="O16" s="319"/>
      <c r="P16" s="319"/>
      <c r="Q16" s="319"/>
      <c r="X16" s="159"/>
      <c r="Y16" s="159"/>
      <c r="Z16" s="159"/>
      <c r="AA16" s="159"/>
    </row>
    <row r="17" spans="2:27" ht="12" customHeight="1">
      <c r="B17" s="725"/>
      <c r="C17" s="725"/>
      <c r="D17" s="725"/>
      <c r="E17" s="725"/>
      <c r="F17" s="725"/>
      <c r="G17" s="725"/>
      <c r="H17" s="725"/>
      <c r="I17" s="725"/>
      <c r="L17" s="275"/>
      <c r="M17" s="319"/>
      <c r="N17" s="319"/>
      <c r="O17" s="319"/>
      <c r="P17" s="319"/>
      <c r="Q17" s="319"/>
      <c r="X17" s="159"/>
      <c r="Y17" s="159"/>
      <c r="Z17" s="159"/>
      <c r="AA17" s="159"/>
    </row>
    <row r="18" spans="2:27" ht="18" customHeight="1" thickBot="1">
      <c r="B18" s="869" t="s">
        <v>1212</v>
      </c>
      <c r="C18" s="725"/>
      <c r="D18" s="725"/>
      <c r="E18" s="725"/>
      <c r="F18" s="725"/>
      <c r="G18" s="725"/>
      <c r="H18" s="725"/>
      <c r="I18" s="725"/>
      <c r="L18" s="275"/>
      <c r="M18" s="319"/>
      <c r="N18" s="319"/>
      <c r="O18" s="319"/>
      <c r="P18" s="319"/>
      <c r="Q18" s="319"/>
      <c r="X18" s="159"/>
      <c r="Y18" s="159"/>
      <c r="Z18" s="159"/>
      <c r="AA18" s="159"/>
    </row>
    <row r="19" spans="2:27" ht="18" customHeight="1" thickBot="1">
      <c r="B19" s="870" t="s">
        <v>1106</v>
      </c>
      <c r="C19" s="1715" t="str">
        <f>IF($C$15="","",$C$15)</f>
        <v/>
      </c>
      <c r="D19" s="1716"/>
      <c r="E19" s="1716"/>
      <c r="F19" s="1716"/>
      <c r="G19" s="1716"/>
      <c r="H19" s="1716"/>
      <c r="I19" s="1717"/>
      <c r="L19" s="275"/>
      <c r="M19" s="319"/>
      <c r="N19" s="319"/>
      <c r="O19" s="319"/>
      <c r="P19" s="319"/>
      <c r="Q19" s="319"/>
      <c r="X19" s="159"/>
      <c r="Y19" s="159"/>
      <c r="Z19" s="159"/>
      <c r="AA19" s="159"/>
    </row>
    <row r="20" spans="2:27" ht="18" customHeight="1" thickBot="1">
      <c r="B20" s="1718" t="s">
        <v>1537</v>
      </c>
      <c r="C20" s="1719"/>
      <c r="D20" s="711"/>
      <c r="E20" s="712"/>
      <c r="F20" s="712"/>
      <c r="G20" s="712"/>
      <c r="H20" s="712"/>
      <c r="I20" s="713"/>
      <c r="L20" s="275"/>
      <c r="M20" s="319"/>
      <c r="N20" s="319"/>
      <c r="O20" s="319"/>
      <c r="P20" s="319"/>
      <c r="Q20" s="319"/>
      <c r="X20" s="159"/>
      <c r="Y20" s="159"/>
      <c r="Z20" s="159"/>
      <c r="AA20" s="159"/>
    </row>
    <row r="21" spans="2:27" ht="18" customHeight="1">
      <c r="B21" s="714" t="s">
        <v>1532</v>
      </c>
      <c r="C21" s="1720"/>
      <c r="D21" s="1721"/>
      <c r="E21" s="1721"/>
      <c r="F21" s="1721"/>
      <c r="G21" s="1721"/>
      <c r="H21" s="1721"/>
      <c r="I21" s="1722"/>
      <c r="L21" s="275"/>
      <c r="M21" s="319"/>
      <c r="N21" s="319"/>
      <c r="O21" s="319"/>
      <c r="P21" s="319"/>
      <c r="Q21" s="319"/>
      <c r="X21" s="159"/>
      <c r="Y21" s="159"/>
      <c r="Z21" s="159"/>
      <c r="AA21" s="159"/>
    </row>
    <row r="22" spans="2:27" ht="18" customHeight="1">
      <c r="B22" s="715" t="s">
        <v>1533</v>
      </c>
      <c r="C22" s="1694"/>
      <c r="D22" s="1695"/>
      <c r="E22" s="1695"/>
      <c r="F22" s="1695"/>
      <c r="G22" s="1695"/>
      <c r="H22" s="1695"/>
      <c r="I22" s="1696"/>
      <c r="L22" s="275"/>
      <c r="M22" s="319"/>
      <c r="N22" s="319"/>
      <c r="O22" s="319"/>
      <c r="P22" s="319"/>
      <c r="Q22" s="319"/>
      <c r="X22" s="159"/>
      <c r="Y22" s="159"/>
      <c r="Z22" s="159"/>
      <c r="AA22" s="159"/>
    </row>
    <row r="23" spans="2:27" ht="24" customHeight="1">
      <c r="B23" s="716" t="s">
        <v>1534</v>
      </c>
      <c r="C23" s="1694"/>
      <c r="D23" s="1695"/>
      <c r="E23" s="1695"/>
      <c r="F23" s="1695"/>
      <c r="G23" s="1695"/>
      <c r="H23" s="1695"/>
      <c r="I23" s="1696"/>
      <c r="L23" s="275"/>
      <c r="M23" s="319"/>
      <c r="N23" s="319"/>
      <c r="O23" s="319"/>
      <c r="P23" s="319"/>
      <c r="Q23" s="319"/>
      <c r="X23" s="159"/>
      <c r="Y23" s="159"/>
      <c r="Z23" s="159"/>
      <c r="AA23" s="159"/>
    </row>
    <row r="24" spans="2:27" ht="22.15" customHeight="1">
      <c r="B24" s="717" t="s">
        <v>1535</v>
      </c>
      <c r="C24" s="1694"/>
      <c r="D24" s="1695"/>
      <c r="E24" s="1695"/>
      <c r="F24" s="1695"/>
      <c r="G24" s="1695"/>
      <c r="H24" s="1695"/>
      <c r="I24" s="1696"/>
      <c r="L24" s="275"/>
      <c r="M24" s="319"/>
      <c r="N24" s="319"/>
      <c r="O24" s="319"/>
      <c r="P24" s="319"/>
      <c r="Q24" s="319"/>
      <c r="X24" s="159"/>
      <c r="Y24" s="159"/>
      <c r="Z24" s="159"/>
      <c r="AA24" s="159"/>
    </row>
    <row r="25" spans="2:27" ht="18" customHeight="1" thickBot="1">
      <c r="B25" s="718" t="s">
        <v>1536</v>
      </c>
      <c r="C25" s="1697"/>
      <c r="D25" s="1698"/>
      <c r="E25" s="1698"/>
      <c r="F25" s="1698"/>
      <c r="G25" s="1698"/>
      <c r="H25" s="1698"/>
      <c r="I25" s="1699"/>
      <c r="R25" s="319"/>
      <c r="S25" s="319"/>
      <c r="T25" s="319"/>
      <c r="U25" s="319"/>
      <c r="V25" s="319"/>
      <c r="W25" s="159"/>
      <c r="X25" s="159"/>
      <c r="Y25" s="159"/>
      <c r="Z25" s="159"/>
      <c r="AA25" s="159"/>
    </row>
    <row r="26" spans="2:27" ht="12" customHeight="1">
      <c r="B26" s="725"/>
      <c r="C26" s="725"/>
      <c r="D26" s="725"/>
      <c r="E26" s="725"/>
      <c r="F26" s="725"/>
      <c r="G26" s="725"/>
      <c r="H26" s="725"/>
      <c r="I26" s="725"/>
      <c r="R26" s="319"/>
      <c r="S26" s="319"/>
      <c r="T26" s="319"/>
      <c r="U26" s="319"/>
      <c r="V26" s="319"/>
      <c r="W26" s="159"/>
      <c r="X26" s="159"/>
      <c r="Y26" s="159"/>
      <c r="Z26" s="159"/>
      <c r="AA26" s="159"/>
    </row>
    <row r="27" spans="2:27" ht="18" customHeight="1" thickBot="1">
      <c r="B27" s="869" t="s">
        <v>1213</v>
      </c>
      <c r="C27" s="725"/>
      <c r="D27" s="725"/>
      <c r="E27" s="725"/>
      <c r="F27" s="725"/>
      <c r="G27" s="725"/>
      <c r="H27" s="725"/>
      <c r="I27" s="725"/>
      <c r="L27" s="259"/>
      <c r="M27" s="234"/>
      <c r="N27" s="234"/>
      <c r="O27" s="234"/>
      <c r="P27" s="234"/>
      <c r="Q27" s="234"/>
      <c r="R27" s="234"/>
      <c r="S27" s="234"/>
      <c r="T27" s="234"/>
      <c r="U27" s="234"/>
      <c r="V27" s="234"/>
      <c r="W27" s="234"/>
      <c r="X27" s="234"/>
      <c r="Y27" s="234"/>
      <c r="Z27" s="234"/>
      <c r="AA27" s="234"/>
    </row>
    <row r="28" spans="2:27" ht="18" customHeight="1">
      <c r="B28" s="871" t="s">
        <v>1116</v>
      </c>
      <c r="C28" s="872" t="e">
        <f>G37-G44</f>
        <v>#VALUE!</v>
      </c>
      <c r="D28" s="873" t="s">
        <v>48</v>
      </c>
      <c r="E28" s="725"/>
      <c r="F28" s="725"/>
      <c r="G28" s="725"/>
      <c r="H28" s="725"/>
      <c r="I28" s="725"/>
    </row>
    <row r="29" spans="2:27" ht="18" customHeight="1" thickBot="1">
      <c r="B29" s="868" t="s">
        <v>1117</v>
      </c>
      <c r="C29" s="874" t="e">
        <f>I37-I44</f>
        <v>#VALUE!</v>
      </c>
      <c r="D29" s="875" t="s">
        <v>1118</v>
      </c>
      <c r="E29" s="725" t="s">
        <v>1180</v>
      </c>
      <c r="F29" s="725"/>
      <c r="G29" s="725"/>
      <c r="H29" s="725"/>
      <c r="I29" s="725"/>
    </row>
    <row r="30" spans="2:27" ht="12" customHeight="1">
      <c r="B30" s="869"/>
      <c r="C30" s="725"/>
      <c r="D30" s="725"/>
      <c r="E30" s="725"/>
      <c r="F30" s="725"/>
      <c r="G30" s="725"/>
      <c r="H30" s="725"/>
      <c r="I30" s="725"/>
      <c r="N30" s="1703" t="s">
        <v>1257</v>
      </c>
      <c r="O30" s="1704"/>
      <c r="P30" s="1704"/>
      <c r="Q30" s="1704"/>
      <c r="R30" s="1705"/>
    </row>
    <row r="31" spans="2:27" ht="18" customHeight="1" thickBot="1">
      <c r="B31" s="876" t="s">
        <v>1134</v>
      </c>
      <c r="C31" s="725"/>
      <c r="D31" s="725"/>
      <c r="E31" s="725"/>
      <c r="F31" s="725"/>
      <c r="G31" s="725"/>
      <c r="H31" s="725"/>
      <c r="I31" s="725"/>
      <c r="N31" s="277" t="s">
        <v>1256</v>
      </c>
      <c r="R31" s="278"/>
    </row>
    <row r="32" spans="2:27" ht="25.15" customHeight="1" thickBot="1">
      <c r="B32" s="877" t="s">
        <v>160</v>
      </c>
      <c r="C32" s="1700" t="s">
        <v>1112</v>
      </c>
      <c r="D32" s="1701"/>
      <c r="E32" s="1700" t="s">
        <v>47</v>
      </c>
      <c r="F32" s="1702"/>
      <c r="G32" s="878" t="s">
        <v>1114</v>
      </c>
      <c r="H32" s="879" t="s">
        <v>1113</v>
      </c>
      <c r="I32" s="878" t="s">
        <v>1115</v>
      </c>
      <c r="N32" s="277" t="s">
        <v>1250</v>
      </c>
      <c r="O32" s="279" t="s">
        <v>1251</v>
      </c>
      <c r="P32" s="279" t="s">
        <v>1252</v>
      </c>
      <c r="Q32" s="279" t="s">
        <v>1253</v>
      </c>
      <c r="R32" s="280" t="s">
        <v>1254</v>
      </c>
    </row>
    <row r="33" spans="1:18" ht="18" customHeight="1">
      <c r="A33" s="1150" t="str">
        <f>IF($B33="","",VLOOKUP($B33,単位と係数,2,FALSE))</f>
        <v/>
      </c>
      <c r="B33" s="880"/>
      <c r="C33" s="881"/>
      <c r="D33" s="882" t="str">
        <f>IF($B33="","",VLOOKUP($B33,単位と係数,4,FALSE))</f>
        <v/>
      </c>
      <c r="E33" s="883" t="str">
        <f>IF(B33="","",IF(A33=1,VLOOKUP(B33,単位と係数,7,FALSE),VLOOKUP(B33,単位と係数,5,FALSE)*VLOOKUP(B33,単位と係数,7,FALSE)))</f>
        <v/>
      </c>
      <c r="F33" s="884" t="str">
        <f>IF($B33="","","t-CO2/"&amp;$D33)</f>
        <v/>
      </c>
      <c r="G33" s="885" t="str">
        <f>IF(OR($C33="",$E33=""),"",$C33*$E33)</f>
        <v/>
      </c>
      <c r="H33" s="886" t="str">
        <f>IF($B33="","",VLOOKUP($B33,単価,3,FALSE))</f>
        <v/>
      </c>
      <c r="I33" s="887" t="str">
        <f>IF(OR($C33="",$H33=""),"",$C33*$H33)</f>
        <v/>
      </c>
      <c r="N33" s="281" t="str">
        <f>A33</f>
        <v/>
      </c>
      <c r="O33" s="282">
        <f>IF(COUNTIF($B33,"*系統電力*"),"*系統電力*",IF(COUNTIF($B33,"*産業用蒸気*"),"*産業用蒸気*",IF(COUNTIF($B33,"*温水*"),"*温水*",IF(COUNTIF($B33,"*冷水*"),"*冷水*",IF(COUNTIF($B33,"*蒸気（産業用以外）*"),"*蒸気（産業用以外）*",$B33)))))</f>
        <v>0</v>
      </c>
      <c r="P33" s="283">
        <f>C33</f>
        <v>0</v>
      </c>
      <c r="Q33" s="284" t="e">
        <f>IFERROR(VLOOKUP($O33,電力等のGJ換算係数,2,FALSE),IF(VLOOKUP($O33,単位と係数,5,FALSE)="","",VLOOKUP($O33,単位と係数,5,FALSE)))</f>
        <v>#N/A</v>
      </c>
      <c r="R33" s="285" t="str">
        <f>IFERROR(P33*Q33,"---")</f>
        <v>---</v>
      </c>
    </row>
    <row r="34" spans="1:18" ht="18" customHeight="1">
      <c r="A34" s="1150" t="str">
        <f>IF($B34="","",VLOOKUP($B34,単位と係数,2,FALSE))</f>
        <v/>
      </c>
      <c r="B34" s="888"/>
      <c r="C34" s="889"/>
      <c r="D34" s="890" t="str">
        <f>IF($B34="","",VLOOKUP($B34,単位と係数,4,FALSE))</f>
        <v/>
      </c>
      <c r="E34" s="891" t="str">
        <f>IF(B34="","",IF(A34=1,VLOOKUP(B34,単位と係数,7,FALSE),VLOOKUP(B34,単位と係数,5,FALSE)*VLOOKUP(B34,単位と係数,7,FALSE)))</f>
        <v/>
      </c>
      <c r="F34" s="892" t="str">
        <f>IF($B34="","","t-CO2/"&amp;$D34)</f>
        <v/>
      </c>
      <c r="G34" s="893" t="str">
        <f>IF(OR($C34="",$E34=""),"",$C34*$E34)</f>
        <v/>
      </c>
      <c r="H34" s="894" t="str">
        <f>IF($B34="","",VLOOKUP($B34,単価,3,FALSE))</f>
        <v/>
      </c>
      <c r="I34" s="895" t="str">
        <f>IF(OR($C34="",$H34=""),"",$C34*$H34)</f>
        <v/>
      </c>
      <c r="N34" s="281" t="str">
        <f>A34</f>
        <v/>
      </c>
      <c r="O34" s="282">
        <f>IF(COUNTIF($B34,"*系統電力*"),"*系統電力*",IF(COUNTIF($B34,"*産業用蒸気*"),"*産業用蒸気*",IF(COUNTIF($B34,"*温水*"),"*温水*",IF(COUNTIF($B34,"*冷水*"),"*冷水*",IF(COUNTIF($B34,"*蒸気（産業用以外）*"),"*蒸気（産業用以外）*",$B34)))))</f>
        <v>0</v>
      </c>
      <c r="P34" s="283">
        <f>C34</f>
        <v>0</v>
      </c>
      <c r="Q34" s="284" t="e">
        <f>IFERROR(VLOOKUP($O34,電力等のGJ換算係数,2,FALSE),IF(VLOOKUP($O34,単位と係数,5,FALSE)="","",VLOOKUP($O34,単位と係数,5,FALSE)))</f>
        <v>#N/A</v>
      </c>
      <c r="R34" s="285" t="str">
        <f>IFERROR(P34*Q34,"---")</f>
        <v>---</v>
      </c>
    </row>
    <row r="35" spans="1:18" ht="18" customHeight="1">
      <c r="A35" s="1150" t="str">
        <f>IF($B35="","",VLOOKUP($B35,単位と係数,2,FALSE))</f>
        <v/>
      </c>
      <c r="B35" s="888"/>
      <c r="C35" s="889"/>
      <c r="D35" s="890" t="str">
        <f>IF($B35="","",VLOOKUP($B35,単位と係数,4,FALSE))</f>
        <v/>
      </c>
      <c r="E35" s="891" t="str">
        <f>IF(B35="","",IF(A35=1,VLOOKUP(B35,単位と係数,7,FALSE),VLOOKUP(B35,単位と係数,5,FALSE)*VLOOKUP(B35,単位と係数,7,FALSE)))</f>
        <v/>
      </c>
      <c r="F35" s="892" t="str">
        <f>IF($B35="","","t-CO2/"&amp;$D35)</f>
        <v/>
      </c>
      <c r="G35" s="893" t="str">
        <f>IF(OR($C35="",$E35=""),"",$C35*$E35)</f>
        <v/>
      </c>
      <c r="H35" s="894" t="str">
        <f>IF($B35="","",VLOOKUP($B35,単価,3,FALSE))</f>
        <v/>
      </c>
      <c r="I35" s="895" t="str">
        <f>IF(OR($C35="",$H35=""),"",$C35*$H35)</f>
        <v/>
      </c>
      <c r="N35" s="281" t="str">
        <f>A35</f>
        <v/>
      </c>
      <c r="O35" s="282">
        <f>IF(COUNTIF($B35,"*系統電力*"),"*系統電力*",IF(COUNTIF($B35,"*産業用蒸気*"),"*産業用蒸気*",IF(COUNTIF($B35,"*温水*"),"*温水*",IF(COUNTIF($B35,"*冷水*"),"*冷水*",IF(COUNTIF($B35,"*蒸気（産業用以外）*"),"*蒸気（産業用以外）*",$B35)))))</f>
        <v>0</v>
      </c>
      <c r="P35" s="283">
        <f>C35</f>
        <v>0</v>
      </c>
      <c r="Q35" s="284" t="e">
        <f>IFERROR(VLOOKUP($O35,電力等のGJ換算係数,2,FALSE),IF(VLOOKUP($O35,単位と係数,5,FALSE)="","",VLOOKUP($O35,単位と係数,5,FALSE)))</f>
        <v>#N/A</v>
      </c>
      <c r="R35" s="285" t="str">
        <f>IFERROR(P35*Q35,"---")</f>
        <v>---</v>
      </c>
    </row>
    <row r="36" spans="1:18" ht="18" customHeight="1" thickBot="1">
      <c r="A36" s="1150" t="str">
        <f>IF($B36="","",VLOOKUP($B36,単位と係数,2,FALSE))</f>
        <v/>
      </c>
      <c r="B36" s="896"/>
      <c r="C36" s="897"/>
      <c r="D36" s="898" t="str">
        <f>IF($B36="","",VLOOKUP($B36,単位と係数,4,FALSE))</f>
        <v/>
      </c>
      <c r="E36" s="899" t="str">
        <f>IF(B36="","",IF(A36=1,VLOOKUP(B36,単位と係数,7,FALSE),VLOOKUP(B36,単位と係数,5,FALSE)*VLOOKUP(B36,単位と係数,7,FALSE)))</f>
        <v/>
      </c>
      <c r="F36" s="900" t="str">
        <f>IF($B36="","","t-CO2/"&amp;$D36)</f>
        <v/>
      </c>
      <c r="G36" s="901" t="str">
        <f>IF(OR($C36="",$E36=""),"",$C36*$E36)</f>
        <v/>
      </c>
      <c r="H36" s="902" t="str">
        <f>IF($B36="","",VLOOKUP($B36,単価,3,FALSE))</f>
        <v/>
      </c>
      <c r="I36" s="903" t="str">
        <f>IF(OR($C36="",$H36=""),"",$C36*$H36)</f>
        <v/>
      </c>
      <c r="N36" s="281" t="str">
        <f>A36</f>
        <v/>
      </c>
      <c r="O36" s="282">
        <f>IF(COUNTIF($B36,"*系統電力*"),"*系統電力*",IF(COUNTIF($B36,"*産業用蒸気*"),"*産業用蒸気*",IF(COUNTIF($B36,"*温水*"),"*温水*",IF(COUNTIF($B36,"*冷水*"),"*冷水*",IF(COUNTIF($B36,"*蒸気（産業用以外）*"),"*蒸気（産業用以外）*",$B36)))))</f>
        <v>0</v>
      </c>
      <c r="P36" s="283">
        <f>C36</f>
        <v>0</v>
      </c>
      <c r="Q36" s="284" t="e">
        <f>IFERROR(VLOOKUP($O36,電力等のGJ換算係数,2,FALSE),IF(VLOOKUP($O36,単位と係数,5,FALSE)="","",VLOOKUP($O36,単位と係数,5,FALSE)))</f>
        <v>#N/A</v>
      </c>
      <c r="R36" s="285" t="str">
        <f>IFERROR(P36*Q36,"---")</f>
        <v>---</v>
      </c>
    </row>
    <row r="37" spans="1:18" ht="18" customHeight="1" thickBot="1">
      <c r="A37" s="1150"/>
      <c r="B37" s="725"/>
      <c r="C37" s="725"/>
      <c r="D37" s="725"/>
      <c r="E37" s="725"/>
      <c r="F37" s="989" t="s">
        <v>14</v>
      </c>
      <c r="G37" s="904" t="str">
        <f>IF(G33="","",SUM(G33:G36))</f>
        <v/>
      </c>
      <c r="H37" s="905"/>
      <c r="I37" s="906" t="str">
        <f>IF(I33="","",SUM(I33:I36))</f>
        <v/>
      </c>
      <c r="N37" s="286"/>
      <c r="O37" s="287"/>
      <c r="P37" s="288"/>
      <c r="Q37" s="289" t="s">
        <v>1255</v>
      </c>
      <c r="R37" s="285">
        <f>SUM(R33:R36)</f>
        <v>0</v>
      </c>
    </row>
    <row r="38" spans="1:18" ht="18" customHeight="1" thickBot="1">
      <c r="A38" s="1150"/>
      <c r="B38" s="876" t="s">
        <v>1133</v>
      </c>
      <c r="C38" s="725"/>
      <c r="D38" s="725"/>
      <c r="E38" s="725"/>
      <c r="F38" s="725"/>
      <c r="G38" s="907" t="s">
        <v>1177</v>
      </c>
      <c r="H38" s="725"/>
      <c r="I38" s="907"/>
      <c r="N38" s="277" t="s">
        <v>1258</v>
      </c>
      <c r="R38" s="278"/>
    </row>
    <row r="39" spans="1:18" ht="25.15" customHeight="1" thickBot="1">
      <c r="A39" s="1150"/>
      <c r="B39" s="877" t="s">
        <v>160</v>
      </c>
      <c r="C39" s="1700" t="s">
        <v>1112</v>
      </c>
      <c r="D39" s="1701"/>
      <c r="E39" s="1700" t="s">
        <v>47</v>
      </c>
      <c r="F39" s="1702"/>
      <c r="G39" s="878" t="s">
        <v>1114</v>
      </c>
      <c r="H39" s="879" t="s">
        <v>1113</v>
      </c>
      <c r="I39" s="878" t="s">
        <v>1115</v>
      </c>
      <c r="N39" s="277" t="s">
        <v>1250</v>
      </c>
      <c r="O39" s="279" t="s">
        <v>1251</v>
      </c>
      <c r="P39" s="279" t="s">
        <v>1252</v>
      </c>
      <c r="Q39" s="279" t="s">
        <v>1253</v>
      </c>
      <c r="R39" s="280" t="s">
        <v>1254</v>
      </c>
    </row>
    <row r="40" spans="1:18" ht="18" customHeight="1">
      <c r="A40" s="1150" t="str">
        <f>IF($B40="","",VLOOKUP($B40,単位と係数,2,FALSE))</f>
        <v/>
      </c>
      <c r="B40" s="880"/>
      <c r="C40" s="881"/>
      <c r="D40" s="882" t="str">
        <f>IF($B40="","",VLOOKUP($B40,単位と係数,4,FALSE))</f>
        <v/>
      </c>
      <c r="E40" s="883" t="str">
        <f>IF(B40="","",IF(A40=1,VLOOKUP(B40,単位と係数,7,FALSE),VLOOKUP(B40,単位と係数,5,FALSE)*VLOOKUP(B40,単位と係数,7,FALSE)))</f>
        <v/>
      </c>
      <c r="F40" s="884" t="str">
        <f>IF($B40="","","t-CO2/"&amp;$D40)</f>
        <v/>
      </c>
      <c r="G40" s="885" t="str">
        <f>IF(OR($C40="",$E40=""),"",$C40*$E40)</f>
        <v/>
      </c>
      <c r="H40" s="886" t="str">
        <f>IF($B40="","",VLOOKUP($B40,単価,3,FALSE))</f>
        <v/>
      </c>
      <c r="I40" s="887" t="str">
        <f>IF(OR($C40="",$H40=""),"",$C40*$H40)</f>
        <v/>
      </c>
      <c r="N40" s="281" t="str">
        <f>A40</f>
        <v/>
      </c>
      <c r="O40" s="282">
        <f>IF(COUNTIF($B40,"*系統電力*"),"*系統電力*",IF(COUNTIF($B40,"*産業用蒸気*"),"*産業用蒸気*",IF(COUNTIF($B40,"*温水*"),"*温水*",IF(COUNTIF($B40,"*冷水*"),"*冷水*",IF(COUNTIF($B40,"*蒸気（産業用以外）*"),"*蒸気（産業用以外）*",$B40)))))</f>
        <v>0</v>
      </c>
      <c r="P40" s="283">
        <f>C40</f>
        <v>0</v>
      </c>
      <c r="Q40" s="284" t="e">
        <f>IFERROR(VLOOKUP($O40,電力等のGJ換算係数,2,FALSE),IF(VLOOKUP($O40,単位と係数,5,FALSE)="","",VLOOKUP($O40,単位と係数,5,FALSE)))</f>
        <v>#N/A</v>
      </c>
      <c r="R40" s="285" t="str">
        <f>IFERROR(P40*Q40,"---")</f>
        <v>---</v>
      </c>
    </row>
    <row r="41" spans="1:18" ht="18" customHeight="1">
      <c r="A41" s="1150" t="str">
        <f>IF($B41="","",VLOOKUP($B41,単位と係数,2,FALSE))</f>
        <v/>
      </c>
      <c r="B41" s="888"/>
      <c r="C41" s="889"/>
      <c r="D41" s="890" t="str">
        <f>IF($B41="","",VLOOKUP($B41,単位と係数,4,FALSE))</f>
        <v/>
      </c>
      <c r="E41" s="891" t="str">
        <f>IF(B41="","",IF(A41=1,VLOOKUP(B41,単位と係数,7,FALSE),VLOOKUP(B41,単位と係数,5,FALSE)*VLOOKUP(B41,単位と係数,7,FALSE)))</f>
        <v/>
      </c>
      <c r="F41" s="892" t="str">
        <f>IF($B41="","","t-CO2/"&amp;$D41)</f>
        <v/>
      </c>
      <c r="G41" s="893" t="str">
        <f>IF(OR($C41="",$E41=""),"",$C41*$E41)</f>
        <v/>
      </c>
      <c r="H41" s="894" t="str">
        <f>IF($B41="","",VLOOKUP($B41,単価,3,FALSE))</f>
        <v/>
      </c>
      <c r="I41" s="895" t="str">
        <f>IF(OR($C41="",$H41=""),"",$C41*$H41)</f>
        <v/>
      </c>
      <c r="N41" s="281" t="str">
        <f>A41</f>
        <v/>
      </c>
      <c r="O41" s="282">
        <f>IF(COUNTIF($B41,"*系統電力*"),"*系統電力*",IF(COUNTIF($B41,"*産業用蒸気*"),"*産業用蒸気*",IF(COUNTIF($B41,"*温水*"),"*温水*",IF(COUNTIF($B41,"*冷水*"),"*冷水*",IF(COUNTIF($B41,"*蒸気（産業用以外）*"),"*蒸気（産業用以外）*",$B41)))))</f>
        <v>0</v>
      </c>
      <c r="P41" s="283">
        <f>C41</f>
        <v>0</v>
      </c>
      <c r="Q41" s="284" t="e">
        <f>IFERROR(VLOOKUP($O41,電力等のGJ換算係数,2,FALSE),IF(VLOOKUP($O41,単位と係数,5,FALSE)="","",VLOOKUP($O41,単位と係数,5,FALSE)))</f>
        <v>#N/A</v>
      </c>
      <c r="R41" s="285" t="str">
        <f>IFERROR(P41*Q41,"---")</f>
        <v>---</v>
      </c>
    </row>
    <row r="42" spans="1:18" ht="18" customHeight="1">
      <c r="A42" s="1150" t="str">
        <f>IF($B42="","",VLOOKUP($B42,単位と係数,2,FALSE))</f>
        <v/>
      </c>
      <c r="B42" s="888"/>
      <c r="C42" s="889"/>
      <c r="D42" s="890" t="str">
        <f>IF($B42="","",VLOOKUP($B42,単位と係数,4,FALSE))</f>
        <v/>
      </c>
      <c r="E42" s="891" t="str">
        <f>IF(B42="","",IF(A42=1,VLOOKUP(B42,単位と係数,7,FALSE),VLOOKUP(B42,単位と係数,5,FALSE)*VLOOKUP(B42,単位と係数,7,FALSE)))</f>
        <v/>
      </c>
      <c r="F42" s="892" t="str">
        <f>IF($B42="","","t-CO2/"&amp;$D42)</f>
        <v/>
      </c>
      <c r="G42" s="893" t="str">
        <f>IF(OR($C42="",$E42=""),"",$C42*$E42)</f>
        <v/>
      </c>
      <c r="H42" s="894" t="str">
        <f>IF($B42="","",VLOOKUP($B42,単価,3,FALSE))</f>
        <v/>
      </c>
      <c r="I42" s="895" t="str">
        <f>IF(OR($C42="",$H42=""),"",$C42*$H42)</f>
        <v/>
      </c>
      <c r="N42" s="281" t="str">
        <f>A42</f>
        <v/>
      </c>
      <c r="O42" s="282">
        <f>IF(COUNTIF($B42,"*系統電力*"),"*系統電力*",IF(COUNTIF($B42,"*産業用蒸気*"),"*産業用蒸気*",IF(COUNTIF($B42,"*温水*"),"*温水*",IF(COUNTIF($B42,"*冷水*"),"*冷水*",IF(COUNTIF($B42,"*蒸気（産業用以外）*"),"*蒸気（産業用以外）*",$B42)))))</f>
        <v>0</v>
      </c>
      <c r="P42" s="283">
        <f>C42</f>
        <v>0</v>
      </c>
      <c r="Q42" s="284" t="e">
        <f>IFERROR(VLOOKUP($O42,電力等のGJ換算係数,2,FALSE),IF(VLOOKUP($O42,単位と係数,5,FALSE)="","",VLOOKUP($O42,単位と係数,5,FALSE)))</f>
        <v>#N/A</v>
      </c>
      <c r="R42" s="285" t="str">
        <f>IFERROR(P42*Q42,"---")</f>
        <v>---</v>
      </c>
    </row>
    <row r="43" spans="1:18" ht="18" customHeight="1" thickBot="1">
      <c r="A43" s="1150" t="str">
        <f>IF($B43="","",VLOOKUP($B43,単位と係数,2,FALSE))</f>
        <v/>
      </c>
      <c r="B43" s="896"/>
      <c r="C43" s="897"/>
      <c r="D43" s="898" t="str">
        <f>IF($B43="","",VLOOKUP($B43,単位と係数,4,FALSE))</f>
        <v/>
      </c>
      <c r="E43" s="899" t="str">
        <f>IF(B43="","",IF(A43=1,VLOOKUP(B43,単位と係数,7,FALSE),VLOOKUP(B43,単位と係数,5,FALSE)*VLOOKUP(B43,単位と係数,7,FALSE)))</f>
        <v/>
      </c>
      <c r="F43" s="900" t="str">
        <f>IF($B43="","","t-CO2/"&amp;$D43)</f>
        <v/>
      </c>
      <c r="G43" s="901" t="str">
        <f>IF(OR($C43="",$E43=""),"",$C43*$E43)</f>
        <v/>
      </c>
      <c r="H43" s="902" t="str">
        <f>IF($B43="","",VLOOKUP($B43,単価,3,FALSE))</f>
        <v/>
      </c>
      <c r="I43" s="903" t="str">
        <f>IF(OR($C43="",$H43=""),"",$C43*$H43)</f>
        <v/>
      </c>
      <c r="N43" s="281" t="str">
        <f>A43</f>
        <v/>
      </c>
      <c r="O43" s="282">
        <f>IF(COUNTIF($B43,"*系統電力*"),"*系統電力*",IF(COUNTIF($B43,"*産業用蒸気*"),"*産業用蒸気*",IF(COUNTIF($B43,"*温水*"),"*温水*",IF(COUNTIF($B43,"*冷水*"),"*冷水*",IF(COUNTIF($B43,"*蒸気（産業用以外）*"),"*蒸気（産業用以外）*",$B43)))))</f>
        <v>0</v>
      </c>
      <c r="P43" s="283">
        <f>C43</f>
        <v>0</v>
      </c>
      <c r="Q43" s="284" t="e">
        <f>IFERROR(VLOOKUP($O43,電力等のGJ換算係数,2,FALSE),IF(VLOOKUP($O43,単位と係数,5,FALSE)="","",VLOOKUP($O43,単位と係数,5,FALSE)))</f>
        <v>#N/A</v>
      </c>
      <c r="R43" s="285" t="str">
        <f>IFERROR(P43*Q43,"---")</f>
        <v>---</v>
      </c>
    </row>
    <row r="44" spans="1:18" ht="18" customHeight="1" thickBot="1">
      <c r="B44" s="725"/>
      <c r="C44" s="725"/>
      <c r="D44" s="725"/>
      <c r="E44" s="725"/>
      <c r="F44" s="989" t="s">
        <v>14</v>
      </c>
      <c r="G44" s="904" t="str">
        <f>IF(G40="","",SUM(G40:G43))</f>
        <v/>
      </c>
      <c r="H44" s="905"/>
      <c r="I44" s="906" t="str">
        <f>IF(I40="","",SUM(I40:I43))</f>
        <v/>
      </c>
      <c r="N44" s="290"/>
      <c r="O44" s="291"/>
      <c r="P44" s="292"/>
      <c r="Q44" s="293" t="s">
        <v>1255</v>
      </c>
      <c r="R44" s="294">
        <f>SUM(R40:R43)</f>
        <v>0</v>
      </c>
    </row>
    <row r="45" spans="1:18" ht="18" customHeight="1">
      <c r="B45" s="725"/>
      <c r="C45" s="725"/>
      <c r="D45" s="725"/>
      <c r="E45" s="725"/>
      <c r="F45" s="725"/>
      <c r="G45" s="907" t="s">
        <v>1178</v>
      </c>
      <c r="H45" s="725"/>
      <c r="I45" s="907"/>
    </row>
    <row r="46" spans="1:18" ht="18" customHeight="1">
      <c r="B46" s="725"/>
      <c r="C46" s="725"/>
      <c r="D46" s="725"/>
      <c r="E46" s="725"/>
      <c r="F46" s="725"/>
      <c r="G46" s="907"/>
      <c r="H46" s="725"/>
      <c r="I46" s="907"/>
    </row>
    <row r="47" spans="1:18" ht="12" customHeight="1">
      <c r="I47" s="300" t="str">
        <f ca="1">$B$3&amp;"_個票"&amp;$C$8</f>
        <v>別添6_個票10</v>
      </c>
    </row>
    <row r="48" spans="1:18" ht="18" customHeight="1" thickBot="1">
      <c r="B48" s="33" t="s">
        <v>1214</v>
      </c>
    </row>
    <row r="49" spans="2:9" ht="18" customHeight="1">
      <c r="B49" s="1670" t="s">
        <v>1215</v>
      </c>
      <c r="C49" s="1671"/>
      <c r="D49" s="1671"/>
      <c r="E49" s="1671"/>
      <c r="F49" s="1671"/>
      <c r="G49" s="1671"/>
      <c r="H49" s="1671"/>
      <c r="I49" s="1672"/>
    </row>
    <row r="50" spans="2:9" ht="18" customHeight="1">
      <c r="B50" s="1673"/>
      <c r="C50" s="1674"/>
      <c r="D50" s="1674"/>
      <c r="E50" s="1674"/>
      <c r="F50" s="1674"/>
      <c r="G50" s="1674"/>
      <c r="H50" s="1674"/>
      <c r="I50" s="1675"/>
    </row>
    <row r="51" spans="2:9" ht="18" customHeight="1">
      <c r="B51" s="1673"/>
      <c r="C51" s="1674"/>
      <c r="D51" s="1674"/>
      <c r="E51" s="1674"/>
      <c r="F51" s="1674"/>
      <c r="G51" s="1674"/>
      <c r="H51" s="1674"/>
      <c r="I51" s="1675"/>
    </row>
    <row r="52" spans="2:9" ht="18" customHeight="1">
      <c r="B52" s="1673"/>
      <c r="C52" s="1674"/>
      <c r="D52" s="1674"/>
      <c r="E52" s="1674"/>
      <c r="F52" s="1674"/>
      <c r="G52" s="1674"/>
      <c r="H52" s="1674"/>
      <c r="I52" s="1675"/>
    </row>
    <row r="53" spans="2:9" ht="18" customHeight="1" thickBot="1">
      <c r="B53" s="1676"/>
      <c r="C53" s="1677"/>
      <c r="D53" s="1677"/>
      <c r="E53" s="1677"/>
      <c r="F53" s="1677"/>
      <c r="G53" s="1677"/>
      <c r="H53" s="1677"/>
      <c r="I53" s="1678"/>
    </row>
    <row r="54" spans="2:9" ht="18" customHeight="1" thickBot="1"/>
    <row r="55" spans="2:9" ht="18" customHeight="1">
      <c r="B55" s="295" t="s">
        <v>1131</v>
      </c>
      <c r="C55" s="296"/>
      <c r="D55" s="296"/>
      <c r="E55" s="296"/>
      <c r="F55" s="296"/>
      <c r="G55" s="296"/>
      <c r="H55" s="296"/>
      <c r="I55" s="297"/>
    </row>
    <row r="56" spans="2:9" ht="18" customHeight="1">
      <c r="B56" s="1673"/>
      <c r="C56" s="1674"/>
      <c r="D56" s="1674"/>
      <c r="E56" s="1674"/>
      <c r="F56" s="1674"/>
      <c r="G56" s="1674"/>
      <c r="H56" s="1674"/>
      <c r="I56" s="1675"/>
    </row>
    <row r="57" spans="2:9" ht="18" customHeight="1">
      <c r="B57" s="1673"/>
      <c r="C57" s="1674"/>
      <c r="D57" s="1674"/>
      <c r="E57" s="1674"/>
      <c r="F57" s="1674"/>
      <c r="G57" s="1674"/>
      <c r="H57" s="1674"/>
      <c r="I57" s="1675"/>
    </row>
    <row r="58" spans="2:9" ht="18" customHeight="1">
      <c r="B58" s="1673"/>
      <c r="C58" s="1674"/>
      <c r="D58" s="1674"/>
      <c r="E58" s="1674"/>
      <c r="F58" s="1674"/>
      <c r="G58" s="1674"/>
      <c r="H58" s="1674"/>
      <c r="I58" s="1675"/>
    </row>
    <row r="59" spans="2:9" ht="18" customHeight="1">
      <c r="B59" s="1673"/>
      <c r="C59" s="1674"/>
      <c r="D59" s="1674"/>
      <c r="E59" s="1674"/>
      <c r="F59" s="1674"/>
      <c r="G59" s="1674"/>
      <c r="H59" s="1674"/>
      <c r="I59" s="1675"/>
    </row>
    <row r="60" spans="2:9" ht="18" customHeight="1">
      <c r="B60" s="1673"/>
      <c r="C60" s="1674"/>
      <c r="D60" s="1674"/>
      <c r="E60" s="1674"/>
      <c r="F60" s="1674"/>
      <c r="G60" s="1674"/>
      <c r="H60" s="1674"/>
      <c r="I60" s="1675"/>
    </row>
    <row r="61" spans="2:9" ht="18" customHeight="1">
      <c r="B61" s="1673"/>
      <c r="C61" s="1674"/>
      <c r="D61" s="1674"/>
      <c r="E61" s="1674"/>
      <c r="F61" s="1674"/>
      <c r="G61" s="1674"/>
      <c r="H61" s="1674"/>
      <c r="I61" s="1675"/>
    </row>
    <row r="62" spans="2:9" ht="18" customHeight="1">
      <c r="B62" s="1673"/>
      <c r="C62" s="1674"/>
      <c r="D62" s="1674"/>
      <c r="E62" s="1674"/>
      <c r="F62" s="1674"/>
      <c r="G62" s="1674"/>
      <c r="H62" s="1674"/>
      <c r="I62" s="1675"/>
    </row>
    <row r="63" spans="2:9" ht="18" customHeight="1" thickBot="1">
      <c r="B63" s="1673"/>
      <c r="C63" s="1674"/>
      <c r="D63" s="1674"/>
      <c r="E63" s="1674"/>
      <c r="F63" s="1674"/>
      <c r="G63" s="1674"/>
      <c r="H63" s="1674"/>
      <c r="I63" s="1675"/>
    </row>
    <row r="64" spans="2:9" ht="18" customHeight="1">
      <c r="B64" s="295" t="s">
        <v>1132</v>
      </c>
      <c r="C64" s="298"/>
      <c r="D64" s="298"/>
      <c r="E64" s="298"/>
      <c r="F64" s="298"/>
      <c r="G64" s="298"/>
      <c r="H64" s="298"/>
      <c r="I64" s="299"/>
    </row>
    <row r="65" spans="2:9" ht="18" customHeight="1">
      <c r="B65" s="1673"/>
      <c r="C65" s="1674"/>
      <c r="D65" s="1674"/>
      <c r="E65" s="1674"/>
      <c r="F65" s="1674"/>
      <c r="G65" s="1674"/>
      <c r="H65" s="1674"/>
      <c r="I65" s="1675"/>
    </row>
    <row r="66" spans="2:9" ht="18" customHeight="1">
      <c r="B66" s="1673"/>
      <c r="C66" s="1674"/>
      <c r="D66" s="1674"/>
      <c r="E66" s="1674"/>
      <c r="F66" s="1674"/>
      <c r="G66" s="1674"/>
      <c r="H66" s="1674"/>
      <c r="I66" s="1675"/>
    </row>
    <row r="67" spans="2:9" ht="18" customHeight="1">
      <c r="B67" s="1673"/>
      <c r="C67" s="1674"/>
      <c r="D67" s="1674"/>
      <c r="E67" s="1674"/>
      <c r="F67" s="1674"/>
      <c r="G67" s="1674"/>
      <c r="H67" s="1674"/>
      <c r="I67" s="1675"/>
    </row>
    <row r="68" spans="2:9" ht="18" customHeight="1">
      <c r="B68" s="1673"/>
      <c r="C68" s="1674"/>
      <c r="D68" s="1674"/>
      <c r="E68" s="1674"/>
      <c r="F68" s="1674"/>
      <c r="G68" s="1674"/>
      <c r="H68" s="1674"/>
      <c r="I68" s="1675"/>
    </row>
    <row r="69" spans="2:9" ht="18" customHeight="1">
      <c r="B69" s="1673"/>
      <c r="C69" s="1674"/>
      <c r="D69" s="1674"/>
      <c r="E69" s="1674"/>
      <c r="F69" s="1674"/>
      <c r="G69" s="1674"/>
      <c r="H69" s="1674"/>
      <c r="I69" s="1675"/>
    </row>
    <row r="70" spans="2:9" ht="18" customHeight="1">
      <c r="B70" s="1673"/>
      <c r="C70" s="1674"/>
      <c r="D70" s="1674"/>
      <c r="E70" s="1674"/>
      <c r="F70" s="1674"/>
      <c r="G70" s="1674"/>
      <c r="H70" s="1674"/>
      <c r="I70" s="1675"/>
    </row>
    <row r="71" spans="2:9" ht="18" customHeight="1">
      <c r="B71" s="1673"/>
      <c r="C71" s="1674"/>
      <c r="D71" s="1674"/>
      <c r="E71" s="1674"/>
      <c r="F71" s="1674"/>
      <c r="G71" s="1674"/>
      <c r="H71" s="1674"/>
      <c r="I71" s="1675"/>
    </row>
    <row r="72" spans="2:9" ht="18" customHeight="1" thickBot="1">
      <c r="B72" s="1676"/>
      <c r="C72" s="1677"/>
      <c r="D72" s="1677"/>
      <c r="E72" s="1677"/>
      <c r="F72" s="1677"/>
      <c r="G72" s="1677"/>
      <c r="H72" s="1677"/>
      <c r="I72" s="1678"/>
    </row>
    <row r="73" spans="2:9" ht="18" customHeight="1" thickBot="1"/>
    <row r="74" spans="2:9" ht="18" customHeight="1">
      <c r="B74" s="988" t="s">
        <v>1135</v>
      </c>
      <c r="C74" s="298"/>
      <c r="D74" s="298"/>
      <c r="E74" s="298"/>
      <c r="F74" s="298"/>
      <c r="G74" s="298"/>
      <c r="H74" s="298"/>
      <c r="I74" s="299"/>
    </row>
    <row r="75" spans="2:9" ht="18" customHeight="1">
      <c r="B75" s="1673"/>
      <c r="C75" s="1674"/>
      <c r="D75" s="1674"/>
      <c r="E75" s="1674"/>
      <c r="F75" s="1674"/>
      <c r="G75" s="1674"/>
      <c r="H75" s="1674"/>
      <c r="I75" s="1675"/>
    </row>
    <row r="76" spans="2:9" ht="18" customHeight="1">
      <c r="B76" s="1673"/>
      <c r="C76" s="1674"/>
      <c r="D76" s="1674"/>
      <c r="E76" s="1674"/>
      <c r="F76" s="1674"/>
      <c r="G76" s="1674"/>
      <c r="H76" s="1674"/>
      <c r="I76" s="1675"/>
    </row>
    <row r="77" spans="2:9" ht="18" customHeight="1">
      <c r="B77" s="1673"/>
      <c r="C77" s="1674"/>
      <c r="D77" s="1674"/>
      <c r="E77" s="1674"/>
      <c r="F77" s="1674"/>
      <c r="G77" s="1674"/>
      <c r="H77" s="1674"/>
      <c r="I77" s="1675"/>
    </row>
    <row r="78" spans="2:9" ht="18" customHeight="1">
      <c r="B78" s="1673"/>
      <c r="C78" s="1674"/>
      <c r="D78" s="1674"/>
      <c r="E78" s="1674"/>
      <c r="F78" s="1674"/>
      <c r="G78" s="1674"/>
      <c r="H78" s="1674"/>
      <c r="I78" s="1675"/>
    </row>
    <row r="79" spans="2:9" ht="18" customHeight="1">
      <c r="B79" s="1673"/>
      <c r="C79" s="1674"/>
      <c r="D79" s="1674"/>
      <c r="E79" s="1674"/>
      <c r="F79" s="1674"/>
      <c r="G79" s="1674"/>
      <c r="H79" s="1674"/>
      <c r="I79" s="1675"/>
    </row>
    <row r="80" spans="2:9" ht="18" customHeight="1">
      <c r="B80" s="1673"/>
      <c r="C80" s="1674"/>
      <c r="D80" s="1674"/>
      <c r="E80" s="1674"/>
      <c r="F80" s="1674"/>
      <c r="G80" s="1674"/>
      <c r="H80" s="1674"/>
      <c r="I80" s="1675"/>
    </row>
    <row r="81" spans="2:9" ht="18" customHeight="1">
      <c r="B81" s="1673"/>
      <c r="C81" s="1674"/>
      <c r="D81" s="1674"/>
      <c r="E81" s="1674"/>
      <c r="F81" s="1674"/>
      <c r="G81" s="1674"/>
      <c r="H81" s="1674"/>
      <c r="I81" s="1675"/>
    </row>
    <row r="82" spans="2:9" ht="18" customHeight="1" thickBot="1">
      <c r="B82" s="1673"/>
      <c r="C82" s="1674"/>
      <c r="D82" s="1674"/>
      <c r="E82" s="1674"/>
      <c r="F82" s="1674"/>
      <c r="G82" s="1674"/>
      <c r="H82" s="1674"/>
      <c r="I82" s="1675"/>
    </row>
    <row r="83" spans="2:9" ht="18" customHeight="1">
      <c r="B83" s="295" t="s">
        <v>1136</v>
      </c>
      <c r="C83" s="298"/>
      <c r="D83" s="298"/>
      <c r="E83" s="298"/>
      <c r="F83" s="298"/>
      <c r="G83" s="298"/>
      <c r="H83" s="298"/>
      <c r="I83" s="299"/>
    </row>
    <row r="84" spans="2:9" ht="18" customHeight="1">
      <c r="B84" s="1673"/>
      <c r="C84" s="1674"/>
      <c r="D84" s="1674"/>
      <c r="E84" s="1674"/>
      <c r="F84" s="1674"/>
      <c r="G84" s="1674"/>
      <c r="H84" s="1674"/>
      <c r="I84" s="1675"/>
    </row>
    <row r="85" spans="2:9" ht="18" customHeight="1">
      <c r="B85" s="1673"/>
      <c r="C85" s="1674"/>
      <c r="D85" s="1674"/>
      <c r="E85" s="1674"/>
      <c r="F85" s="1674"/>
      <c r="G85" s="1674"/>
      <c r="H85" s="1674"/>
      <c r="I85" s="1675"/>
    </row>
    <row r="86" spans="2:9" ht="18" customHeight="1">
      <c r="B86" s="1673"/>
      <c r="C86" s="1674"/>
      <c r="D86" s="1674"/>
      <c r="E86" s="1674"/>
      <c r="F86" s="1674"/>
      <c r="G86" s="1674"/>
      <c r="H86" s="1674"/>
      <c r="I86" s="1675"/>
    </row>
    <row r="87" spans="2:9" ht="18" customHeight="1">
      <c r="B87" s="1673"/>
      <c r="C87" s="1674"/>
      <c r="D87" s="1674"/>
      <c r="E87" s="1674"/>
      <c r="F87" s="1674"/>
      <c r="G87" s="1674"/>
      <c r="H87" s="1674"/>
      <c r="I87" s="1675"/>
    </row>
    <row r="88" spans="2:9" ht="18" customHeight="1">
      <c r="B88" s="1673"/>
      <c r="C88" s="1674"/>
      <c r="D88" s="1674"/>
      <c r="E88" s="1674"/>
      <c r="F88" s="1674"/>
      <c r="G88" s="1674"/>
      <c r="H88" s="1674"/>
      <c r="I88" s="1675"/>
    </row>
    <row r="89" spans="2:9" ht="18" customHeight="1">
      <c r="B89" s="1673"/>
      <c r="C89" s="1674"/>
      <c r="D89" s="1674"/>
      <c r="E89" s="1674"/>
      <c r="F89" s="1674"/>
      <c r="G89" s="1674"/>
      <c r="H89" s="1674"/>
      <c r="I89" s="1675"/>
    </row>
    <row r="90" spans="2:9" ht="18" customHeight="1">
      <c r="B90" s="1673"/>
      <c r="C90" s="1674"/>
      <c r="D90" s="1674"/>
      <c r="E90" s="1674"/>
      <c r="F90" s="1674"/>
      <c r="G90" s="1674"/>
      <c r="H90" s="1674"/>
      <c r="I90" s="1675"/>
    </row>
    <row r="91" spans="2:9" ht="18" customHeight="1" thickBot="1">
      <c r="B91" s="1676"/>
      <c r="C91" s="1677"/>
      <c r="D91" s="1677"/>
      <c r="E91" s="1677"/>
      <c r="F91" s="1677"/>
      <c r="G91" s="1677"/>
      <c r="H91" s="1677"/>
      <c r="I91" s="1678"/>
    </row>
    <row r="92" spans="2:9" ht="12" customHeight="1">
      <c r="I92" s="300" t="str">
        <f ca="1">$B$3&amp;"_個票"&amp;$C$8</f>
        <v>別添6_個票10</v>
      </c>
    </row>
    <row r="93" spans="2:9" ht="12" customHeight="1" thickBot="1">
      <c r="I93" s="300"/>
    </row>
    <row r="94" spans="2:9" ht="18" customHeight="1">
      <c r="B94" s="295" t="s">
        <v>1216</v>
      </c>
      <c r="C94" s="298"/>
      <c r="D94" s="298"/>
      <c r="E94" s="298"/>
      <c r="F94" s="298"/>
      <c r="G94" s="298"/>
      <c r="H94" s="298"/>
      <c r="I94" s="299"/>
    </row>
    <row r="95" spans="2:9" ht="18" customHeight="1">
      <c r="B95" s="1673"/>
      <c r="C95" s="1674"/>
      <c r="D95" s="1674"/>
      <c r="E95" s="1674"/>
      <c r="F95" s="1674"/>
      <c r="G95" s="1674"/>
      <c r="H95" s="1674"/>
      <c r="I95" s="1675"/>
    </row>
    <row r="96" spans="2:9" ht="18" customHeight="1">
      <c r="B96" s="1673"/>
      <c r="C96" s="1674"/>
      <c r="D96" s="1674"/>
      <c r="E96" s="1674"/>
      <c r="F96" s="1674"/>
      <c r="G96" s="1674"/>
      <c r="H96" s="1674"/>
      <c r="I96" s="1675"/>
    </row>
    <row r="97" spans="2:9" ht="18" customHeight="1">
      <c r="B97" s="1673"/>
      <c r="C97" s="1674"/>
      <c r="D97" s="1674"/>
      <c r="E97" s="1674"/>
      <c r="F97" s="1674"/>
      <c r="G97" s="1674"/>
      <c r="H97" s="1674"/>
      <c r="I97" s="1675"/>
    </row>
    <row r="98" spans="2:9" ht="18" customHeight="1">
      <c r="B98" s="1673"/>
      <c r="C98" s="1674"/>
      <c r="D98" s="1674"/>
      <c r="E98" s="1674"/>
      <c r="F98" s="1674"/>
      <c r="G98" s="1674"/>
      <c r="H98" s="1674"/>
      <c r="I98" s="1675"/>
    </row>
    <row r="99" spans="2:9" ht="18" customHeight="1">
      <c r="B99" s="1673"/>
      <c r="C99" s="1674"/>
      <c r="D99" s="1674"/>
      <c r="E99" s="1674"/>
      <c r="F99" s="1674"/>
      <c r="G99" s="1674"/>
      <c r="H99" s="1674"/>
      <c r="I99" s="1675"/>
    </row>
    <row r="100" spans="2:9" ht="18" customHeight="1">
      <c r="B100" s="1673"/>
      <c r="C100" s="1674"/>
      <c r="D100" s="1674"/>
      <c r="E100" s="1674"/>
      <c r="F100" s="1674"/>
      <c r="G100" s="1674"/>
      <c r="H100" s="1674"/>
      <c r="I100" s="1675"/>
    </row>
    <row r="101" spans="2:9" ht="18" customHeight="1" thickBot="1">
      <c r="B101" s="1676"/>
      <c r="C101" s="1677"/>
      <c r="D101" s="1677"/>
      <c r="E101" s="1677"/>
      <c r="F101" s="1677"/>
      <c r="G101" s="1677"/>
      <c r="H101" s="1677"/>
      <c r="I101" s="1678"/>
    </row>
    <row r="102" spans="2:9" ht="18" customHeight="1">
      <c r="B102" s="295" t="s">
        <v>1141</v>
      </c>
      <c r="C102" s="298"/>
      <c r="D102" s="298"/>
      <c r="E102" s="298"/>
      <c r="F102" s="298"/>
      <c r="G102" s="298"/>
      <c r="H102" s="298"/>
      <c r="I102" s="299"/>
    </row>
    <row r="103" spans="2:9" ht="18" customHeight="1">
      <c r="B103" s="1673"/>
      <c r="C103" s="1674"/>
      <c r="D103" s="1674"/>
      <c r="E103" s="1674"/>
      <c r="F103" s="1674"/>
      <c r="G103" s="1674"/>
      <c r="H103" s="1674"/>
      <c r="I103" s="1675"/>
    </row>
    <row r="104" spans="2:9" ht="18" customHeight="1">
      <c r="B104" s="1673"/>
      <c r="C104" s="1674"/>
      <c r="D104" s="1674"/>
      <c r="E104" s="1674"/>
      <c r="F104" s="1674"/>
      <c r="G104" s="1674"/>
      <c r="H104" s="1674"/>
      <c r="I104" s="1675"/>
    </row>
    <row r="105" spans="2:9" ht="18" customHeight="1">
      <c r="B105" s="1673"/>
      <c r="C105" s="1674"/>
      <c r="D105" s="1674"/>
      <c r="E105" s="1674"/>
      <c r="F105" s="1674"/>
      <c r="G105" s="1674"/>
      <c r="H105" s="1674"/>
      <c r="I105" s="1675"/>
    </row>
    <row r="106" spans="2:9" ht="18" customHeight="1">
      <c r="B106" s="1673"/>
      <c r="C106" s="1674"/>
      <c r="D106" s="1674"/>
      <c r="E106" s="1674"/>
      <c r="F106" s="1674"/>
      <c r="G106" s="1674"/>
      <c r="H106" s="1674"/>
      <c r="I106" s="1675"/>
    </row>
    <row r="107" spans="2:9" ht="18" customHeight="1">
      <c r="B107" s="1673"/>
      <c r="C107" s="1674"/>
      <c r="D107" s="1674"/>
      <c r="E107" s="1674"/>
      <c r="F107" s="1674"/>
      <c r="G107" s="1674"/>
      <c r="H107" s="1674"/>
      <c r="I107" s="1675"/>
    </row>
    <row r="108" spans="2:9" ht="18" customHeight="1">
      <c r="B108" s="1673"/>
      <c r="C108" s="1674"/>
      <c r="D108" s="1674"/>
      <c r="E108" s="1674"/>
      <c r="F108" s="1674"/>
      <c r="G108" s="1674"/>
      <c r="H108" s="1674"/>
      <c r="I108" s="1675"/>
    </row>
    <row r="109" spans="2:9" ht="18" customHeight="1" thickBot="1">
      <c r="B109" s="1676"/>
      <c r="C109" s="1677"/>
      <c r="D109" s="1677"/>
      <c r="E109" s="1677"/>
      <c r="F109" s="1677"/>
      <c r="G109" s="1677"/>
      <c r="H109" s="1677"/>
      <c r="I109" s="1678"/>
    </row>
    <row r="111" spans="2:9" ht="18" customHeight="1" thickBot="1">
      <c r="B111" s="33" t="s">
        <v>1217</v>
      </c>
    </row>
    <row r="112" spans="2:9" ht="18" customHeight="1" thickBot="1">
      <c r="B112" s="322" t="s">
        <v>1137</v>
      </c>
    </row>
    <row r="113" spans="2:9" ht="18" customHeight="1">
      <c r="B113" s="1691"/>
      <c r="C113" s="1692"/>
      <c r="D113" s="1692"/>
      <c r="E113" s="1692"/>
      <c r="F113" s="1692"/>
      <c r="G113" s="1692"/>
      <c r="H113" s="1692"/>
      <c r="I113" s="1693"/>
    </row>
    <row r="114" spans="2:9" ht="18" customHeight="1">
      <c r="B114" s="1673"/>
      <c r="C114" s="1674"/>
      <c r="D114" s="1674"/>
      <c r="E114" s="1674"/>
      <c r="F114" s="1674"/>
      <c r="G114" s="1674"/>
      <c r="H114" s="1674"/>
      <c r="I114" s="1675"/>
    </row>
    <row r="115" spans="2:9" ht="18" customHeight="1">
      <c r="B115" s="1673"/>
      <c r="C115" s="1674"/>
      <c r="D115" s="1674"/>
      <c r="E115" s="1674"/>
      <c r="F115" s="1674"/>
      <c r="G115" s="1674"/>
      <c r="H115" s="1674"/>
      <c r="I115" s="1675"/>
    </row>
    <row r="116" spans="2:9" ht="18" customHeight="1">
      <c r="B116" s="1673"/>
      <c r="C116" s="1674"/>
      <c r="D116" s="1674"/>
      <c r="E116" s="1674"/>
      <c r="F116" s="1674"/>
      <c r="G116" s="1674"/>
      <c r="H116" s="1674"/>
      <c r="I116" s="1675"/>
    </row>
    <row r="117" spans="2:9" ht="18" customHeight="1">
      <c r="B117" s="1673"/>
      <c r="C117" s="1674"/>
      <c r="D117" s="1674"/>
      <c r="E117" s="1674"/>
      <c r="F117" s="1674"/>
      <c r="G117" s="1674"/>
      <c r="H117" s="1674"/>
      <c r="I117" s="1675"/>
    </row>
    <row r="118" spans="2:9" ht="18" customHeight="1">
      <c r="B118" s="1673"/>
      <c r="C118" s="1674"/>
      <c r="D118" s="1674"/>
      <c r="E118" s="1674"/>
      <c r="F118" s="1674"/>
      <c r="G118" s="1674"/>
      <c r="H118" s="1674"/>
      <c r="I118" s="1675"/>
    </row>
    <row r="119" spans="2:9" ht="18" customHeight="1">
      <c r="B119" s="1673"/>
      <c r="C119" s="1674"/>
      <c r="D119" s="1674"/>
      <c r="E119" s="1674"/>
      <c r="F119" s="1674"/>
      <c r="G119" s="1674"/>
      <c r="H119" s="1674"/>
      <c r="I119" s="1675"/>
    </row>
    <row r="120" spans="2:9" ht="18" customHeight="1">
      <c r="B120" s="1673"/>
      <c r="C120" s="1674"/>
      <c r="D120" s="1674"/>
      <c r="E120" s="1674"/>
      <c r="F120" s="1674"/>
      <c r="G120" s="1674"/>
      <c r="H120" s="1674"/>
      <c r="I120" s="1675"/>
    </row>
    <row r="121" spans="2:9" ht="18" customHeight="1">
      <c r="B121" s="1673"/>
      <c r="C121" s="1674"/>
      <c r="D121" s="1674"/>
      <c r="E121" s="1674"/>
      <c r="F121" s="1674"/>
      <c r="G121" s="1674"/>
      <c r="H121" s="1674"/>
      <c r="I121" s="1675"/>
    </row>
    <row r="122" spans="2:9" ht="18" customHeight="1">
      <c r="B122" s="1673"/>
      <c r="C122" s="1674"/>
      <c r="D122" s="1674"/>
      <c r="E122" s="1674"/>
      <c r="F122" s="1674"/>
      <c r="G122" s="1674"/>
      <c r="H122" s="1674"/>
      <c r="I122" s="1675"/>
    </row>
    <row r="123" spans="2:9" ht="18" customHeight="1">
      <c r="B123" s="1673"/>
      <c r="C123" s="1674"/>
      <c r="D123" s="1674"/>
      <c r="E123" s="1674"/>
      <c r="F123" s="1674"/>
      <c r="G123" s="1674"/>
      <c r="H123" s="1674"/>
      <c r="I123" s="1675"/>
    </row>
    <row r="124" spans="2:9" ht="18" customHeight="1" thickBot="1">
      <c r="B124" s="1676"/>
      <c r="C124" s="1677"/>
      <c r="D124" s="1677"/>
      <c r="E124" s="1677"/>
      <c r="F124" s="1677"/>
      <c r="G124" s="1677"/>
      <c r="H124" s="1677"/>
      <c r="I124" s="1678"/>
    </row>
    <row r="125" spans="2:9" ht="18" customHeight="1" thickBot="1">
      <c r="B125" s="322" t="s">
        <v>1138</v>
      </c>
    </row>
    <row r="126" spans="2:9" ht="18" customHeight="1">
      <c r="B126" s="1691"/>
      <c r="C126" s="1692"/>
      <c r="D126" s="1692"/>
      <c r="E126" s="1692"/>
      <c r="F126" s="1692"/>
      <c r="G126" s="1692"/>
      <c r="H126" s="1692"/>
      <c r="I126" s="1693"/>
    </row>
    <row r="127" spans="2:9" ht="18" customHeight="1">
      <c r="B127" s="1673"/>
      <c r="C127" s="1674"/>
      <c r="D127" s="1674"/>
      <c r="E127" s="1674"/>
      <c r="F127" s="1674"/>
      <c r="G127" s="1674"/>
      <c r="H127" s="1674"/>
      <c r="I127" s="1675"/>
    </row>
    <row r="128" spans="2:9" ht="18" customHeight="1">
      <c r="B128" s="1673"/>
      <c r="C128" s="1674"/>
      <c r="D128" s="1674"/>
      <c r="E128" s="1674"/>
      <c r="F128" s="1674"/>
      <c r="G128" s="1674"/>
      <c r="H128" s="1674"/>
      <c r="I128" s="1675"/>
    </row>
    <row r="129" spans="2:9" ht="18" customHeight="1">
      <c r="B129" s="1673"/>
      <c r="C129" s="1674"/>
      <c r="D129" s="1674"/>
      <c r="E129" s="1674"/>
      <c r="F129" s="1674"/>
      <c r="G129" s="1674"/>
      <c r="H129" s="1674"/>
      <c r="I129" s="1675"/>
    </row>
    <row r="130" spans="2:9" ht="18" customHeight="1">
      <c r="B130" s="1673"/>
      <c r="C130" s="1674"/>
      <c r="D130" s="1674"/>
      <c r="E130" s="1674"/>
      <c r="F130" s="1674"/>
      <c r="G130" s="1674"/>
      <c r="H130" s="1674"/>
      <c r="I130" s="1675"/>
    </row>
    <row r="131" spans="2:9" ht="18" customHeight="1">
      <c r="B131" s="1673"/>
      <c r="C131" s="1674"/>
      <c r="D131" s="1674"/>
      <c r="E131" s="1674"/>
      <c r="F131" s="1674"/>
      <c r="G131" s="1674"/>
      <c r="H131" s="1674"/>
      <c r="I131" s="1675"/>
    </row>
    <row r="132" spans="2:9" ht="18" customHeight="1">
      <c r="B132" s="1673"/>
      <c r="C132" s="1674"/>
      <c r="D132" s="1674"/>
      <c r="E132" s="1674"/>
      <c r="F132" s="1674"/>
      <c r="G132" s="1674"/>
      <c r="H132" s="1674"/>
      <c r="I132" s="1675"/>
    </row>
    <row r="133" spans="2:9" ht="18" customHeight="1">
      <c r="B133" s="1673"/>
      <c r="C133" s="1674"/>
      <c r="D133" s="1674"/>
      <c r="E133" s="1674"/>
      <c r="F133" s="1674"/>
      <c r="G133" s="1674"/>
      <c r="H133" s="1674"/>
      <c r="I133" s="1675"/>
    </row>
    <row r="134" spans="2:9" ht="18" customHeight="1">
      <c r="B134" s="1673"/>
      <c r="C134" s="1674"/>
      <c r="D134" s="1674"/>
      <c r="E134" s="1674"/>
      <c r="F134" s="1674"/>
      <c r="G134" s="1674"/>
      <c r="H134" s="1674"/>
      <c r="I134" s="1675"/>
    </row>
    <row r="135" spans="2:9" ht="18" customHeight="1">
      <c r="B135" s="1673"/>
      <c r="C135" s="1674"/>
      <c r="D135" s="1674"/>
      <c r="E135" s="1674"/>
      <c r="F135" s="1674"/>
      <c r="G135" s="1674"/>
      <c r="H135" s="1674"/>
      <c r="I135" s="1675"/>
    </row>
    <row r="136" spans="2:9" ht="18" customHeight="1">
      <c r="B136" s="1673"/>
      <c r="C136" s="1674"/>
      <c r="D136" s="1674"/>
      <c r="E136" s="1674"/>
      <c r="F136" s="1674"/>
      <c r="G136" s="1674"/>
      <c r="H136" s="1674"/>
      <c r="I136" s="1675"/>
    </row>
    <row r="137" spans="2:9" ht="18" customHeight="1" thickBot="1">
      <c r="B137" s="1676"/>
      <c r="C137" s="1677"/>
      <c r="D137" s="1677"/>
      <c r="E137" s="1677"/>
      <c r="F137" s="1677"/>
      <c r="G137" s="1677"/>
      <c r="H137" s="1677"/>
      <c r="I137" s="1678"/>
    </row>
    <row r="138" spans="2:9" ht="12" customHeight="1">
      <c r="I138" s="300" t="str">
        <f ca="1">$B$3&amp;"_個票"&amp;$C$8</f>
        <v>別添6_個票10</v>
      </c>
    </row>
    <row r="139" spans="2:9" ht="18" customHeight="1" thickBot="1">
      <c r="B139" s="33" t="s">
        <v>1119</v>
      </c>
    </row>
    <row r="140" spans="2:9" ht="18" customHeight="1">
      <c r="B140" s="1679" t="s">
        <v>1352</v>
      </c>
      <c r="C140" s="1680"/>
      <c r="D140" s="1680"/>
      <c r="E140" s="1680"/>
      <c r="F140" s="1680"/>
      <c r="G140" s="1680"/>
      <c r="H140" s="1680"/>
      <c r="I140" s="1681"/>
    </row>
    <row r="141" spans="2:9" ht="18" customHeight="1">
      <c r="B141" s="1673"/>
      <c r="C141" s="1674"/>
      <c r="D141" s="1674"/>
      <c r="E141" s="1674"/>
      <c r="F141" s="1674"/>
      <c r="G141" s="1674"/>
      <c r="H141" s="1674"/>
      <c r="I141" s="1675"/>
    </row>
    <row r="142" spans="2:9" ht="18" customHeight="1">
      <c r="B142" s="1673"/>
      <c r="C142" s="1674"/>
      <c r="D142" s="1674"/>
      <c r="E142" s="1674"/>
      <c r="F142" s="1674"/>
      <c r="G142" s="1674"/>
      <c r="H142" s="1674"/>
      <c r="I142" s="1675"/>
    </row>
    <row r="143" spans="2:9" ht="18" customHeight="1">
      <c r="B143" s="1673"/>
      <c r="C143" s="1674"/>
      <c r="D143" s="1674"/>
      <c r="E143" s="1674"/>
      <c r="F143" s="1674"/>
      <c r="G143" s="1674"/>
      <c r="H143" s="1674"/>
      <c r="I143" s="1675"/>
    </row>
    <row r="144" spans="2:9" ht="18" customHeight="1" thickBot="1">
      <c r="B144" s="1676"/>
      <c r="C144" s="1677"/>
      <c r="D144" s="1677"/>
      <c r="E144" s="1677"/>
      <c r="F144" s="1677"/>
      <c r="G144" s="1677"/>
      <c r="H144" s="1677"/>
      <c r="I144" s="1678"/>
    </row>
    <row r="145" spans="2:9" ht="18" customHeight="1" thickBot="1"/>
    <row r="146" spans="2:9" ht="18" customHeight="1">
      <c r="B146" s="295" t="s">
        <v>1139</v>
      </c>
      <c r="C146" s="296"/>
      <c r="D146" s="296"/>
      <c r="E146" s="296"/>
      <c r="F146" s="296"/>
      <c r="G146" s="296"/>
      <c r="H146" s="296"/>
      <c r="I146" s="297"/>
    </row>
    <row r="147" spans="2:9" ht="18" customHeight="1">
      <c r="B147" s="1673"/>
      <c r="C147" s="1674"/>
      <c r="D147" s="1674"/>
      <c r="E147" s="1674"/>
      <c r="F147" s="1674"/>
      <c r="G147" s="1674"/>
      <c r="H147" s="1674"/>
      <c r="I147" s="1675"/>
    </row>
    <row r="148" spans="2:9" ht="18" customHeight="1">
      <c r="B148" s="1673"/>
      <c r="C148" s="1674"/>
      <c r="D148" s="1674"/>
      <c r="E148" s="1674"/>
      <c r="F148" s="1674"/>
      <c r="G148" s="1674"/>
      <c r="H148" s="1674"/>
      <c r="I148" s="1675"/>
    </row>
    <row r="149" spans="2:9" ht="18" customHeight="1">
      <c r="B149" s="1673"/>
      <c r="C149" s="1674"/>
      <c r="D149" s="1674"/>
      <c r="E149" s="1674"/>
      <c r="F149" s="1674"/>
      <c r="G149" s="1674"/>
      <c r="H149" s="1674"/>
      <c r="I149" s="1675"/>
    </row>
    <row r="150" spans="2:9" ht="18" customHeight="1">
      <c r="B150" s="1673"/>
      <c r="C150" s="1674"/>
      <c r="D150" s="1674"/>
      <c r="E150" s="1674"/>
      <c r="F150" s="1674"/>
      <c r="G150" s="1674"/>
      <c r="H150" s="1674"/>
      <c r="I150" s="1675"/>
    </row>
    <row r="151" spans="2:9" ht="18" customHeight="1">
      <c r="B151" s="1673"/>
      <c r="C151" s="1674"/>
      <c r="D151" s="1674"/>
      <c r="E151" s="1674"/>
      <c r="F151" s="1674"/>
      <c r="G151" s="1674"/>
      <c r="H151" s="1674"/>
      <c r="I151" s="1675"/>
    </row>
    <row r="152" spans="2:9" ht="18" customHeight="1">
      <c r="B152" s="1673"/>
      <c r="C152" s="1674"/>
      <c r="D152" s="1674"/>
      <c r="E152" s="1674"/>
      <c r="F152" s="1674"/>
      <c r="G152" s="1674"/>
      <c r="H152" s="1674"/>
      <c r="I152" s="1675"/>
    </row>
    <row r="153" spans="2:9" ht="18" customHeight="1">
      <c r="B153" s="1673"/>
      <c r="C153" s="1674"/>
      <c r="D153" s="1674"/>
      <c r="E153" s="1674"/>
      <c r="F153" s="1674"/>
      <c r="G153" s="1674"/>
      <c r="H153" s="1674"/>
      <c r="I153" s="1675"/>
    </row>
    <row r="154" spans="2:9" ht="18" customHeight="1">
      <c r="B154" s="1673"/>
      <c r="C154" s="1674"/>
      <c r="D154" s="1674"/>
      <c r="E154" s="1674"/>
      <c r="F154" s="1674"/>
      <c r="G154" s="1674"/>
      <c r="H154" s="1674"/>
      <c r="I154" s="1675"/>
    </row>
    <row r="155" spans="2:9" ht="18" customHeight="1">
      <c r="B155" s="1673"/>
      <c r="C155" s="1674"/>
      <c r="D155" s="1674"/>
      <c r="E155" s="1674"/>
      <c r="F155" s="1674"/>
      <c r="G155" s="1674"/>
      <c r="H155" s="1674"/>
      <c r="I155" s="1675"/>
    </row>
    <row r="156" spans="2:9" ht="18" customHeight="1" thickBot="1">
      <c r="B156" s="1676"/>
      <c r="C156" s="1677"/>
      <c r="D156" s="1677"/>
      <c r="E156" s="1677"/>
      <c r="F156" s="1677"/>
      <c r="G156" s="1677"/>
      <c r="H156" s="1677"/>
      <c r="I156" s="1678"/>
    </row>
    <row r="157" spans="2:9" ht="18" customHeight="1">
      <c r="B157" s="295" t="s">
        <v>1140</v>
      </c>
      <c r="C157" s="298"/>
      <c r="D157" s="298"/>
      <c r="E157" s="298"/>
      <c r="F157" s="298"/>
      <c r="G157" s="298"/>
      <c r="H157" s="298"/>
      <c r="I157" s="299"/>
    </row>
    <row r="158" spans="2:9" ht="18" customHeight="1">
      <c r="B158" s="1673"/>
      <c r="C158" s="1674"/>
      <c r="D158" s="1674"/>
      <c r="E158" s="1674"/>
      <c r="F158" s="1674"/>
      <c r="G158" s="1674"/>
      <c r="H158" s="1674"/>
      <c r="I158" s="1675"/>
    </row>
    <row r="159" spans="2:9" ht="18" customHeight="1">
      <c r="B159" s="1673"/>
      <c r="C159" s="1674"/>
      <c r="D159" s="1674"/>
      <c r="E159" s="1674"/>
      <c r="F159" s="1674"/>
      <c r="G159" s="1674"/>
      <c r="H159" s="1674"/>
      <c r="I159" s="1675"/>
    </row>
    <row r="160" spans="2:9" ht="18" customHeight="1">
      <c r="B160" s="1673"/>
      <c r="C160" s="1674"/>
      <c r="D160" s="1674"/>
      <c r="E160" s="1674"/>
      <c r="F160" s="1674"/>
      <c r="G160" s="1674"/>
      <c r="H160" s="1674"/>
      <c r="I160" s="1675"/>
    </row>
    <row r="161" spans="2:9" ht="18" customHeight="1">
      <c r="B161" s="1673"/>
      <c r="C161" s="1674"/>
      <c r="D161" s="1674"/>
      <c r="E161" s="1674"/>
      <c r="F161" s="1674"/>
      <c r="G161" s="1674"/>
      <c r="H161" s="1674"/>
      <c r="I161" s="1675"/>
    </row>
    <row r="162" spans="2:9" ht="18" customHeight="1">
      <c r="B162" s="1673"/>
      <c r="C162" s="1674"/>
      <c r="D162" s="1674"/>
      <c r="E162" s="1674"/>
      <c r="F162" s="1674"/>
      <c r="G162" s="1674"/>
      <c r="H162" s="1674"/>
      <c r="I162" s="1675"/>
    </row>
    <row r="163" spans="2:9" ht="18" customHeight="1">
      <c r="B163" s="1673"/>
      <c r="C163" s="1674"/>
      <c r="D163" s="1674"/>
      <c r="E163" s="1674"/>
      <c r="F163" s="1674"/>
      <c r="G163" s="1674"/>
      <c r="H163" s="1674"/>
      <c r="I163" s="1675"/>
    </row>
    <row r="164" spans="2:9" ht="18" customHeight="1">
      <c r="B164" s="1673"/>
      <c r="C164" s="1674"/>
      <c r="D164" s="1674"/>
      <c r="E164" s="1674"/>
      <c r="F164" s="1674"/>
      <c r="G164" s="1674"/>
      <c r="H164" s="1674"/>
      <c r="I164" s="1675"/>
    </row>
    <row r="165" spans="2:9" ht="18" customHeight="1">
      <c r="B165" s="1673"/>
      <c r="C165" s="1674"/>
      <c r="D165" s="1674"/>
      <c r="E165" s="1674"/>
      <c r="F165" s="1674"/>
      <c r="G165" s="1674"/>
      <c r="H165" s="1674"/>
      <c r="I165" s="1675"/>
    </row>
    <row r="166" spans="2:9" ht="18" customHeight="1">
      <c r="B166" s="1673"/>
      <c r="C166" s="1674"/>
      <c r="D166" s="1674"/>
      <c r="E166" s="1674"/>
      <c r="F166" s="1674"/>
      <c r="G166" s="1674"/>
      <c r="H166" s="1674"/>
      <c r="I166" s="1675"/>
    </row>
    <row r="167" spans="2:9" ht="18" customHeight="1" thickBot="1">
      <c r="B167" s="1676"/>
      <c r="C167" s="1677"/>
      <c r="D167" s="1677"/>
      <c r="E167" s="1677"/>
      <c r="F167" s="1677"/>
      <c r="G167" s="1677"/>
      <c r="H167" s="1677"/>
      <c r="I167" s="1678"/>
    </row>
    <row r="168" spans="2:9" ht="18" customHeight="1" thickBot="1"/>
    <row r="169" spans="2:9" ht="18" customHeight="1">
      <c r="B169" s="295" t="s">
        <v>1142</v>
      </c>
      <c r="C169" s="298"/>
      <c r="D169" s="298"/>
      <c r="E169" s="298"/>
      <c r="F169" s="298"/>
      <c r="G169" s="298"/>
      <c r="H169" s="298"/>
      <c r="I169" s="299"/>
    </row>
    <row r="170" spans="2:9" ht="18" customHeight="1">
      <c r="B170" s="1673"/>
      <c r="C170" s="1674"/>
      <c r="D170" s="1674"/>
      <c r="E170" s="1674"/>
      <c r="F170" s="1674"/>
      <c r="G170" s="1674"/>
      <c r="H170" s="1674"/>
      <c r="I170" s="1675"/>
    </row>
    <row r="171" spans="2:9" ht="18" customHeight="1">
      <c r="B171" s="1673"/>
      <c r="C171" s="1674"/>
      <c r="D171" s="1674"/>
      <c r="E171" s="1674"/>
      <c r="F171" s="1674"/>
      <c r="G171" s="1674"/>
      <c r="H171" s="1674"/>
      <c r="I171" s="1675"/>
    </row>
    <row r="172" spans="2:9" ht="18" customHeight="1">
      <c r="B172" s="1673"/>
      <c r="C172" s="1674"/>
      <c r="D172" s="1674"/>
      <c r="E172" s="1674"/>
      <c r="F172" s="1674"/>
      <c r="G172" s="1674"/>
      <c r="H172" s="1674"/>
      <c r="I172" s="1675"/>
    </row>
    <row r="173" spans="2:9" ht="18" customHeight="1">
      <c r="B173" s="1673"/>
      <c r="C173" s="1674"/>
      <c r="D173" s="1674"/>
      <c r="E173" s="1674"/>
      <c r="F173" s="1674"/>
      <c r="G173" s="1674"/>
      <c r="H173" s="1674"/>
      <c r="I173" s="1675"/>
    </row>
    <row r="174" spans="2:9" ht="18" customHeight="1">
      <c r="B174" s="1673"/>
      <c r="C174" s="1674"/>
      <c r="D174" s="1674"/>
      <c r="E174" s="1674"/>
      <c r="F174" s="1674"/>
      <c r="G174" s="1674"/>
      <c r="H174" s="1674"/>
      <c r="I174" s="1675"/>
    </row>
    <row r="175" spans="2:9" ht="18" customHeight="1">
      <c r="B175" s="1673"/>
      <c r="C175" s="1674"/>
      <c r="D175" s="1674"/>
      <c r="E175" s="1674"/>
      <c r="F175" s="1674"/>
      <c r="G175" s="1674"/>
      <c r="H175" s="1674"/>
      <c r="I175" s="1675"/>
    </row>
    <row r="176" spans="2:9" ht="18" customHeight="1">
      <c r="B176" s="1673"/>
      <c r="C176" s="1674"/>
      <c r="D176" s="1674"/>
      <c r="E176" s="1674"/>
      <c r="F176" s="1674"/>
      <c r="G176" s="1674"/>
      <c r="H176" s="1674"/>
      <c r="I176" s="1675"/>
    </row>
    <row r="177" spans="2:9" ht="18" customHeight="1">
      <c r="B177" s="1673"/>
      <c r="C177" s="1674"/>
      <c r="D177" s="1674"/>
      <c r="E177" s="1674"/>
      <c r="F177" s="1674"/>
      <c r="G177" s="1674"/>
      <c r="H177" s="1674"/>
      <c r="I177" s="1675"/>
    </row>
    <row r="178" spans="2:9" ht="18" customHeight="1">
      <c r="B178" s="1673"/>
      <c r="C178" s="1674"/>
      <c r="D178" s="1674"/>
      <c r="E178" s="1674"/>
      <c r="F178" s="1674"/>
      <c r="G178" s="1674"/>
      <c r="H178" s="1674"/>
      <c r="I178" s="1675"/>
    </row>
    <row r="179" spans="2:9" ht="18" customHeight="1" thickBot="1">
      <c r="B179" s="1676"/>
      <c r="C179" s="1677"/>
      <c r="D179" s="1677"/>
      <c r="E179" s="1677"/>
      <c r="F179" s="1677"/>
      <c r="G179" s="1677"/>
      <c r="H179" s="1677"/>
      <c r="I179" s="1678"/>
    </row>
    <row r="180" spans="2:9" ht="12" customHeight="1">
      <c r="I180" s="300" t="str">
        <f ca="1">$B$3&amp;"_個票"&amp;$C$8</f>
        <v>別添6_個票10</v>
      </c>
    </row>
    <row r="181" spans="2:9" ht="18" customHeight="1" thickBot="1">
      <c r="B181" s="33" t="s">
        <v>1586</v>
      </c>
      <c r="I181" s="300"/>
    </row>
    <row r="182" spans="2:9" ht="18" customHeight="1">
      <c r="B182" s="1682"/>
      <c r="C182" s="1683"/>
      <c r="D182" s="1683"/>
      <c r="E182" s="1683"/>
      <c r="F182" s="1683"/>
      <c r="G182" s="1683"/>
      <c r="H182" s="1683"/>
      <c r="I182" s="1684"/>
    </row>
    <row r="183" spans="2:9" ht="18" customHeight="1">
      <c r="B183" s="1685"/>
      <c r="C183" s="1686"/>
      <c r="D183" s="1686"/>
      <c r="E183" s="1686"/>
      <c r="F183" s="1686"/>
      <c r="G183" s="1686"/>
      <c r="H183" s="1686"/>
      <c r="I183" s="1687"/>
    </row>
    <row r="184" spans="2:9" ht="18" customHeight="1">
      <c r="B184" s="1685"/>
      <c r="C184" s="1686"/>
      <c r="D184" s="1686"/>
      <c r="E184" s="1686"/>
      <c r="F184" s="1686"/>
      <c r="G184" s="1686"/>
      <c r="H184" s="1686"/>
      <c r="I184" s="1687"/>
    </row>
    <row r="185" spans="2:9" ht="18" customHeight="1">
      <c r="B185" s="1685"/>
      <c r="C185" s="1686"/>
      <c r="D185" s="1686"/>
      <c r="E185" s="1686"/>
      <c r="F185" s="1686"/>
      <c r="G185" s="1686"/>
      <c r="H185" s="1686"/>
      <c r="I185" s="1687"/>
    </row>
    <row r="186" spans="2:9" ht="18" customHeight="1">
      <c r="B186" s="1685"/>
      <c r="C186" s="1686"/>
      <c r="D186" s="1686"/>
      <c r="E186" s="1686"/>
      <c r="F186" s="1686"/>
      <c r="G186" s="1686"/>
      <c r="H186" s="1686"/>
      <c r="I186" s="1687"/>
    </row>
    <row r="187" spans="2:9" ht="18" customHeight="1" thickBot="1">
      <c r="B187" s="1688"/>
      <c r="C187" s="1689"/>
      <c r="D187" s="1689"/>
      <c r="E187" s="1689"/>
      <c r="F187" s="1689"/>
      <c r="G187" s="1689"/>
      <c r="H187" s="1689"/>
      <c r="I187" s="1690"/>
    </row>
    <row r="188" spans="2:9" ht="18" customHeight="1">
      <c r="I188" s="300"/>
    </row>
    <row r="189" spans="2:9" ht="18" customHeight="1" thickBot="1">
      <c r="B189" s="33" t="s">
        <v>1587</v>
      </c>
    </row>
    <row r="190" spans="2:9" ht="18" customHeight="1">
      <c r="B190" s="1679" t="s">
        <v>1120</v>
      </c>
      <c r="C190" s="1680"/>
      <c r="D190" s="1680"/>
      <c r="E190" s="1680"/>
      <c r="F190" s="1680"/>
      <c r="G190" s="1680"/>
      <c r="H190" s="1680"/>
      <c r="I190" s="1681"/>
    </row>
    <row r="191" spans="2:9" ht="18" customHeight="1">
      <c r="B191" s="1673"/>
      <c r="C191" s="1674"/>
      <c r="D191" s="1674"/>
      <c r="E191" s="1674"/>
      <c r="F191" s="1674"/>
      <c r="G191" s="1674"/>
      <c r="H191" s="1674"/>
      <c r="I191" s="1675"/>
    </row>
    <row r="192" spans="2:9" ht="18" customHeight="1">
      <c r="B192" s="1673"/>
      <c r="C192" s="1674"/>
      <c r="D192" s="1674"/>
      <c r="E192" s="1674"/>
      <c r="F192" s="1674"/>
      <c r="G192" s="1674"/>
      <c r="H192" s="1674"/>
      <c r="I192" s="1675"/>
    </row>
    <row r="193" spans="2:9" ht="18" customHeight="1">
      <c r="B193" s="1673"/>
      <c r="C193" s="1674"/>
      <c r="D193" s="1674"/>
      <c r="E193" s="1674"/>
      <c r="F193" s="1674"/>
      <c r="G193" s="1674"/>
      <c r="H193" s="1674"/>
      <c r="I193" s="1675"/>
    </row>
    <row r="194" spans="2:9" ht="18" customHeight="1">
      <c r="B194" s="1673"/>
      <c r="C194" s="1674"/>
      <c r="D194" s="1674"/>
      <c r="E194" s="1674"/>
      <c r="F194" s="1674"/>
      <c r="G194" s="1674"/>
      <c r="H194" s="1674"/>
      <c r="I194" s="1675"/>
    </row>
    <row r="195" spans="2:9" ht="18" customHeight="1">
      <c r="B195" s="1673"/>
      <c r="C195" s="1674"/>
      <c r="D195" s="1674"/>
      <c r="E195" s="1674"/>
      <c r="F195" s="1674"/>
      <c r="G195" s="1674"/>
      <c r="H195" s="1674"/>
      <c r="I195" s="1675"/>
    </row>
    <row r="196" spans="2:9" ht="18" customHeight="1">
      <c r="B196" s="1673"/>
      <c r="C196" s="1674"/>
      <c r="D196" s="1674"/>
      <c r="E196" s="1674"/>
      <c r="F196" s="1674"/>
      <c r="G196" s="1674"/>
      <c r="H196" s="1674"/>
      <c r="I196" s="1675"/>
    </row>
    <row r="197" spans="2:9" ht="18" customHeight="1">
      <c r="B197" s="1673"/>
      <c r="C197" s="1674"/>
      <c r="D197" s="1674"/>
      <c r="E197" s="1674"/>
      <c r="F197" s="1674"/>
      <c r="G197" s="1674"/>
      <c r="H197" s="1674"/>
      <c r="I197" s="1675"/>
    </row>
    <row r="198" spans="2:9" ht="18" customHeight="1" thickBot="1">
      <c r="B198" s="1676"/>
      <c r="C198" s="1677"/>
      <c r="D198" s="1677"/>
      <c r="E198" s="1677"/>
      <c r="F198" s="1677"/>
      <c r="G198" s="1677"/>
      <c r="H198" s="1677"/>
      <c r="I198" s="1678"/>
    </row>
    <row r="199" spans="2:9" ht="18" customHeight="1">
      <c r="B199" s="1679" t="s">
        <v>1121</v>
      </c>
      <c r="C199" s="1680"/>
      <c r="D199" s="1680"/>
      <c r="E199" s="1680"/>
      <c r="F199" s="1680"/>
      <c r="G199" s="1680"/>
      <c r="H199" s="1680"/>
      <c r="I199" s="1681"/>
    </row>
    <row r="200" spans="2:9" ht="18" customHeight="1">
      <c r="B200" s="1673"/>
      <c r="C200" s="1674"/>
      <c r="D200" s="1674"/>
      <c r="E200" s="1674"/>
      <c r="F200" s="1674"/>
      <c r="G200" s="1674"/>
      <c r="H200" s="1674"/>
      <c r="I200" s="1675"/>
    </row>
    <row r="201" spans="2:9" ht="18" customHeight="1">
      <c r="B201" s="1673"/>
      <c r="C201" s="1674"/>
      <c r="D201" s="1674"/>
      <c r="E201" s="1674"/>
      <c r="F201" s="1674"/>
      <c r="G201" s="1674"/>
      <c r="H201" s="1674"/>
      <c r="I201" s="1675"/>
    </row>
    <row r="202" spans="2:9" ht="18" customHeight="1">
      <c r="B202" s="1673"/>
      <c r="C202" s="1674"/>
      <c r="D202" s="1674"/>
      <c r="E202" s="1674"/>
      <c r="F202" s="1674"/>
      <c r="G202" s="1674"/>
      <c r="H202" s="1674"/>
      <c r="I202" s="1675"/>
    </row>
    <row r="203" spans="2:9" ht="18" customHeight="1">
      <c r="B203" s="1673"/>
      <c r="C203" s="1674"/>
      <c r="D203" s="1674"/>
      <c r="E203" s="1674"/>
      <c r="F203" s="1674"/>
      <c r="G203" s="1674"/>
      <c r="H203" s="1674"/>
      <c r="I203" s="1675"/>
    </row>
    <row r="204" spans="2:9" ht="18" customHeight="1">
      <c r="B204" s="1673"/>
      <c r="C204" s="1674"/>
      <c r="D204" s="1674"/>
      <c r="E204" s="1674"/>
      <c r="F204" s="1674"/>
      <c r="G204" s="1674"/>
      <c r="H204" s="1674"/>
      <c r="I204" s="1675"/>
    </row>
    <row r="205" spans="2:9" ht="18" customHeight="1">
      <c r="B205" s="1673"/>
      <c r="C205" s="1674"/>
      <c r="D205" s="1674"/>
      <c r="E205" s="1674"/>
      <c r="F205" s="1674"/>
      <c r="G205" s="1674"/>
      <c r="H205" s="1674"/>
      <c r="I205" s="1675"/>
    </row>
    <row r="206" spans="2:9" ht="18" customHeight="1">
      <c r="B206" s="1673"/>
      <c r="C206" s="1674"/>
      <c r="D206" s="1674"/>
      <c r="E206" s="1674"/>
      <c r="F206" s="1674"/>
      <c r="G206" s="1674"/>
      <c r="H206" s="1674"/>
      <c r="I206" s="1675"/>
    </row>
    <row r="207" spans="2:9" ht="18" customHeight="1" thickBot="1">
      <c r="B207" s="1676"/>
      <c r="C207" s="1677"/>
      <c r="D207" s="1677"/>
      <c r="E207" s="1677"/>
      <c r="F207" s="1677"/>
      <c r="G207" s="1677"/>
      <c r="H207" s="1677"/>
      <c r="I207" s="1678"/>
    </row>
    <row r="208" spans="2:9" ht="18" customHeight="1">
      <c r="B208" s="1670" t="s">
        <v>1122</v>
      </c>
      <c r="C208" s="1671"/>
      <c r="D208" s="1671"/>
      <c r="E208" s="1671"/>
      <c r="F208" s="1671"/>
      <c r="G208" s="1671"/>
      <c r="H208" s="1671"/>
      <c r="I208" s="1672"/>
    </row>
    <row r="209" spans="2:9" ht="18" customHeight="1">
      <c r="B209" s="1673"/>
      <c r="C209" s="1674"/>
      <c r="D209" s="1674"/>
      <c r="E209" s="1674"/>
      <c r="F209" s="1674"/>
      <c r="G209" s="1674"/>
      <c r="H209" s="1674"/>
      <c r="I209" s="1675"/>
    </row>
    <row r="210" spans="2:9" ht="18" customHeight="1">
      <c r="B210" s="1673"/>
      <c r="C210" s="1674"/>
      <c r="D210" s="1674"/>
      <c r="E210" s="1674"/>
      <c r="F210" s="1674"/>
      <c r="G210" s="1674"/>
      <c r="H210" s="1674"/>
      <c r="I210" s="1675"/>
    </row>
    <row r="211" spans="2:9" ht="18" customHeight="1">
      <c r="B211" s="1673"/>
      <c r="C211" s="1674"/>
      <c r="D211" s="1674"/>
      <c r="E211" s="1674"/>
      <c r="F211" s="1674"/>
      <c r="G211" s="1674"/>
      <c r="H211" s="1674"/>
      <c r="I211" s="1675"/>
    </row>
    <row r="212" spans="2:9" ht="18" customHeight="1">
      <c r="B212" s="1673"/>
      <c r="C212" s="1674"/>
      <c r="D212" s="1674"/>
      <c r="E212" s="1674"/>
      <c r="F212" s="1674"/>
      <c r="G212" s="1674"/>
      <c r="H212" s="1674"/>
      <c r="I212" s="1675"/>
    </row>
    <row r="213" spans="2:9" ht="18" customHeight="1">
      <c r="B213" s="1673"/>
      <c r="C213" s="1674"/>
      <c r="D213" s="1674"/>
      <c r="E213" s="1674"/>
      <c r="F213" s="1674"/>
      <c r="G213" s="1674"/>
      <c r="H213" s="1674"/>
      <c r="I213" s="1675"/>
    </row>
    <row r="214" spans="2:9" ht="18" customHeight="1">
      <c r="B214" s="1673"/>
      <c r="C214" s="1674"/>
      <c r="D214" s="1674"/>
      <c r="E214" s="1674"/>
      <c r="F214" s="1674"/>
      <c r="G214" s="1674"/>
      <c r="H214" s="1674"/>
      <c r="I214" s="1675"/>
    </row>
    <row r="215" spans="2:9" ht="18" customHeight="1">
      <c r="B215" s="1673"/>
      <c r="C215" s="1674"/>
      <c r="D215" s="1674"/>
      <c r="E215" s="1674"/>
      <c r="F215" s="1674"/>
      <c r="G215" s="1674"/>
      <c r="H215" s="1674"/>
      <c r="I215" s="1675"/>
    </row>
    <row r="216" spans="2:9" ht="18" customHeight="1" thickBot="1">
      <c r="B216" s="1676"/>
      <c r="C216" s="1677"/>
      <c r="D216" s="1677"/>
      <c r="E216" s="1677"/>
      <c r="F216" s="1677"/>
      <c r="G216" s="1677"/>
      <c r="H216" s="1677"/>
      <c r="I216" s="1678"/>
    </row>
    <row r="217" spans="2:9" ht="18" customHeight="1">
      <c r="B217" s="1670" t="s">
        <v>1123</v>
      </c>
      <c r="C217" s="1671"/>
      <c r="D217" s="1671"/>
      <c r="E217" s="1671"/>
      <c r="F217" s="1671"/>
      <c r="G217" s="1671"/>
      <c r="H217" s="1671"/>
      <c r="I217" s="1672"/>
    </row>
    <row r="218" spans="2:9" ht="18" customHeight="1">
      <c r="B218" s="1673"/>
      <c r="C218" s="1674"/>
      <c r="D218" s="1674"/>
      <c r="E218" s="1674"/>
      <c r="F218" s="1674"/>
      <c r="G218" s="1674"/>
      <c r="H218" s="1674"/>
      <c r="I218" s="1675"/>
    </row>
    <row r="219" spans="2:9" ht="18" customHeight="1">
      <c r="B219" s="1673"/>
      <c r="C219" s="1674"/>
      <c r="D219" s="1674"/>
      <c r="E219" s="1674"/>
      <c r="F219" s="1674"/>
      <c r="G219" s="1674"/>
      <c r="H219" s="1674"/>
      <c r="I219" s="1675"/>
    </row>
    <row r="220" spans="2:9" ht="18" customHeight="1">
      <c r="B220" s="1673"/>
      <c r="C220" s="1674"/>
      <c r="D220" s="1674"/>
      <c r="E220" s="1674"/>
      <c r="F220" s="1674"/>
      <c r="G220" s="1674"/>
      <c r="H220" s="1674"/>
      <c r="I220" s="1675"/>
    </row>
    <row r="221" spans="2:9" ht="18" customHeight="1">
      <c r="B221" s="1673"/>
      <c r="C221" s="1674"/>
      <c r="D221" s="1674"/>
      <c r="E221" s="1674"/>
      <c r="F221" s="1674"/>
      <c r="G221" s="1674"/>
      <c r="H221" s="1674"/>
      <c r="I221" s="1675"/>
    </row>
    <row r="222" spans="2:9" ht="18" customHeight="1">
      <c r="B222" s="1673"/>
      <c r="C222" s="1674"/>
      <c r="D222" s="1674"/>
      <c r="E222" s="1674"/>
      <c r="F222" s="1674"/>
      <c r="G222" s="1674"/>
      <c r="H222" s="1674"/>
      <c r="I222" s="1675"/>
    </row>
    <row r="223" spans="2:9" ht="18" customHeight="1">
      <c r="B223" s="1673"/>
      <c r="C223" s="1674"/>
      <c r="D223" s="1674"/>
      <c r="E223" s="1674"/>
      <c r="F223" s="1674"/>
      <c r="G223" s="1674"/>
      <c r="H223" s="1674"/>
      <c r="I223" s="1675"/>
    </row>
    <row r="224" spans="2:9" ht="18" customHeight="1">
      <c r="B224" s="1673"/>
      <c r="C224" s="1674"/>
      <c r="D224" s="1674"/>
      <c r="E224" s="1674"/>
      <c r="F224" s="1674"/>
      <c r="G224" s="1674"/>
      <c r="H224" s="1674"/>
      <c r="I224" s="1675"/>
    </row>
    <row r="225" spans="2:9" ht="18" customHeight="1" thickBot="1">
      <c r="B225" s="1676"/>
      <c r="C225" s="1677"/>
      <c r="D225" s="1677"/>
      <c r="E225" s="1677"/>
      <c r="F225" s="1677"/>
      <c r="G225" s="1677"/>
      <c r="H225" s="1677"/>
      <c r="I225" s="1678"/>
    </row>
  </sheetData>
  <sheetProtection sheet="1" formatRows="0"/>
  <mergeCells count="45">
    <mergeCell ref="C13:I13"/>
    <mergeCell ref="B5:I5"/>
    <mergeCell ref="C9:I9"/>
    <mergeCell ref="C10:I10"/>
    <mergeCell ref="C11:I11"/>
    <mergeCell ref="C12:I12"/>
    <mergeCell ref="N30:R30"/>
    <mergeCell ref="C32:D32"/>
    <mergeCell ref="E32:F32"/>
    <mergeCell ref="C14:I14"/>
    <mergeCell ref="C15:I15"/>
    <mergeCell ref="C16:I16"/>
    <mergeCell ref="C19:I19"/>
    <mergeCell ref="B20:C20"/>
    <mergeCell ref="C21:I21"/>
    <mergeCell ref="B65:I72"/>
    <mergeCell ref="C22:I22"/>
    <mergeCell ref="C23:I23"/>
    <mergeCell ref="C24:I24"/>
    <mergeCell ref="C25:I25"/>
    <mergeCell ref="C39:D39"/>
    <mergeCell ref="E39:F39"/>
    <mergeCell ref="B49:I49"/>
    <mergeCell ref="B50:I53"/>
    <mergeCell ref="B56:I63"/>
    <mergeCell ref="B182:I187"/>
    <mergeCell ref="B75:I82"/>
    <mergeCell ref="B84:I91"/>
    <mergeCell ref="B95:I101"/>
    <mergeCell ref="B103:I109"/>
    <mergeCell ref="B113:I124"/>
    <mergeCell ref="B126:I137"/>
    <mergeCell ref="B140:I140"/>
    <mergeCell ref="B141:I144"/>
    <mergeCell ref="B147:I156"/>
    <mergeCell ref="B158:I167"/>
    <mergeCell ref="B170:I179"/>
    <mergeCell ref="B217:I217"/>
    <mergeCell ref="B218:I225"/>
    <mergeCell ref="B190:I190"/>
    <mergeCell ref="B191:I198"/>
    <mergeCell ref="B199:I199"/>
    <mergeCell ref="B200:I207"/>
    <mergeCell ref="B208:I208"/>
    <mergeCell ref="B209:I216"/>
  </mergeCells>
  <phoneticPr fontId="65"/>
  <conditionalFormatting sqref="B33:B36">
    <cfRule type="containsBlanks" dxfId="53" priority="7">
      <formula>LEN(TRIM(B33))=0</formula>
    </cfRule>
  </conditionalFormatting>
  <conditionalFormatting sqref="B40:B43">
    <cfRule type="containsBlanks" dxfId="52" priority="6">
      <formula>LEN(TRIM(B40))=0</formula>
    </cfRule>
  </conditionalFormatting>
  <conditionalFormatting sqref="B50:I53 B56:I63 B65:I72 B75:I82 B84:I91 B95:I101 B103:I109 B113:I124 B126:I137 B141:I144 B147:I156 B158:I167 B170:I179 B182 B191 B200 B209 B218">
    <cfRule type="containsBlanks" dxfId="51" priority="2">
      <formula>LEN(TRIM(B50))=0</formula>
    </cfRule>
  </conditionalFormatting>
  <conditionalFormatting sqref="C8 C19:I19 C20 C21:I25 C28:C29">
    <cfRule type="containsBlanks" dxfId="50" priority="11">
      <formula>LEN(TRIM(C8))=0</formula>
    </cfRule>
  </conditionalFormatting>
  <conditionalFormatting sqref="C33:C36">
    <cfRule type="containsBlanks" dxfId="49" priority="4">
      <formula>LEN(TRIM(C33))=0</formula>
    </cfRule>
  </conditionalFormatting>
  <conditionalFormatting sqref="C40:C43">
    <cfRule type="containsBlanks" dxfId="48" priority="3">
      <formula>LEN(TRIM(C40))=0</formula>
    </cfRule>
  </conditionalFormatting>
  <conditionalFormatting sqref="C9:I10 C13:I15 B191:I198 B200:I207 B209:I216 B218:I225">
    <cfRule type="containsBlanks" dxfId="47" priority="5">
      <formula>LEN(TRIM(B9))=0</formula>
    </cfRule>
  </conditionalFormatting>
  <conditionalFormatting sqref="C11:I12 C16:I16">
    <cfRule type="containsBlanks" dxfId="46" priority="8">
      <formula>LEN(TRIM(C11))=0</formula>
    </cfRule>
  </conditionalFormatting>
  <conditionalFormatting sqref="C21:I25">
    <cfRule type="containsBlanks" dxfId="45" priority="1">
      <formula>LEN(TRIM(C21))=0</formula>
    </cfRule>
  </conditionalFormatting>
  <conditionalFormatting sqref="D33:I36 G37 I37">
    <cfRule type="containsBlanks" dxfId="44" priority="10">
      <formula>LEN(TRIM(D33))=0</formula>
    </cfRule>
  </conditionalFormatting>
  <conditionalFormatting sqref="D40:I43 G44 I44">
    <cfRule type="containsBlanks" dxfId="43" priority="9">
      <formula>LEN(TRIM(D40))=0</formula>
    </cfRule>
  </conditionalFormatting>
  <dataValidations count="4">
    <dataValidation type="list" allowBlank="1" showInputMessage="1" showErrorMessage="1" sqref="C11:I11" xr:uid="{8CD3BE46-40AF-4FEF-AB93-B8BB97A4EF1D}">
      <formula1>対策種類</formula1>
    </dataValidation>
    <dataValidation type="list" allowBlank="1" showInputMessage="1" showErrorMessage="1" sqref="C12:I12" xr:uid="{EB5F4E94-491A-4F5A-A660-F89160D568AA}">
      <formula1>システム・設備区分</formula1>
    </dataValidation>
    <dataValidation type="list" allowBlank="1" showInputMessage="1" showErrorMessage="1" sqref="C16:I16" xr:uid="{21CB5D2E-070D-4E09-AD85-81911954F957}">
      <formula1>補助対象の種類</formula1>
    </dataValidation>
    <dataValidation type="list" allowBlank="1" showInputMessage="1" showErrorMessage="1" sqref="B40:B43 B33:B36" xr:uid="{B4F064ED-5A3D-43DC-88D8-B5452B464E48}">
      <formula1>活動種別</formula1>
    </dataValidation>
  </dataValidations>
  <pageMargins left="0.51181102362204722" right="0.51181102362204722" top="0.55118110236220474" bottom="0.55118110236220474" header="0.31496062992125984" footer="0.31496062992125984"/>
  <pageSetup paperSize="9" orientation="portrait" cellComments="asDisplayed" r:id="rId1"/>
  <rowBreaks count="3" manualBreakCount="3">
    <brk id="91" min="1" max="8" man="1"/>
    <brk id="137" min="1" max="8" man="1"/>
    <brk id="179" min="1" max="8" man="1"/>
  </rowBreaks>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tabColor rgb="FF91CDDC"/>
  </sheetPr>
  <dimension ref="B1:F29"/>
  <sheetViews>
    <sheetView showGridLines="0" view="pageBreakPreview" zoomScale="80" zoomScaleNormal="80" zoomScaleSheetLayoutView="80" workbookViewId="0">
      <selection activeCell="O3" sqref="O3:R3"/>
    </sheetView>
  </sheetViews>
  <sheetFormatPr defaultRowHeight="13.5"/>
  <cols>
    <col min="1" max="1" width="3.375" customWidth="1"/>
    <col min="2" max="2" width="18.125" customWidth="1"/>
    <col min="4" max="4" width="12.75" customWidth="1"/>
    <col min="5" max="5" width="10.25" bestFit="1" customWidth="1"/>
    <col min="6" max="6" width="44" customWidth="1"/>
    <col min="7" max="8" width="8.875" customWidth="1"/>
    <col min="9" max="9" width="8.875"/>
  </cols>
  <sheetData>
    <row r="1" spans="2:6" ht="30" customHeight="1"/>
    <row r="2" spans="2:6" ht="12" customHeight="1">
      <c r="F2" s="153"/>
    </row>
    <row r="3" spans="2:6" ht="17.25" customHeight="1">
      <c r="B3" s="148" t="str">
        <f ca="1">MID(CELL("filename",A1),FIND("]",CELL("filename",K2))+1,3)</f>
        <v>別添7</v>
      </c>
      <c r="F3" s="153"/>
    </row>
    <row r="4" spans="2:6" ht="14.25">
      <c r="B4" s="147"/>
    </row>
    <row r="5" spans="2:6" ht="14.25">
      <c r="B5" s="1738" t="s">
        <v>1100</v>
      </c>
      <c r="C5" s="1738"/>
      <c r="D5" s="1738"/>
      <c r="E5" s="1738"/>
      <c r="F5" s="1738"/>
    </row>
    <row r="6" spans="2:6" ht="14.25" thickBot="1"/>
    <row r="7" spans="2:6">
      <c r="B7" s="1727" t="s">
        <v>160</v>
      </c>
      <c r="C7" s="1728"/>
      <c r="D7" s="1731" t="s">
        <v>1098</v>
      </c>
      <c r="E7" s="1732"/>
      <c r="F7" s="1735" t="s">
        <v>1099</v>
      </c>
    </row>
    <row r="8" spans="2:6">
      <c r="B8" s="1729"/>
      <c r="C8" s="1730"/>
      <c r="D8" s="1733"/>
      <c r="E8" s="1734"/>
      <c r="F8" s="1736"/>
    </row>
    <row r="9" spans="2:6" ht="14.25" thickBot="1">
      <c r="B9" s="114"/>
      <c r="C9" s="117" t="s">
        <v>166</v>
      </c>
      <c r="D9" s="116" t="s">
        <v>1098</v>
      </c>
      <c r="E9" s="115" t="s">
        <v>1070</v>
      </c>
      <c r="F9" s="1737"/>
    </row>
    <row r="10" spans="2:6" ht="30" customHeight="1">
      <c r="B10" s="689"/>
      <c r="C10" s="692" t="str">
        <f t="shared" ref="C10:C26" si="0">IF(OR($B10="",$B10="（未選択）"),"",VLOOKUP($B10,単位と係数,4,FALSE))</f>
        <v/>
      </c>
      <c r="D10" s="698"/>
      <c r="E10" s="695" t="str">
        <f>IF(OR($B10="",$B10="（未選択）"),"","千円/"&amp;$C10)</f>
        <v/>
      </c>
      <c r="F10" s="701"/>
    </row>
    <row r="11" spans="2:6" ht="30" customHeight="1">
      <c r="B11" s="690"/>
      <c r="C11" s="693" t="str">
        <f t="shared" si="0"/>
        <v/>
      </c>
      <c r="D11" s="699"/>
      <c r="E11" s="696" t="str">
        <f t="shared" ref="E11:E26" si="1">IF(OR($B11="",$B11="（未選択）"),"","千円/"&amp;$C11)</f>
        <v/>
      </c>
      <c r="F11" s="702"/>
    </row>
    <row r="12" spans="2:6" ht="30" customHeight="1">
      <c r="B12" s="690"/>
      <c r="C12" s="693" t="str">
        <f t="shared" si="0"/>
        <v/>
      </c>
      <c r="D12" s="699"/>
      <c r="E12" s="696" t="str">
        <f t="shared" si="1"/>
        <v/>
      </c>
      <c r="F12" s="703"/>
    </row>
    <row r="13" spans="2:6" ht="30" customHeight="1">
      <c r="B13" s="690"/>
      <c r="C13" s="693" t="str">
        <f t="shared" si="0"/>
        <v/>
      </c>
      <c r="D13" s="699"/>
      <c r="E13" s="696" t="str">
        <f t="shared" si="1"/>
        <v/>
      </c>
      <c r="F13" s="703"/>
    </row>
    <row r="14" spans="2:6" ht="30" customHeight="1">
      <c r="B14" s="690"/>
      <c r="C14" s="693" t="str">
        <f t="shared" si="0"/>
        <v/>
      </c>
      <c r="D14" s="699"/>
      <c r="E14" s="696" t="str">
        <f t="shared" si="1"/>
        <v/>
      </c>
      <c r="F14" s="703"/>
    </row>
    <row r="15" spans="2:6" ht="30" customHeight="1">
      <c r="B15" s="690"/>
      <c r="C15" s="693" t="str">
        <f t="shared" si="0"/>
        <v/>
      </c>
      <c r="D15" s="699"/>
      <c r="E15" s="696" t="str">
        <f t="shared" si="1"/>
        <v/>
      </c>
      <c r="F15" s="703"/>
    </row>
    <row r="16" spans="2:6" ht="30" customHeight="1">
      <c r="B16" s="690"/>
      <c r="C16" s="693" t="str">
        <f t="shared" si="0"/>
        <v/>
      </c>
      <c r="D16" s="699"/>
      <c r="E16" s="696" t="str">
        <f t="shared" si="1"/>
        <v/>
      </c>
      <c r="F16" s="703"/>
    </row>
    <row r="17" spans="2:6" ht="30" customHeight="1">
      <c r="B17" s="690"/>
      <c r="C17" s="693" t="str">
        <f t="shared" si="0"/>
        <v/>
      </c>
      <c r="D17" s="699"/>
      <c r="E17" s="696" t="str">
        <f t="shared" si="1"/>
        <v/>
      </c>
      <c r="F17" s="703"/>
    </row>
    <row r="18" spans="2:6" ht="30" customHeight="1">
      <c r="B18" s="690"/>
      <c r="C18" s="693" t="str">
        <f t="shared" si="0"/>
        <v/>
      </c>
      <c r="D18" s="699"/>
      <c r="E18" s="696" t="str">
        <f t="shared" si="1"/>
        <v/>
      </c>
      <c r="F18" s="703"/>
    </row>
    <row r="19" spans="2:6" ht="30" customHeight="1">
      <c r="B19" s="690"/>
      <c r="C19" s="693" t="str">
        <f t="shared" si="0"/>
        <v/>
      </c>
      <c r="D19" s="699"/>
      <c r="E19" s="696" t="str">
        <f t="shared" si="1"/>
        <v/>
      </c>
      <c r="F19" s="703"/>
    </row>
    <row r="20" spans="2:6" ht="30" customHeight="1">
      <c r="B20" s="690"/>
      <c r="C20" s="693" t="str">
        <f t="shared" si="0"/>
        <v/>
      </c>
      <c r="D20" s="699"/>
      <c r="E20" s="696" t="str">
        <f t="shared" si="1"/>
        <v/>
      </c>
      <c r="F20" s="703"/>
    </row>
    <row r="21" spans="2:6" ht="30" customHeight="1">
      <c r="B21" s="690"/>
      <c r="C21" s="693" t="str">
        <f t="shared" si="0"/>
        <v/>
      </c>
      <c r="D21" s="699"/>
      <c r="E21" s="696" t="str">
        <f t="shared" si="1"/>
        <v/>
      </c>
      <c r="F21" s="703"/>
    </row>
    <row r="22" spans="2:6" ht="30" customHeight="1">
      <c r="B22" s="690"/>
      <c r="C22" s="693" t="str">
        <f t="shared" si="0"/>
        <v/>
      </c>
      <c r="D22" s="699"/>
      <c r="E22" s="696" t="str">
        <f t="shared" si="1"/>
        <v/>
      </c>
      <c r="F22" s="703"/>
    </row>
    <row r="23" spans="2:6" ht="30" customHeight="1">
      <c r="B23" s="690"/>
      <c r="C23" s="693" t="str">
        <f t="shared" si="0"/>
        <v/>
      </c>
      <c r="D23" s="699"/>
      <c r="E23" s="696" t="str">
        <f t="shared" si="1"/>
        <v/>
      </c>
      <c r="F23" s="703"/>
    </row>
    <row r="24" spans="2:6" ht="30" customHeight="1">
      <c r="B24" s="690"/>
      <c r="C24" s="693" t="str">
        <f t="shared" si="0"/>
        <v/>
      </c>
      <c r="D24" s="699"/>
      <c r="E24" s="696" t="str">
        <f t="shared" si="1"/>
        <v/>
      </c>
      <c r="F24" s="703"/>
    </row>
    <row r="25" spans="2:6" ht="30" customHeight="1">
      <c r="B25" s="690"/>
      <c r="C25" s="693" t="str">
        <f t="shared" si="0"/>
        <v/>
      </c>
      <c r="D25" s="699"/>
      <c r="E25" s="696" t="str">
        <f t="shared" si="1"/>
        <v/>
      </c>
      <c r="F25" s="703"/>
    </row>
    <row r="26" spans="2:6" ht="30" customHeight="1" thickBot="1">
      <c r="B26" s="691"/>
      <c r="C26" s="694" t="str">
        <f t="shared" si="0"/>
        <v/>
      </c>
      <c r="D26" s="700"/>
      <c r="E26" s="697" t="str">
        <f t="shared" si="1"/>
        <v/>
      </c>
      <c r="F26" s="704"/>
    </row>
    <row r="27" spans="2:6" ht="30" customHeight="1">
      <c r="B27" s="325"/>
      <c r="C27" s="327"/>
      <c r="D27" s="993"/>
      <c r="E27" s="994"/>
      <c r="F27" s="995"/>
    </row>
    <row r="28" spans="2:6" ht="30" customHeight="1">
      <c r="B28" s="323"/>
      <c r="C28" s="327"/>
      <c r="D28" s="699"/>
      <c r="E28" s="996"/>
      <c r="F28" s="703"/>
    </row>
    <row r="29" spans="2:6" ht="30" customHeight="1" thickBot="1">
      <c r="B29" s="324"/>
      <c r="C29" s="328"/>
      <c r="D29" s="240"/>
      <c r="E29" s="326"/>
      <c r="F29" s="118"/>
    </row>
  </sheetData>
  <sheetProtection sheet="1" formatRows="0"/>
  <mergeCells count="4">
    <mergeCell ref="B7:C8"/>
    <mergeCell ref="D7:E8"/>
    <mergeCell ref="F7:F9"/>
    <mergeCell ref="B5:F5"/>
  </mergeCells>
  <phoneticPr fontId="9"/>
  <conditionalFormatting sqref="C10:C26 E10:E26">
    <cfRule type="containsBlanks" dxfId="42" priority="2">
      <formula>LEN(TRIM(C10))=0</formula>
    </cfRule>
  </conditionalFormatting>
  <conditionalFormatting sqref="D10:D26 F10:F26">
    <cfRule type="containsBlanks" dxfId="41" priority="1">
      <formula>LEN(TRIM(D10))=0</formula>
    </cfRule>
  </conditionalFormatting>
  <conditionalFormatting sqref="G3 B10:B26">
    <cfRule type="containsBlanks" dxfId="40" priority="3">
      <formula>LEN(TRIM(B3))=0</formula>
    </cfRule>
  </conditionalFormatting>
  <dataValidations count="1">
    <dataValidation type="list" allowBlank="1" showInputMessage="1" showErrorMessage="1" sqref="B10:B26" xr:uid="{00000000-0002-0000-0A00-000000000000}">
      <formula1>活動種別</formula1>
    </dataValidation>
  </dataValidations>
  <pageMargins left="0.51181102362204722" right="0.51181102362204722" top="0.55118110236220474" bottom="0.55118110236220474"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12EE8-5BD9-40D4-8B21-4F63C2A6FBF1}">
  <sheetPr>
    <tabColor rgb="FF00B0F0"/>
    <pageSetUpPr fitToPage="1"/>
  </sheetPr>
  <dimension ref="A1:WTA37"/>
  <sheetViews>
    <sheetView showGridLines="0" view="pageBreakPreview" zoomScale="70" zoomScaleNormal="100" zoomScaleSheetLayoutView="70" workbookViewId="0">
      <selection activeCell="S3" sqref="S3:AH3"/>
    </sheetView>
  </sheetViews>
  <sheetFormatPr defaultColWidth="0" defaultRowHeight="0" customHeight="1" zeroHeight="1"/>
  <cols>
    <col min="1" max="1" width="1.25" style="349" customWidth="1"/>
    <col min="2" max="2" width="7.25" style="349" customWidth="1"/>
    <col min="3" max="3" width="15.25" style="349" customWidth="1"/>
    <col min="4" max="4" width="9" style="349" customWidth="1"/>
    <col min="5" max="40" width="5" style="349" customWidth="1"/>
    <col min="41" max="41" width="4.625" style="349" customWidth="1"/>
    <col min="42" max="51" width="7.625" style="349" customWidth="1"/>
    <col min="52" max="52" width="7.5" style="349" hidden="1"/>
    <col min="53" max="174" width="7.625" style="349" hidden="1"/>
    <col min="175" max="175" width="24" style="349" hidden="1"/>
    <col min="176" max="197" width="3" style="349" hidden="1"/>
    <col min="198" max="430" width="7.625" style="349" hidden="1"/>
    <col min="431" max="431" width="24" style="349" hidden="1"/>
    <col min="432" max="453" width="3" style="349" hidden="1"/>
    <col min="454" max="686" width="7.625" style="349" hidden="1"/>
    <col min="687" max="687" width="24" style="349" hidden="1"/>
    <col min="688" max="709" width="3" style="349" hidden="1"/>
    <col min="710" max="942" width="7.625" style="349" hidden="1"/>
    <col min="943" max="943" width="24" style="349" hidden="1"/>
    <col min="944" max="965" width="3" style="349" hidden="1"/>
    <col min="966" max="1198" width="7.625" style="349" hidden="1"/>
    <col min="1199" max="1199" width="24" style="349" hidden="1"/>
    <col min="1200" max="1221" width="3" style="349" hidden="1"/>
    <col min="1222" max="1454" width="7.625" style="349" hidden="1"/>
    <col min="1455" max="1455" width="24" style="349" hidden="1"/>
    <col min="1456" max="1477" width="3" style="349" hidden="1"/>
    <col min="1478" max="1710" width="7.625" style="349" hidden="1"/>
    <col min="1711" max="1711" width="24" style="349" hidden="1"/>
    <col min="1712" max="1733" width="3" style="349" hidden="1"/>
    <col min="1734" max="1966" width="7.625" style="349" hidden="1"/>
    <col min="1967" max="1967" width="24" style="349" hidden="1"/>
    <col min="1968" max="1989" width="3" style="349" hidden="1"/>
    <col min="1990" max="2222" width="7.625" style="349" hidden="1"/>
    <col min="2223" max="2223" width="24" style="349" hidden="1"/>
    <col min="2224" max="2245" width="3" style="349" hidden="1"/>
    <col min="2246" max="2478" width="7.625" style="349" hidden="1"/>
    <col min="2479" max="2479" width="24" style="349" hidden="1"/>
    <col min="2480" max="2501" width="3" style="349" hidden="1"/>
    <col min="2502" max="2734" width="7.625" style="349" hidden="1"/>
    <col min="2735" max="2735" width="24" style="349" hidden="1"/>
    <col min="2736" max="2757" width="3" style="349" hidden="1"/>
    <col min="2758" max="2990" width="7.625" style="349" hidden="1"/>
    <col min="2991" max="2991" width="24" style="349" hidden="1"/>
    <col min="2992" max="3013" width="3" style="349" hidden="1"/>
    <col min="3014" max="3246" width="7.625" style="349" hidden="1"/>
    <col min="3247" max="3247" width="24" style="349" hidden="1"/>
    <col min="3248" max="3269" width="3" style="349" hidden="1"/>
    <col min="3270" max="3502" width="7.625" style="349" hidden="1"/>
    <col min="3503" max="3503" width="24" style="349" hidden="1"/>
    <col min="3504" max="3525" width="3" style="349" hidden="1"/>
    <col min="3526" max="3758" width="7.625" style="349" hidden="1"/>
    <col min="3759" max="3759" width="24" style="349" hidden="1"/>
    <col min="3760" max="3781" width="3" style="349" hidden="1"/>
    <col min="3782" max="4014" width="7.625" style="349" hidden="1"/>
    <col min="4015" max="4015" width="24" style="349" hidden="1"/>
    <col min="4016" max="4037" width="3" style="349" hidden="1"/>
    <col min="4038" max="4270" width="7.625" style="349" hidden="1"/>
    <col min="4271" max="4271" width="24" style="349" hidden="1"/>
    <col min="4272" max="4293" width="3" style="349" hidden="1"/>
    <col min="4294" max="4526" width="7.625" style="349" hidden="1"/>
    <col min="4527" max="4527" width="24" style="349" hidden="1"/>
    <col min="4528" max="4549" width="3" style="349" hidden="1"/>
    <col min="4550" max="4782" width="7.625" style="349" hidden="1"/>
    <col min="4783" max="4783" width="24" style="349" hidden="1"/>
    <col min="4784" max="4805" width="3" style="349" hidden="1"/>
    <col min="4806" max="5038" width="7.625" style="349" hidden="1"/>
    <col min="5039" max="5039" width="24" style="349" hidden="1"/>
    <col min="5040" max="5061" width="3" style="349" hidden="1"/>
    <col min="5062" max="5294" width="7.625" style="349" hidden="1"/>
    <col min="5295" max="5295" width="24" style="349" hidden="1"/>
    <col min="5296" max="5317" width="3" style="349" hidden="1"/>
    <col min="5318" max="5550" width="7.625" style="349" hidden="1"/>
    <col min="5551" max="5551" width="24" style="349" hidden="1"/>
    <col min="5552" max="5573" width="3" style="349" hidden="1"/>
    <col min="5574" max="5806" width="7.625" style="349" hidden="1"/>
    <col min="5807" max="5807" width="24" style="349" hidden="1"/>
    <col min="5808" max="5829" width="3" style="349" hidden="1"/>
    <col min="5830" max="6062" width="7.625" style="349" hidden="1"/>
    <col min="6063" max="6063" width="24" style="349" hidden="1"/>
    <col min="6064" max="6085" width="3" style="349" hidden="1"/>
    <col min="6086" max="6318" width="7.625" style="349" hidden="1"/>
    <col min="6319" max="6319" width="24" style="349" hidden="1"/>
    <col min="6320" max="6341" width="3" style="349" hidden="1"/>
    <col min="6342" max="6574" width="7.625" style="349" hidden="1"/>
    <col min="6575" max="6575" width="24" style="349" hidden="1"/>
    <col min="6576" max="6597" width="3" style="349" hidden="1"/>
    <col min="6598" max="6830" width="7.625" style="349" hidden="1"/>
    <col min="6831" max="6831" width="24" style="349" hidden="1"/>
    <col min="6832" max="6853" width="3" style="349" hidden="1"/>
    <col min="6854" max="7086" width="7.625" style="349" hidden="1"/>
    <col min="7087" max="7087" width="24" style="349" hidden="1"/>
    <col min="7088" max="7109" width="3" style="349" hidden="1"/>
    <col min="7110" max="7342" width="7.625" style="349" hidden="1"/>
    <col min="7343" max="7343" width="24" style="349" hidden="1"/>
    <col min="7344" max="7365" width="3" style="349" hidden="1"/>
    <col min="7366" max="7598" width="7.625" style="349" hidden="1"/>
    <col min="7599" max="7599" width="24" style="349" hidden="1"/>
    <col min="7600" max="7621" width="3" style="349" hidden="1"/>
    <col min="7622" max="7854" width="7.625" style="349" hidden="1"/>
    <col min="7855" max="7855" width="24" style="349" hidden="1"/>
    <col min="7856" max="7877" width="3" style="349" hidden="1"/>
    <col min="7878" max="8110" width="7.625" style="349" hidden="1"/>
    <col min="8111" max="8111" width="24" style="349" hidden="1"/>
    <col min="8112" max="8133" width="3" style="349" hidden="1"/>
    <col min="8134" max="8366" width="7.625" style="349" hidden="1"/>
    <col min="8367" max="8367" width="24" style="349" hidden="1"/>
    <col min="8368" max="8389" width="3" style="349" hidden="1"/>
    <col min="8390" max="8622" width="7.625" style="349" hidden="1"/>
    <col min="8623" max="8623" width="24" style="349" hidden="1"/>
    <col min="8624" max="8645" width="3" style="349" hidden="1"/>
    <col min="8646" max="8878" width="7.625" style="349" hidden="1"/>
    <col min="8879" max="8879" width="24" style="349" hidden="1"/>
    <col min="8880" max="8901" width="3" style="349" hidden="1"/>
    <col min="8902" max="9134" width="7.625" style="349" hidden="1"/>
    <col min="9135" max="9135" width="24" style="349" hidden="1"/>
    <col min="9136" max="9157" width="3" style="349" hidden="1"/>
    <col min="9158" max="9390" width="7.625" style="349" hidden="1"/>
    <col min="9391" max="9391" width="24" style="349" hidden="1"/>
    <col min="9392" max="9413" width="3" style="349" hidden="1"/>
    <col min="9414" max="9646" width="7.625" style="349" hidden="1"/>
    <col min="9647" max="9647" width="24" style="349" hidden="1"/>
    <col min="9648" max="9669" width="3" style="349" hidden="1"/>
    <col min="9670" max="9902" width="7.625" style="349" hidden="1"/>
    <col min="9903" max="9903" width="24" style="349" hidden="1"/>
    <col min="9904" max="9925" width="3" style="349" hidden="1"/>
    <col min="9926" max="10158" width="7.625" style="349" hidden="1"/>
    <col min="10159" max="10159" width="24" style="349" hidden="1"/>
    <col min="10160" max="10181" width="3" style="349" hidden="1"/>
    <col min="10182" max="10414" width="7.625" style="349" hidden="1"/>
    <col min="10415" max="10415" width="24" style="349" hidden="1"/>
    <col min="10416" max="10437" width="3" style="349" hidden="1"/>
    <col min="10438" max="10670" width="7.625" style="349" hidden="1"/>
    <col min="10671" max="10671" width="24" style="349" hidden="1"/>
    <col min="10672" max="10693" width="3" style="349" hidden="1"/>
    <col min="10694" max="10926" width="7.625" style="349" hidden="1"/>
    <col min="10927" max="10927" width="24" style="349" hidden="1"/>
    <col min="10928" max="10949" width="3" style="349" hidden="1"/>
    <col min="10950" max="11182" width="7.625" style="349" hidden="1"/>
    <col min="11183" max="11183" width="24" style="349" hidden="1"/>
    <col min="11184" max="11205" width="3" style="349" hidden="1"/>
    <col min="11206" max="11438" width="7.625" style="349" hidden="1"/>
    <col min="11439" max="11439" width="24" style="349" hidden="1"/>
    <col min="11440" max="11461" width="3" style="349" hidden="1"/>
    <col min="11462" max="11694" width="7.625" style="349" hidden="1"/>
    <col min="11695" max="11695" width="24" style="349" hidden="1"/>
    <col min="11696" max="11717" width="3" style="349" hidden="1"/>
    <col min="11718" max="11950" width="7.625" style="349" hidden="1"/>
    <col min="11951" max="11951" width="24" style="349" hidden="1"/>
    <col min="11952" max="11973" width="3" style="349" hidden="1"/>
    <col min="11974" max="12206" width="7.625" style="349" hidden="1"/>
    <col min="12207" max="12207" width="24" style="349" hidden="1"/>
    <col min="12208" max="12229" width="3" style="349" hidden="1"/>
    <col min="12230" max="12462" width="7.625" style="349" hidden="1"/>
    <col min="12463" max="12463" width="24" style="349" hidden="1"/>
    <col min="12464" max="12485" width="3" style="349" hidden="1"/>
    <col min="12486" max="12718" width="7.625" style="349" hidden="1"/>
    <col min="12719" max="12719" width="24" style="349" hidden="1"/>
    <col min="12720" max="12741" width="3" style="349" hidden="1"/>
    <col min="12742" max="12974" width="7.625" style="349" hidden="1"/>
    <col min="12975" max="12975" width="24" style="349" hidden="1"/>
    <col min="12976" max="12997" width="3" style="349" hidden="1"/>
    <col min="12998" max="13230" width="7.625" style="349" hidden="1"/>
    <col min="13231" max="13231" width="24" style="349" hidden="1"/>
    <col min="13232" max="13253" width="3" style="349" hidden="1"/>
    <col min="13254" max="13486" width="7.625" style="349" hidden="1"/>
    <col min="13487" max="13487" width="24" style="349" hidden="1"/>
    <col min="13488" max="13509" width="3" style="349" hidden="1"/>
    <col min="13510" max="13742" width="7.625" style="349" hidden="1"/>
    <col min="13743" max="13743" width="24" style="349" hidden="1"/>
    <col min="13744" max="13765" width="3" style="349" hidden="1"/>
    <col min="13766" max="13998" width="7.625" style="349" hidden="1"/>
    <col min="13999" max="13999" width="24" style="349" hidden="1"/>
    <col min="14000" max="14021" width="3" style="349" hidden="1"/>
    <col min="14022" max="14254" width="7.625" style="349" hidden="1"/>
    <col min="14255" max="14255" width="24" style="349" hidden="1"/>
    <col min="14256" max="14277" width="3" style="349" hidden="1"/>
    <col min="14278" max="14510" width="7.625" style="349" hidden="1"/>
    <col min="14511" max="14511" width="24" style="349" hidden="1"/>
    <col min="14512" max="14533" width="3" style="349" hidden="1"/>
    <col min="14534" max="14766" width="7.625" style="349" hidden="1"/>
    <col min="14767" max="14767" width="24" style="349" hidden="1"/>
    <col min="14768" max="14789" width="3" style="349" hidden="1"/>
    <col min="14790" max="15022" width="7.625" style="349" hidden="1"/>
    <col min="15023" max="15023" width="24" style="349" hidden="1"/>
    <col min="15024" max="15045" width="3" style="349" hidden="1"/>
    <col min="15046" max="15278" width="7.625" style="349" hidden="1"/>
    <col min="15279" max="15279" width="24" style="349" hidden="1"/>
    <col min="15280" max="15301" width="3" style="349" hidden="1"/>
    <col min="15302" max="15534" width="7.625" style="349" hidden="1"/>
    <col min="15535" max="15535" width="24" style="349" hidden="1"/>
    <col min="15536" max="15557" width="3" style="349" hidden="1"/>
    <col min="15558" max="15790" width="7.625" style="349" hidden="1"/>
    <col min="15791" max="15791" width="24" style="349" hidden="1"/>
    <col min="15792" max="15813" width="3" style="349" hidden="1"/>
    <col min="15814" max="16046" width="7.625" style="349" hidden="1"/>
    <col min="16047" max="16047" width="24" style="349" hidden="1"/>
    <col min="16048" max="16069" width="3" style="349" hidden="1"/>
    <col min="16070" max="16384" width="7.625" style="349" hidden="1"/>
  </cols>
  <sheetData>
    <row r="1" spans="2:40" ht="30" customHeight="1">
      <c r="B1" s="987" t="s">
        <v>1745</v>
      </c>
      <c r="C1" s="348"/>
      <c r="D1" s="348"/>
      <c r="E1" s="348"/>
      <c r="F1" s="348"/>
      <c r="G1" s="348"/>
      <c r="H1" s="348"/>
      <c r="I1" s="348"/>
      <c r="J1" s="348"/>
      <c r="K1" s="348"/>
      <c r="L1" s="348"/>
      <c r="M1" s="348"/>
      <c r="N1" s="348"/>
      <c r="AI1" s="348"/>
      <c r="AJ1" s="348"/>
      <c r="AK1" s="348"/>
      <c r="AL1" s="348"/>
      <c r="AM1" s="348"/>
      <c r="AN1" s="348"/>
    </row>
    <row r="2" spans="2:40" ht="30" customHeight="1">
      <c r="B2" s="350" t="s">
        <v>1389</v>
      </c>
      <c r="C2" s="348"/>
      <c r="D2" s="348"/>
      <c r="E2" s="351"/>
      <c r="F2" s="351"/>
      <c r="G2" s="351"/>
      <c r="H2" s="351"/>
      <c r="I2" s="351"/>
      <c r="J2" s="351"/>
      <c r="K2" s="351"/>
      <c r="L2" s="351"/>
      <c r="M2" s="352"/>
      <c r="N2" s="352"/>
      <c r="O2" s="353"/>
      <c r="P2" s="353"/>
      <c r="Q2" s="353"/>
      <c r="R2" s="353"/>
      <c r="S2" s="353"/>
      <c r="T2" s="354"/>
      <c r="U2" s="354"/>
      <c r="V2" s="354"/>
      <c r="W2" s="354"/>
      <c r="X2" s="354"/>
      <c r="Y2" s="353"/>
      <c r="Z2" s="353"/>
      <c r="AA2" s="353"/>
      <c r="AB2" s="353"/>
      <c r="AC2" s="353"/>
      <c r="AD2" s="353"/>
      <c r="AE2" s="353"/>
      <c r="AF2" s="353"/>
      <c r="AG2" s="353"/>
      <c r="AH2" s="353"/>
      <c r="AI2" s="351"/>
      <c r="AJ2" s="351"/>
      <c r="AK2" s="352"/>
      <c r="AL2" s="351"/>
      <c r="AM2" s="351"/>
      <c r="AN2" s="352"/>
    </row>
    <row r="3" spans="2:40" ht="30" customHeight="1" thickBot="1">
      <c r="B3" s="355"/>
      <c r="C3" s="350"/>
      <c r="E3" s="356"/>
      <c r="F3" s="356"/>
      <c r="G3" s="356"/>
      <c r="H3" s="356"/>
      <c r="I3" s="356"/>
      <c r="J3" s="357"/>
      <c r="K3" s="357"/>
      <c r="L3" s="357"/>
      <c r="M3" s="353"/>
      <c r="N3" s="353"/>
      <c r="O3" s="1759" t="s">
        <v>1390</v>
      </c>
      <c r="P3" s="1759"/>
      <c r="Q3" s="1759"/>
      <c r="R3" s="1759"/>
      <c r="S3" s="1760" t="str">
        <f>IF(別添１_要件確認!J21="","",別添１_要件確認!J21)</f>
        <v/>
      </c>
      <c r="T3" s="1760"/>
      <c r="U3" s="1760"/>
      <c r="V3" s="1760"/>
      <c r="W3" s="1760"/>
      <c r="X3" s="1760"/>
      <c r="Y3" s="1760"/>
      <c r="Z3" s="1760"/>
      <c r="AA3" s="1760"/>
      <c r="AB3" s="1760"/>
      <c r="AC3" s="1760"/>
      <c r="AD3" s="1760"/>
      <c r="AE3" s="1760"/>
      <c r="AF3" s="1760"/>
      <c r="AG3" s="1760"/>
      <c r="AH3" s="1760"/>
      <c r="AI3" s="357"/>
      <c r="AJ3" s="357"/>
      <c r="AK3" s="353"/>
      <c r="AL3" s="357"/>
      <c r="AM3" s="357"/>
      <c r="AN3" s="353"/>
    </row>
    <row r="4" spans="2:40" ht="32.25" customHeight="1">
      <c r="B4" s="355"/>
      <c r="C4" s="350"/>
      <c r="E4" s="356"/>
      <c r="F4" s="356"/>
      <c r="G4" s="356"/>
      <c r="H4" s="356"/>
      <c r="I4" s="356"/>
      <c r="J4" s="357"/>
      <c r="K4" s="357"/>
      <c r="L4" s="357"/>
      <c r="M4" s="353"/>
      <c r="N4" s="353"/>
      <c r="O4" s="353"/>
      <c r="P4" s="340"/>
      <c r="Q4" s="340"/>
      <c r="R4" s="340"/>
      <c r="S4" s="340"/>
      <c r="T4" s="340"/>
      <c r="U4" s="340"/>
      <c r="V4" s="340"/>
      <c r="W4" s="340"/>
      <c r="X4" s="340"/>
      <c r="Y4" s="340"/>
      <c r="Z4" s="340"/>
      <c r="AA4" s="358"/>
      <c r="AB4" s="358"/>
      <c r="AC4" s="358"/>
      <c r="AD4" s="358"/>
      <c r="AE4" s="358"/>
      <c r="AF4" s="358"/>
      <c r="AG4" s="358"/>
      <c r="AH4" s="358"/>
      <c r="AI4" s="357"/>
      <c r="AJ4" s="357"/>
      <c r="AK4" s="353"/>
      <c r="AL4" s="357"/>
      <c r="AM4" s="357"/>
      <c r="AN4" s="353"/>
    </row>
    <row r="5" spans="2:40" ht="35.25" customHeight="1" thickBot="1">
      <c r="B5" s="355"/>
      <c r="C5" s="350"/>
      <c r="N5" s="340"/>
      <c r="O5" s="340"/>
      <c r="P5" s="340"/>
      <c r="Q5" s="1761" t="s">
        <v>1391</v>
      </c>
      <c r="R5" s="1761"/>
      <c r="S5" s="1761"/>
      <c r="T5" s="1762" t="s">
        <v>1760</v>
      </c>
      <c r="U5" s="1762"/>
      <c r="V5" s="1762"/>
      <c r="W5" s="1761" t="s">
        <v>1392</v>
      </c>
      <c r="X5" s="1761"/>
      <c r="Y5" s="1761"/>
      <c r="Z5" s="1763"/>
      <c r="AA5" s="1763"/>
      <c r="AB5" s="1763"/>
      <c r="AC5" s="1764" t="s">
        <v>1393</v>
      </c>
      <c r="AD5" s="1765"/>
      <c r="AE5" s="1765"/>
      <c r="AF5" s="1763"/>
      <c r="AG5" s="1763"/>
      <c r="AH5" s="1763"/>
    </row>
    <row r="6" spans="2:40" ht="18" customHeight="1" thickBot="1">
      <c r="B6" s="355"/>
      <c r="C6" s="350"/>
      <c r="E6" s="356"/>
      <c r="F6" s="356"/>
      <c r="G6" s="356"/>
      <c r="H6" s="356"/>
      <c r="I6" s="356"/>
      <c r="J6" s="357"/>
      <c r="K6" s="357"/>
      <c r="L6" s="357"/>
      <c r="M6" s="353"/>
      <c r="N6" s="353"/>
      <c r="O6" s="353"/>
      <c r="P6" s="359"/>
      <c r="Q6" s="359"/>
      <c r="R6" s="359"/>
      <c r="S6" s="360"/>
      <c r="T6" s="360"/>
      <c r="U6" s="360"/>
      <c r="V6" s="360"/>
      <c r="W6" s="360"/>
      <c r="X6" s="360"/>
      <c r="Y6" s="360"/>
      <c r="Z6" s="360"/>
      <c r="AA6" s="360"/>
      <c r="AB6" s="360"/>
      <c r="AC6" s="360"/>
      <c r="AD6" s="360"/>
      <c r="AE6" s="360"/>
      <c r="AF6" s="360"/>
      <c r="AG6" s="360"/>
      <c r="AH6" s="360"/>
      <c r="AI6" s="357"/>
      <c r="AJ6" s="357"/>
      <c r="AK6" s="353"/>
      <c r="AL6" s="357"/>
      <c r="AM6" s="357"/>
      <c r="AN6" s="353"/>
    </row>
    <row r="7" spans="2:40" ht="30" customHeight="1">
      <c r="B7" s="1749" t="s">
        <v>1394</v>
      </c>
      <c r="C7" s="1750"/>
      <c r="D7" s="1751"/>
      <c r="E7" s="361"/>
      <c r="F7" s="362">
        <v>4</v>
      </c>
      <c r="G7" s="363" t="s">
        <v>1395</v>
      </c>
      <c r="H7" s="364"/>
      <c r="I7" s="362">
        <v>5</v>
      </c>
      <c r="J7" s="363" t="s">
        <v>1395</v>
      </c>
      <c r="K7" s="364"/>
      <c r="L7" s="362">
        <v>6</v>
      </c>
      <c r="M7" s="363" t="s">
        <v>1396</v>
      </c>
      <c r="N7" s="364"/>
      <c r="O7" s="362">
        <v>7</v>
      </c>
      <c r="P7" s="363" t="s">
        <v>1396</v>
      </c>
      <c r="Q7" s="364"/>
      <c r="R7" s="362">
        <v>8</v>
      </c>
      <c r="S7" s="363" t="s">
        <v>1396</v>
      </c>
      <c r="T7" s="364"/>
      <c r="U7" s="362">
        <v>9</v>
      </c>
      <c r="V7" s="363" t="s">
        <v>1396</v>
      </c>
      <c r="W7" s="364"/>
      <c r="X7" s="362">
        <v>10</v>
      </c>
      <c r="Y7" s="363" t="s">
        <v>1396</v>
      </c>
      <c r="Z7" s="364"/>
      <c r="AA7" s="362">
        <v>11</v>
      </c>
      <c r="AB7" s="363" t="s">
        <v>1396</v>
      </c>
      <c r="AC7" s="364"/>
      <c r="AD7" s="362">
        <v>12</v>
      </c>
      <c r="AE7" s="363" t="s">
        <v>1397</v>
      </c>
      <c r="AF7" s="364"/>
      <c r="AG7" s="362">
        <v>1</v>
      </c>
      <c r="AH7" s="363" t="s">
        <v>1396</v>
      </c>
      <c r="AI7" s="364"/>
      <c r="AJ7" s="362">
        <v>2</v>
      </c>
      <c r="AK7" s="365" t="s">
        <v>1396</v>
      </c>
      <c r="AL7" s="363"/>
      <c r="AM7" s="362">
        <v>3</v>
      </c>
      <c r="AN7" s="366" t="s">
        <v>1396</v>
      </c>
    </row>
    <row r="8" spans="2:40" ht="30" customHeight="1" thickBot="1">
      <c r="B8" s="1752"/>
      <c r="C8" s="1753"/>
      <c r="D8" s="1754"/>
      <c r="E8" s="367">
        <v>1</v>
      </c>
      <c r="F8" s="368">
        <v>10</v>
      </c>
      <c r="G8" s="368">
        <v>20</v>
      </c>
      <c r="H8" s="369">
        <v>1</v>
      </c>
      <c r="I8" s="368">
        <v>10</v>
      </c>
      <c r="J8" s="368">
        <v>20</v>
      </c>
      <c r="K8" s="369">
        <v>1</v>
      </c>
      <c r="L8" s="368">
        <v>10</v>
      </c>
      <c r="M8" s="370">
        <v>20</v>
      </c>
      <c r="N8" s="371">
        <v>1</v>
      </c>
      <c r="O8" s="368">
        <v>10</v>
      </c>
      <c r="P8" s="368">
        <v>20</v>
      </c>
      <c r="Q8" s="369">
        <v>1</v>
      </c>
      <c r="R8" s="368">
        <v>10</v>
      </c>
      <c r="S8" s="370">
        <v>20</v>
      </c>
      <c r="T8" s="371">
        <v>1</v>
      </c>
      <c r="U8" s="368">
        <v>10</v>
      </c>
      <c r="V8" s="368">
        <v>20</v>
      </c>
      <c r="W8" s="369">
        <v>1</v>
      </c>
      <c r="X8" s="368">
        <v>10</v>
      </c>
      <c r="Y8" s="370">
        <v>20</v>
      </c>
      <c r="Z8" s="371">
        <v>1</v>
      </c>
      <c r="AA8" s="368">
        <v>10</v>
      </c>
      <c r="AB8" s="368">
        <v>20</v>
      </c>
      <c r="AC8" s="369">
        <v>1</v>
      </c>
      <c r="AD8" s="368">
        <v>10</v>
      </c>
      <c r="AE8" s="370">
        <v>20</v>
      </c>
      <c r="AF8" s="371">
        <v>1</v>
      </c>
      <c r="AG8" s="368">
        <v>10</v>
      </c>
      <c r="AH8" s="372">
        <v>20</v>
      </c>
      <c r="AI8" s="369">
        <v>1</v>
      </c>
      <c r="AJ8" s="368">
        <v>10</v>
      </c>
      <c r="AK8" s="370">
        <v>20</v>
      </c>
      <c r="AL8" s="371">
        <v>1</v>
      </c>
      <c r="AM8" s="368">
        <v>10</v>
      </c>
      <c r="AN8" s="373">
        <v>20</v>
      </c>
    </row>
    <row r="9" spans="2:40" ht="30" customHeight="1">
      <c r="B9" s="374" t="s">
        <v>1398</v>
      </c>
      <c r="C9" s="1755"/>
      <c r="D9" s="1756"/>
      <c r="E9" s="375"/>
      <c r="F9" s="376"/>
      <c r="G9" s="376"/>
      <c r="H9" s="377"/>
      <c r="I9" s="376"/>
      <c r="J9" s="376"/>
      <c r="K9" s="377"/>
      <c r="L9" s="376"/>
      <c r="M9" s="378"/>
      <c r="N9" s="379"/>
      <c r="O9" s="376"/>
      <c r="P9" s="376"/>
      <c r="Q9" s="377"/>
      <c r="R9" s="376"/>
      <c r="S9" s="378"/>
      <c r="T9" s="379"/>
      <c r="U9" s="376"/>
      <c r="V9" s="376"/>
      <c r="W9" s="377"/>
      <c r="X9" s="376"/>
      <c r="Y9" s="376"/>
      <c r="Z9" s="377"/>
      <c r="AA9" s="376"/>
      <c r="AB9" s="376"/>
      <c r="AC9" s="377"/>
      <c r="AD9" s="376"/>
      <c r="AE9" s="378"/>
      <c r="AF9" s="379"/>
      <c r="AG9" s="376"/>
      <c r="AH9" s="380"/>
      <c r="AI9" s="377"/>
      <c r="AJ9" s="376"/>
      <c r="AK9" s="378"/>
      <c r="AL9" s="379"/>
      <c r="AM9" s="376"/>
      <c r="AN9" s="381"/>
    </row>
    <row r="10" spans="2:40" ht="30" customHeight="1">
      <c r="B10" s="382" t="s">
        <v>1399</v>
      </c>
      <c r="C10" s="1757"/>
      <c r="D10" s="1758"/>
      <c r="E10" s="383"/>
      <c r="F10" s="384"/>
      <c r="G10" s="384"/>
      <c r="H10" s="385"/>
      <c r="I10" s="384"/>
      <c r="J10" s="384"/>
      <c r="K10" s="385"/>
      <c r="L10" s="384"/>
      <c r="M10" s="705"/>
      <c r="N10" s="385"/>
      <c r="O10" s="384"/>
      <c r="P10" s="705"/>
      <c r="Q10" s="385"/>
      <c r="R10" s="384"/>
      <c r="S10" s="386"/>
      <c r="T10" s="385"/>
      <c r="U10" s="384"/>
      <c r="V10" s="705"/>
      <c r="W10" s="385"/>
      <c r="X10" s="384"/>
      <c r="Y10" s="705"/>
      <c r="Z10" s="385"/>
      <c r="AA10" s="384"/>
      <c r="AB10" s="384"/>
      <c r="AC10" s="385"/>
      <c r="AD10" s="384"/>
      <c r="AE10" s="386"/>
      <c r="AF10" s="387"/>
      <c r="AG10" s="384"/>
      <c r="AH10" s="388"/>
      <c r="AI10" s="385"/>
      <c r="AJ10" s="384"/>
      <c r="AK10" s="386"/>
      <c r="AL10" s="387"/>
      <c r="AM10" s="384"/>
      <c r="AN10" s="389"/>
    </row>
    <row r="11" spans="2:40" ht="30" customHeight="1">
      <c r="B11" s="382" t="s">
        <v>1400</v>
      </c>
      <c r="C11" s="1757"/>
      <c r="D11" s="1758"/>
      <c r="E11" s="383"/>
      <c r="F11" s="384"/>
      <c r="G11" s="384"/>
      <c r="H11" s="385"/>
      <c r="I11" s="384"/>
      <c r="J11" s="384"/>
      <c r="K11" s="385"/>
      <c r="L11" s="384"/>
      <c r="M11" s="386"/>
      <c r="N11" s="387"/>
      <c r="O11" s="384"/>
      <c r="P11" s="384"/>
      <c r="Q11" s="385"/>
      <c r="R11" s="384"/>
      <c r="S11" s="386"/>
      <c r="T11" s="387"/>
      <c r="U11" s="384"/>
      <c r="V11" s="384"/>
      <c r="W11" s="385"/>
      <c r="X11" s="384"/>
      <c r="Y11" s="384"/>
      <c r="Z11" s="385"/>
      <c r="AA11" s="384"/>
      <c r="AB11" s="384"/>
      <c r="AC11" s="385"/>
      <c r="AD11" s="384"/>
      <c r="AE11" s="386"/>
      <c r="AF11" s="387"/>
      <c r="AG11" s="384"/>
      <c r="AH11" s="388"/>
      <c r="AI11" s="385"/>
      <c r="AJ11" s="384"/>
      <c r="AK11" s="386"/>
      <c r="AL11" s="387"/>
      <c r="AM11" s="384"/>
      <c r="AN11" s="389"/>
    </row>
    <row r="12" spans="2:40" ht="30" customHeight="1">
      <c r="B12" s="382" t="s">
        <v>1401</v>
      </c>
      <c r="C12" s="1757"/>
      <c r="D12" s="1758"/>
      <c r="E12" s="390"/>
      <c r="F12" s="391"/>
      <c r="G12" s="391"/>
      <c r="H12" s="392"/>
      <c r="I12" s="391"/>
      <c r="J12" s="391"/>
      <c r="K12" s="392"/>
      <c r="L12" s="391"/>
      <c r="M12" s="393"/>
      <c r="N12" s="394"/>
      <c r="O12" s="391"/>
      <c r="P12" s="391"/>
      <c r="Q12" s="392"/>
      <c r="R12" s="391"/>
      <c r="S12" s="393"/>
      <c r="T12" s="394"/>
      <c r="U12" s="391"/>
      <c r="V12" s="391"/>
      <c r="W12" s="392"/>
      <c r="X12" s="391"/>
      <c r="Y12" s="391"/>
      <c r="Z12" s="392"/>
      <c r="AA12" s="391"/>
      <c r="AB12" s="391"/>
      <c r="AC12" s="392"/>
      <c r="AD12" s="391"/>
      <c r="AE12" s="393"/>
      <c r="AF12" s="394"/>
      <c r="AG12" s="391"/>
      <c r="AH12" s="395"/>
      <c r="AI12" s="392"/>
      <c r="AJ12" s="391"/>
      <c r="AK12" s="393"/>
      <c r="AL12" s="394"/>
      <c r="AM12" s="391"/>
      <c r="AN12" s="396"/>
    </row>
    <row r="13" spans="2:40" ht="30" customHeight="1">
      <c r="B13" s="382" t="s">
        <v>1402</v>
      </c>
      <c r="C13" s="1757"/>
      <c r="D13" s="1758"/>
      <c r="E13" s="397"/>
      <c r="F13" s="398"/>
      <c r="G13" s="398"/>
      <c r="H13" s="399"/>
      <c r="I13" s="398"/>
      <c r="J13" s="398"/>
      <c r="K13" s="399"/>
      <c r="L13" s="398"/>
      <c r="M13" s="400"/>
      <c r="N13" s="401"/>
      <c r="O13" s="398"/>
      <c r="P13" s="398"/>
      <c r="Q13" s="399"/>
      <c r="R13" s="398"/>
      <c r="S13" s="400"/>
      <c r="T13" s="401"/>
      <c r="U13" s="398"/>
      <c r="V13" s="398"/>
      <c r="W13" s="399"/>
      <c r="X13" s="398"/>
      <c r="Y13" s="398"/>
      <c r="Z13" s="399"/>
      <c r="AA13" s="398"/>
      <c r="AB13" s="398"/>
      <c r="AC13" s="399"/>
      <c r="AD13" s="398"/>
      <c r="AE13" s="400"/>
      <c r="AF13" s="401"/>
      <c r="AG13" s="398"/>
      <c r="AH13" s="402"/>
      <c r="AI13" s="399"/>
      <c r="AJ13" s="398"/>
      <c r="AK13" s="400"/>
      <c r="AL13" s="401"/>
      <c r="AM13" s="398"/>
      <c r="AN13" s="403"/>
    </row>
    <row r="14" spans="2:40" ht="30" customHeight="1">
      <c r="B14" s="382" t="s">
        <v>1403</v>
      </c>
      <c r="C14" s="1744"/>
      <c r="D14" s="1740"/>
      <c r="E14" s="404"/>
      <c r="F14" s="405"/>
      <c r="G14" s="405"/>
      <c r="H14" s="406"/>
      <c r="I14" s="405"/>
      <c r="J14" s="405"/>
      <c r="K14" s="406"/>
      <c r="L14" s="405"/>
      <c r="M14" s="407"/>
      <c r="N14" s="408"/>
      <c r="O14" s="405"/>
      <c r="P14" s="405"/>
      <c r="Q14" s="406"/>
      <c r="R14" s="405"/>
      <c r="S14" s="407"/>
      <c r="T14" s="408"/>
      <c r="U14" s="405"/>
      <c r="V14" s="405"/>
      <c r="W14" s="406"/>
      <c r="X14" s="405"/>
      <c r="Y14" s="405"/>
      <c r="Z14" s="406"/>
      <c r="AA14" s="405"/>
      <c r="AB14" s="405"/>
      <c r="AC14" s="406"/>
      <c r="AD14" s="405"/>
      <c r="AE14" s="407"/>
      <c r="AF14" s="408"/>
      <c r="AG14" s="405"/>
      <c r="AH14" s="409"/>
      <c r="AI14" s="406"/>
      <c r="AJ14" s="405"/>
      <c r="AK14" s="407"/>
      <c r="AL14" s="408"/>
      <c r="AM14" s="405"/>
      <c r="AN14" s="410"/>
    </row>
    <row r="15" spans="2:40" ht="30" customHeight="1">
      <c r="B15" s="382" t="s">
        <v>1404</v>
      </c>
      <c r="C15" s="1744"/>
      <c r="D15" s="1740"/>
      <c r="E15" s="404"/>
      <c r="F15" s="405"/>
      <c r="G15" s="405"/>
      <c r="H15" s="406"/>
      <c r="I15" s="405"/>
      <c r="J15" s="405"/>
      <c r="K15" s="406"/>
      <c r="L15" s="405"/>
      <c r="M15" s="407"/>
      <c r="N15" s="408"/>
      <c r="O15" s="405"/>
      <c r="P15" s="405"/>
      <c r="Q15" s="406"/>
      <c r="R15" s="405"/>
      <c r="S15" s="407"/>
      <c r="T15" s="408"/>
      <c r="U15" s="405"/>
      <c r="V15" s="405"/>
      <c r="W15" s="406"/>
      <c r="X15" s="405"/>
      <c r="Y15" s="405"/>
      <c r="Z15" s="406"/>
      <c r="AA15" s="405"/>
      <c r="AB15" s="405"/>
      <c r="AC15" s="406"/>
      <c r="AD15" s="405"/>
      <c r="AE15" s="407"/>
      <c r="AF15" s="408"/>
      <c r="AG15" s="405"/>
      <c r="AH15" s="409"/>
      <c r="AI15" s="406"/>
      <c r="AJ15" s="405"/>
      <c r="AK15" s="407"/>
      <c r="AL15" s="408"/>
      <c r="AM15" s="405"/>
      <c r="AN15" s="410"/>
    </row>
    <row r="16" spans="2:40" ht="30" customHeight="1">
      <c r="B16" s="411" t="s">
        <v>1405</v>
      </c>
      <c r="C16" s="1745"/>
      <c r="D16" s="1746"/>
      <c r="E16" s="375"/>
      <c r="F16" s="376"/>
      <c r="G16" s="376"/>
      <c r="H16" s="377"/>
      <c r="I16" s="376"/>
      <c r="J16" s="376"/>
      <c r="K16" s="377"/>
      <c r="L16" s="376"/>
      <c r="M16" s="378"/>
      <c r="N16" s="379"/>
      <c r="O16" s="376"/>
      <c r="P16" s="376"/>
      <c r="Q16" s="377"/>
      <c r="R16" s="376"/>
      <c r="S16" s="378"/>
      <c r="T16" s="379"/>
      <c r="U16" s="376"/>
      <c r="V16" s="376"/>
      <c r="W16" s="377"/>
      <c r="X16" s="376"/>
      <c r="Y16" s="376"/>
      <c r="Z16" s="377"/>
      <c r="AA16" s="376"/>
      <c r="AB16" s="376"/>
      <c r="AC16" s="377"/>
      <c r="AD16" s="376"/>
      <c r="AE16" s="378"/>
      <c r="AF16" s="379"/>
      <c r="AG16" s="376"/>
      <c r="AH16" s="380"/>
      <c r="AI16" s="377"/>
      <c r="AJ16" s="376"/>
      <c r="AK16" s="378"/>
      <c r="AL16" s="379"/>
      <c r="AM16" s="376"/>
      <c r="AN16" s="381"/>
    </row>
    <row r="17" spans="2:41" ht="30" customHeight="1">
      <c r="B17" s="382" t="s">
        <v>1399</v>
      </c>
      <c r="C17" s="1744"/>
      <c r="D17" s="1740"/>
      <c r="E17" s="404"/>
      <c r="F17" s="405"/>
      <c r="G17" s="405"/>
      <c r="H17" s="406"/>
      <c r="I17" s="405"/>
      <c r="J17" s="405"/>
      <c r="K17" s="385"/>
      <c r="L17" s="384"/>
      <c r="M17" s="705"/>
      <c r="N17" s="385"/>
      <c r="O17" s="384"/>
      <c r="P17" s="705"/>
      <c r="Q17" s="385"/>
      <c r="R17" s="384"/>
      <c r="S17" s="386"/>
      <c r="T17" s="385"/>
      <c r="U17" s="384"/>
      <c r="V17" s="705"/>
      <c r="W17" s="385"/>
      <c r="X17" s="384"/>
      <c r="Y17" s="705"/>
      <c r="Z17" s="385"/>
      <c r="AA17" s="384"/>
      <c r="AB17" s="384"/>
      <c r="AC17" s="385"/>
      <c r="AD17" s="384"/>
      <c r="AE17" s="386"/>
      <c r="AF17" s="387"/>
      <c r="AG17" s="384"/>
      <c r="AH17" s="388"/>
      <c r="AI17" s="406"/>
      <c r="AJ17" s="405"/>
      <c r="AK17" s="407"/>
      <c r="AL17" s="408"/>
      <c r="AM17" s="405"/>
      <c r="AN17" s="410"/>
    </row>
    <row r="18" spans="2:41" ht="30" customHeight="1">
      <c r="B18" s="382" t="s">
        <v>1400</v>
      </c>
      <c r="C18" s="1744"/>
      <c r="D18" s="1740"/>
      <c r="E18" s="404"/>
      <c r="F18" s="405"/>
      <c r="G18" s="405"/>
      <c r="H18" s="406"/>
      <c r="I18" s="405"/>
      <c r="J18" s="405"/>
      <c r="K18" s="385"/>
      <c r="L18" s="384"/>
      <c r="M18" s="386"/>
      <c r="N18" s="387"/>
      <c r="O18" s="384"/>
      <c r="P18" s="384"/>
      <c r="Q18" s="385"/>
      <c r="R18" s="384"/>
      <c r="S18" s="386"/>
      <c r="T18" s="387"/>
      <c r="U18" s="384"/>
      <c r="V18" s="384"/>
      <c r="W18" s="385"/>
      <c r="X18" s="384"/>
      <c r="Y18" s="384"/>
      <c r="Z18" s="385"/>
      <c r="AA18" s="384"/>
      <c r="AB18" s="384"/>
      <c r="AC18" s="385"/>
      <c r="AD18" s="384"/>
      <c r="AE18" s="386"/>
      <c r="AF18" s="387"/>
      <c r="AG18" s="384"/>
      <c r="AH18" s="388"/>
      <c r="AI18" s="406"/>
      <c r="AJ18" s="405"/>
      <c r="AK18" s="407"/>
      <c r="AL18" s="408"/>
      <c r="AM18" s="405"/>
      <c r="AN18" s="410"/>
    </row>
    <row r="19" spans="2:41" ht="30" customHeight="1">
      <c r="B19" s="382" t="s">
        <v>1401</v>
      </c>
      <c r="C19" s="1744"/>
      <c r="D19" s="1740"/>
      <c r="E19" s="404"/>
      <c r="F19" s="405"/>
      <c r="G19" s="405"/>
      <c r="H19" s="406"/>
      <c r="I19" s="405"/>
      <c r="J19" s="405"/>
      <c r="K19" s="392"/>
      <c r="L19" s="391"/>
      <c r="M19" s="393"/>
      <c r="N19" s="394"/>
      <c r="O19" s="391"/>
      <c r="P19" s="391"/>
      <c r="Q19" s="392"/>
      <c r="R19" s="391"/>
      <c r="S19" s="393"/>
      <c r="T19" s="394"/>
      <c r="U19" s="391"/>
      <c r="V19" s="391"/>
      <c r="W19" s="392"/>
      <c r="X19" s="391"/>
      <c r="Y19" s="391"/>
      <c r="Z19" s="392"/>
      <c r="AA19" s="391"/>
      <c r="AB19" s="391"/>
      <c r="AC19" s="392"/>
      <c r="AD19" s="391"/>
      <c r="AE19" s="393"/>
      <c r="AF19" s="394"/>
      <c r="AG19" s="391"/>
      <c r="AH19" s="395"/>
      <c r="AI19" s="406"/>
      <c r="AJ19" s="405"/>
      <c r="AK19" s="407"/>
      <c r="AL19" s="408"/>
      <c r="AM19" s="405"/>
      <c r="AN19" s="410"/>
    </row>
    <row r="20" spans="2:41" ht="30" customHeight="1">
      <c r="B20" s="382" t="s">
        <v>1402</v>
      </c>
      <c r="C20" s="1744"/>
      <c r="D20" s="1740"/>
      <c r="E20" s="390"/>
      <c r="F20" s="391"/>
      <c r="G20" s="391"/>
      <c r="H20" s="392"/>
      <c r="I20" s="391"/>
      <c r="J20" s="391"/>
      <c r="K20" s="399"/>
      <c r="L20" s="398"/>
      <c r="M20" s="400"/>
      <c r="N20" s="401"/>
      <c r="O20" s="398"/>
      <c r="P20" s="398"/>
      <c r="Q20" s="399"/>
      <c r="R20" s="398"/>
      <c r="S20" s="400"/>
      <c r="T20" s="401"/>
      <c r="U20" s="398"/>
      <c r="V20" s="398"/>
      <c r="W20" s="399"/>
      <c r="X20" s="398"/>
      <c r="Y20" s="398"/>
      <c r="Z20" s="399"/>
      <c r="AA20" s="398"/>
      <c r="AB20" s="398"/>
      <c r="AC20" s="399"/>
      <c r="AD20" s="398"/>
      <c r="AE20" s="400"/>
      <c r="AF20" s="401"/>
      <c r="AG20" s="398"/>
      <c r="AH20" s="402"/>
      <c r="AI20" s="392"/>
      <c r="AJ20" s="391"/>
      <c r="AK20" s="393"/>
      <c r="AL20" s="394"/>
      <c r="AM20" s="391"/>
      <c r="AN20" s="396"/>
    </row>
    <row r="21" spans="2:41" ht="30" customHeight="1">
      <c r="B21" s="382" t="s">
        <v>1403</v>
      </c>
      <c r="C21" s="1744"/>
      <c r="D21" s="1740"/>
      <c r="E21" s="404"/>
      <c r="F21" s="405"/>
      <c r="G21" s="405"/>
      <c r="H21" s="406"/>
      <c r="I21" s="405"/>
      <c r="J21" s="405"/>
      <c r="K21" s="406"/>
      <c r="L21" s="405"/>
      <c r="M21" s="407"/>
      <c r="N21" s="408"/>
      <c r="O21" s="405"/>
      <c r="P21" s="405"/>
      <c r="Q21" s="406"/>
      <c r="R21" s="405"/>
      <c r="S21" s="407"/>
      <c r="T21" s="408"/>
      <c r="U21" s="405"/>
      <c r="V21" s="405"/>
      <c r="W21" s="406"/>
      <c r="X21" s="405"/>
      <c r="Y21" s="405"/>
      <c r="Z21" s="406"/>
      <c r="AA21" s="405"/>
      <c r="AB21" s="405"/>
      <c r="AC21" s="406"/>
      <c r="AD21" s="405"/>
      <c r="AE21" s="407"/>
      <c r="AF21" s="408"/>
      <c r="AG21" s="405"/>
      <c r="AH21" s="409"/>
      <c r="AI21" s="406"/>
      <c r="AJ21" s="405"/>
      <c r="AK21" s="407"/>
      <c r="AL21" s="408"/>
      <c r="AM21" s="405"/>
      <c r="AN21" s="410"/>
    </row>
    <row r="22" spans="2:41" ht="30" customHeight="1">
      <c r="B22" s="382" t="s">
        <v>1404</v>
      </c>
      <c r="C22" s="1744"/>
      <c r="D22" s="1740"/>
      <c r="E22" s="404"/>
      <c r="F22" s="405"/>
      <c r="G22" s="405"/>
      <c r="H22" s="406"/>
      <c r="I22" s="405"/>
      <c r="J22" s="405"/>
      <c r="K22" s="406"/>
      <c r="L22" s="405"/>
      <c r="M22" s="407"/>
      <c r="N22" s="408"/>
      <c r="O22" s="405"/>
      <c r="P22" s="405"/>
      <c r="Q22" s="406"/>
      <c r="R22" s="405"/>
      <c r="S22" s="407"/>
      <c r="T22" s="408"/>
      <c r="U22" s="405"/>
      <c r="V22" s="405"/>
      <c r="W22" s="406"/>
      <c r="X22" s="405"/>
      <c r="Y22" s="405"/>
      <c r="Z22" s="406"/>
      <c r="AA22" s="405"/>
      <c r="AB22" s="405"/>
      <c r="AC22" s="406"/>
      <c r="AD22" s="405"/>
      <c r="AE22" s="407"/>
      <c r="AF22" s="408"/>
      <c r="AG22" s="405"/>
      <c r="AH22" s="409"/>
      <c r="AI22" s="406"/>
      <c r="AJ22" s="405"/>
      <c r="AK22" s="407"/>
      <c r="AL22" s="408"/>
      <c r="AM22" s="405"/>
      <c r="AN22" s="410"/>
    </row>
    <row r="23" spans="2:41" ht="30" customHeight="1">
      <c r="B23" s="411" t="s">
        <v>1406</v>
      </c>
      <c r="C23" s="1745"/>
      <c r="D23" s="1746"/>
      <c r="E23" s="375"/>
      <c r="F23" s="376"/>
      <c r="G23" s="376"/>
      <c r="H23" s="377"/>
      <c r="I23" s="376"/>
      <c r="J23" s="376"/>
      <c r="K23" s="377"/>
      <c r="L23" s="376"/>
      <c r="M23" s="378"/>
      <c r="N23" s="379"/>
      <c r="O23" s="376"/>
      <c r="P23" s="376"/>
      <c r="Q23" s="377"/>
      <c r="R23" s="376"/>
      <c r="S23" s="378"/>
      <c r="T23" s="379"/>
      <c r="U23" s="376"/>
      <c r="V23" s="376"/>
      <c r="W23" s="377"/>
      <c r="X23" s="376"/>
      <c r="Y23" s="376"/>
      <c r="Z23" s="377"/>
      <c r="AA23" s="376"/>
      <c r="AB23" s="376"/>
      <c r="AC23" s="377"/>
      <c r="AD23" s="376"/>
      <c r="AE23" s="378"/>
      <c r="AF23" s="379"/>
      <c r="AG23" s="376"/>
      <c r="AH23" s="380"/>
      <c r="AI23" s="377"/>
      <c r="AJ23" s="376"/>
      <c r="AK23" s="378"/>
      <c r="AL23" s="379"/>
      <c r="AM23" s="376"/>
      <c r="AN23" s="381"/>
    </row>
    <row r="24" spans="2:41" ht="30" customHeight="1">
      <c r="B24" s="382" t="s">
        <v>1399</v>
      </c>
      <c r="C24" s="1739" t="s">
        <v>1407</v>
      </c>
      <c r="D24" s="1740"/>
      <c r="E24" s="404"/>
      <c r="F24" s="405"/>
      <c r="G24" s="405"/>
      <c r="H24" s="406"/>
      <c r="I24" s="405"/>
      <c r="J24" s="405"/>
      <c r="K24" s="385"/>
      <c r="L24" s="384"/>
      <c r="M24" s="705"/>
      <c r="N24" s="385"/>
      <c r="O24" s="384"/>
      <c r="P24" s="705"/>
      <c r="Q24" s="385"/>
      <c r="R24" s="384"/>
      <c r="S24" s="386"/>
      <c r="T24" s="385"/>
      <c r="U24" s="384"/>
      <c r="V24" s="705"/>
      <c r="W24" s="385"/>
      <c r="X24" s="384"/>
      <c r="Y24" s="705"/>
      <c r="Z24" s="385"/>
      <c r="AA24" s="384"/>
      <c r="AB24" s="384"/>
      <c r="AC24" s="385"/>
      <c r="AD24" s="384"/>
      <c r="AE24" s="386"/>
      <c r="AF24" s="387"/>
      <c r="AG24" s="384"/>
      <c r="AH24" s="388"/>
      <c r="AI24" s="406"/>
      <c r="AJ24" s="405"/>
      <c r="AK24" s="407"/>
      <c r="AL24" s="408"/>
      <c r="AM24" s="405"/>
      <c r="AN24" s="410"/>
    </row>
    <row r="25" spans="2:41" ht="30" customHeight="1">
      <c r="B25" s="382" t="s">
        <v>1400</v>
      </c>
      <c r="C25" s="1739" t="s">
        <v>1408</v>
      </c>
      <c r="D25" s="1740"/>
      <c r="E25" s="404"/>
      <c r="F25" s="405"/>
      <c r="G25" s="405"/>
      <c r="H25" s="406"/>
      <c r="I25" s="405"/>
      <c r="J25" s="405"/>
      <c r="K25" s="385"/>
      <c r="L25" s="384"/>
      <c r="M25" s="386"/>
      <c r="N25" s="387"/>
      <c r="O25" s="384"/>
      <c r="P25" s="384"/>
      <c r="Q25" s="385"/>
      <c r="R25" s="384"/>
      <c r="S25" s="386"/>
      <c r="T25" s="387"/>
      <c r="U25" s="384"/>
      <c r="V25" s="384"/>
      <c r="W25" s="385"/>
      <c r="X25" s="384"/>
      <c r="Y25" s="384"/>
      <c r="Z25" s="385"/>
      <c r="AA25" s="384"/>
      <c r="AB25" s="384"/>
      <c r="AC25" s="385"/>
      <c r="AD25" s="384"/>
      <c r="AE25" s="386"/>
      <c r="AF25" s="387"/>
      <c r="AG25" s="384"/>
      <c r="AH25" s="388"/>
      <c r="AI25" s="406"/>
      <c r="AJ25" s="405"/>
      <c r="AK25" s="407"/>
      <c r="AL25" s="408"/>
      <c r="AM25" s="405"/>
      <c r="AN25" s="410"/>
    </row>
    <row r="26" spans="2:41" ht="30" customHeight="1">
      <c r="B26" s="382" t="s">
        <v>1401</v>
      </c>
      <c r="C26" s="1739" t="s">
        <v>1409</v>
      </c>
      <c r="D26" s="1740"/>
      <c r="E26" s="404"/>
      <c r="F26" s="405"/>
      <c r="G26" s="405"/>
      <c r="H26" s="406"/>
      <c r="I26" s="405"/>
      <c r="J26" s="405"/>
      <c r="K26" s="392"/>
      <c r="L26" s="391"/>
      <c r="M26" s="393"/>
      <c r="N26" s="394"/>
      <c r="O26" s="391"/>
      <c r="P26" s="391"/>
      <c r="Q26" s="392"/>
      <c r="R26" s="391"/>
      <c r="S26" s="393"/>
      <c r="T26" s="394"/>
      <c r="U26" s="391"/>
      <c r="V26" s="391"/>
      <c r="W26" s="392"/>
      <c r="X26" s="391"/>
      <c r="Y26" s="391"/>
      <c r="Z26" s="392"/>
      <c r="AA26" s="391"/>
      <c r="AB26" s="391"/>
      <c r="AC26" s="392"/>
      <c r="AD26" s="391"/>
      <c r="AE26" s="393"/>
      <c r="AF26" s="394"/>
      <c r="AG26" s="391"/>
      <c r="AH26" s="395"/>
      <c r="AI26" s="406"/>
      <c r="AJ26" s="405"/>
      <c r="AK26" s="407"/>
      <c r="AL26" s="408"/>
      <c r="AM26" s="405"/>
      <c r="AN26" s="410"/>
    </row>
    <row r="27" spans="2:41" ht="30" customHeight="1">
      <c r="B27" s="382" t="s">
        <v>1402</v>
      </c>
      <c r="C27" s="1747" t="s">
        <v>1410</v>
      </c>
      <c r="D27" s="1748"/>
      <c r="E27" s="390"/>
      <c r="F27" s="391"/>
      <c r="G27" s="391"/>
      <c r="H27" s="392"/>
      <c r="I27" s="391"/>
      <c r="J27" s="391"/>
      <c r="K27" s="399"/>
      <c r="L27" s="398"/>
      <c r="M27" s="400"/>
      <c r="N27" s="401"/>
      <c r="O27" s="398"/>
      <c r="P27" s="398"/>
      <c r="Q27" s="399"/>
      <c r="R27" s="398"/>
      <c r="S27" s="400"/>
      <c r="T27" s="401"/>
      <c r="U27" s="398"/>
      <c r="V27" s="398"/>
      <c r="W27" s="399"/>
      <c r="X27" s="398"/>
      <c r="Y27" s="398"/>
      <c r="Z27" s="399"/>
      <c r="AA27" s="398"/>
      <c r="AB27" s="398"/>
      <c r="AC27" s="399"/>
      <c r="AD27" s="398"/>
      <c r="AE27" s="400"/>
      <c r="AF27" s="401"/>
      <c r="AG27" s="398"/>
      <c r="AH27" s="402"/>
      <c r="AI27" s="406"/>
      <c r="AJ27" s="391"/>
      <c r="AK27" s="393"/>
      <c r="AL27" s="394"/>
      <c r="AM27" s="391"/>
      <c r="AN27" s="396"/>
    </row>
    <row r="28" spans="2:41" ht="30" customHeight="1">
      <c r="B28" s="382" t="s">
        <v>1403</v>
      </c>
      <c r="C28" s="1739"/>
      <c r="D28" s="1740"/>
      <c r="E28" s="404"/>
      <c r="F28" s="405"/>
      <c r="G28" s="405"/>
      <c r="H28" s="406"/>
      <c r="I28" s="405"/>
      <c r="J28" s="405"/>
      <c r="K28" s="406"/>
      <c r="L28" s="405"/>
      <c r="M28" s="407"/>
      <c r="N28" s="408"/>
      <c r="O28" s="405"/>
      <c r="P28" s="405"/>
      <c r="Q28" s="406"/>
      <c r="R28" s="405"/>
      <c r="S28" s="407"/>
      <c r="T28" s="408"/>
      <c r="U28" s="405"/>
      <c r="V28" s="405"/>
      <c r="W28" s="406"/>
      <c r="X28" s="405"/>
      <c r="Y28" s="405"/>
      <c r="Z28" s="406"/>
      <c r="AA28" s="405"/>
      <c r="AB28" s="405"/>
      <c r="AC28" s="406"/>
      <c r="AD28" s="405"/>
      <c r="AE28" s="407"/>
      <c r="AF28" s="408"/>
      <c r="AG28" s="405"/>
      <c r="AH28" s="409"/>
      <c r="AI28" s="406"/>
      <c r="AJ28" s="405"/>
      <c r="AK28" s="407"/>
      <c r="AL28" s="408"/>
      <c r="AM28" s="405"/>
      <c r="AN28" s="410"/>
    </row>
    <row r="29" spans="2:41" ht="30" customHeight="1" thickBot="1">
      <c r="B29" s="412" t="s">
        <v>1411</v>
      </c>
      <c r="C29" s="1741"/>
      <c r="D29" s="1742"/>
      <c r="E29" s="413"/>
      <c r="F29" s="414"/>
      <c r="G29" s="414"/>
      <c r="H29" s="415"/>
      <c r="I29" s="414"/>
      <c r="J29" s="414"/>
      <c r="K29" s="415"/>
      <c r="L29" s="414"/>
      <c r="M29" s="416"/>
      <c r="N29" s="417"/>
      <c r="O29" s="414"/>
      <c r="P29" s="414"/>
      <c r="Q29" s="415"/>
      <c r="R29" s="414"/>
      <c r="S29" s="416"/>
      <c r="T29" s="417"/>
      <c r="U29" s="414"/>
      <c r="V29" s="414"/>
      <c r="W29" s="415"/>
      <c r="X29" s="414"/>
      <c r="Y29" s="414"/>
      <c r="Z29" s="415"/>
      <c r="AA29" s="414"/>
      <c r="AB29" s="414"/>
      <c r="AC29" s="415"/>
      <c r="AD29" s="414"/>
      <c r="AE29" s="416"/>
      <c r="AF29" s="417"/>
      <c r="AG29" s="414"/>
      <c r="AH29" s="416"/>
      <c r="AI29" s="415"/>
      <c r="AJ29" s="414"/>
      <c r="AK29" s="416"/>
      <c r="AL29" s="417"/>
      <c r="AM29" s="414"/>
      <c r="AN29" s="418"/>
    </row>
    <row r="30" spans="2:41" ht="20.100000000000001" customHeight="1"/>
    <row r="31" spans="2:41" s="419" customFormat="1" ht="17.25">
      <c r="B31" s="419" t="s">
        <v>1412</v>
      </c>
      <c r="T31" s="1743"/>
      <c r="U31" s="1743"/>
      <c r="V31" s="1743"/>
      <c r="W31" s="1743"/>
      <c r="X31" s="1743"/>
      <c r="Y31" s="1743"/>
      <c r="Z31" s="1743"/>
      <c r="AA31" s="1743"/>
      <c r="AB31" s="1743"/>
      <c r="AC31" s="1743"/>
      <c r="AD31" s="1743"/>
      <c r="AE31" s="1743"/>
      <c r="AF31" s="1743"/>
      <c r="AG31" s="1743"/>
      <c r="AH31" s="1743"/>
      <c r="AI31" s="1743"/>
      <c r="AJ31" s="1743"/>
      <c r="AK31" s="1743"/>
      <c r="AL31" s="1743"/>
      <c r="AM31" s="1743"/>
      <c r="AN31" s="1743"/>
      <c r="AO31" s="1743"/>
    </row>
    <row r="32" spans="2:41" s="419" customFormat="1" ht="17.25">
      <c r="B32" s="419" t="s">
        <v>1413</v>
      </c>
      <c r="U32" s="420"/>
      <c r="V32" s="420"/>
      <c r="W32" s="420"/>
      <c r="X32" s="420"/>
      <c r="Y32" s="420"/>
      <c r="Z32" s="420"/>
      <c r="AA32" s="420"/>
      <c r="AB32" s="420"/>
      <c r="AC32" s="420"/>
      <c r="AD32" s="420"/>
      <c r="AE32" s="420"/>
      <c r="AF32" s="420"/>
      <c r="AG32" s="420"/>
      <c r="AH32" s="420"/>
      <c r="AI32" s="420"/>
      <c r="AJ32" s="420"/>
      <c r="AK32" s="420"/>
      <c r="AL32" s="420"/>
      <c r="AM32" s="420"/>
      <c r="AN32" s="420"/>
      <c r="AO32" s="420"/>
    </row>
    <row r="33" spans="2:41" s="419" customFormat="1" ht="17.25">
      <c r="B33" s="419" t="s">
        <v>1414</v>
      </c>
      <c r="U33" s="420"/>
      <c r="V33" s="420"/>
      <c r="W33" s="420"/>
      <c r="X33" s="420"/>
      <c r="Y33" s="420"/>
      <c r="Z33" s="420"/>
      <c r="AA33" s="420"/>
      <c r="AB33" s="420"/>
      <c r="AC33" s="420"/>
      <c r="AD33" s="420"/>
      <c r="AE33" s="420"/>
      <c r="AF33" s="420"/>
      <c r="AG33" s="420"/>
      <c r="AH33" s="420"/>
      <c r="AI33" s="420"/>
      <c r="AJ33" s="420"/>
      <c r="AK33" s="420"/>
      <c r="AL33" s="420"/>
      <c r="AM33" s="420"/>
      <c r="AN33" s="420"/>
      <c r="AO33" s="420"/>
    </row>
    <row r="34" spans="2:41" s="419" customFormat="1" ht="17.25">
      <c r="U34" s="420"/>
      <c r="V34" s="420"/>
      <c r="W34" s="420"/>
      <c r="X34" s="420"/>
      <c r="Y34" s="420"/>
      <c r="Z34" s="420"/>
      <c r="AA34" s="420"/>
      <c r="AB34" s="420"/>
      <c r="AC34" s="420"/>
      <c r="AD34" s="420"/>
      <c r="AE34" s="420"/>
      <c r="AF34" s="420"/>
      <c r="AG34" s="420"/>
      <c r="AH34" s="420"/>
      <c r="AI34" s="420"/>
      <c r="AJ34" s="420"/>
      <c r="AK34" s="420"/>
      <c r="AL34" s="420"/>
      <c r="AM34" s="420"/>
      <c r="AN34" s="420"/>
      <c r="AO34" s="420"/>
    </row>
    <row r="35" spans="2:41" s="419" customFormat="1" ht="17.25">
      <c r="U35" s="421"/>
      <c r="V35" s="422"/>
      <c r="W35" s="422"/>
      <c r="X35" s="422"/>
      <c r="Y35" s="422"/>
      <c r="Z35" s="422"/>
      <c r="AA35" s="422"/>
      <c r="AB35" s="422"/>
      <c r="AC35" s="422"/>
      <c r="AD35" s="422"/>
      <c r="AE35" s="422"/>
      <c r="AF35" s="422"/>
      <c r="AG35" s="422"/>
      <c r="AH35" s="422"/>
      <c r="AI35" s="422"/>
      <c r="AJ35" s="422"/>
      <c r="AK35" s="422"/>
      <c r="AL35" s="422"/>
      <c r="AM35" s="422"/>
      <c r="AN35" s="422"/>
      <c r="AO35" s="422"/>
    </row>
    <row r="36" spans="2:41" ht="22.5" customHeight="1"/>
    <row r="37" spans="2:41" ht="23.25" hidden="1" customHeight="1"/>
  </sheetData>
  <sheetProtection selectLockedCells="1"/>
  <dataConsolidate/>
  <mergeCells count="31">
    <mergeCell ref="O3:R3"/>
    <mergeCell ref="S3:AH3"/>
    <mergeCell ref="Q5:S5"/>
    <mergeCell ref="T5:V5"/>
    <mergeCell ref="W5:Y5"/>
    <mergeCell ref="Z5:AB5"/>
    <mergeCell ref="AC5:AE5"/>
    <mergeCell ref="AF5:AH5"/>
    <mergeCell ref="C19:D19"/>
    <mergeCell ref="B7:D8"/>
    <mergeCell ref="C9:D9"/>
    <mergeCell ref="C10:D10"/>
    <mergeCell ref="C11:D11"/>
    <mergeCell ref="C12:D12"/>
    <mergeCell ref="C13:D13"/>
    <mergeCell ref="C14:D14"/>
    <mergeCell ref="C15:D15"/>
    <mergeCell ref="C16:D16"/>
    <mergeCell ref="C17:D17"/>
    <mergeCell ref="C18:D18"/>
    <mergeCell ref="C26:D26"/>
    <mergeCell ref="C28:D28"/>
    <mergeCell ref="C29:D29"/>
    <mergeCell ref="T31:AO31"/>
    <mergeCell ref="C20:D20"/>
    <mergeCell ref="C21:D21"/>
    <mergeCell ref="C22:D22"/>
    <mergeCell ref="C23:D23"/>
    <mergeCell ref="C24:D24"/>
    <mergeCell ref="C25:D25"/>
    <mergeCell ref="C27:D27"/>
  </mergeCells>
  <phoneticPr fontId="65"/>
  <conditionalFormatting sqref="F7">
    <cfRule type="containsBlanks" dxfId="39" priority="7">
      <formula>LEN(TRIM(F7))=0</formula>
    </cfRule>
  </conditionalFormatting>
  <conditionalFormatting sqref="I7 L7 O7 R7 U7 X7 AA7 AD7 AG7">
    <cfRule type="containsBlanks" dxfId="38" priority="6">
      <formula>LEN(TRIM(I7))=0</formula>
    </cfRule>
  </conditionalFormatting>
  <conditionalFormatting sqref="S3:AH3">
    <cfRule type="containsBlanks" dxfId="37" priority="2">
      <formula>LEN(TRIM(S3))=0</formula>
    </cfRule>
  </conditionalFormatting>
  <conditionalFormatting sqref="Z5:AB5 AF5:AH5">
    <cfRule type="containsBlanks" dxfId="36" priority="1">
      <formula>LEN(TRIM(Z5))=0</formula>
    </cfRule>
  </conditionalFormatting>
  <conditionalFormatting sqref="AJ7">
    <cfRule type="containsBlanks" dxfId="35" priority="5">
      <formula>LEN(TRIM(AJ7))=0</formula>
    </cfRule>
  </conditionalFormatting>
  <conditionalFormatting sqref="AM7">
    <cfRule type="containsBlanks" dxfId="34" priority="3">
      <formula>LEN(TRIM(AM7))=0</formula>
    </cfRule>
  </conditionalFormatting>
  <printOptions horizontalCentered="1" verticalCentered="1"/>
  <pageMargins left="0.51181102362204722" right="0.19685039370078741" top="0.55118110236220474" bottom="0.35433070866141736" header="0.31496062992125984" footer="0.31496062992125984"/>
  <pageSetup paperSize="9" scale="6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Y55"/>
  <sheetViews>
    <sheetView showGridLines="0" view="pageBreakPreview" topLeftCell="A11" zoomScaleNormal="100" zoomScaleSheetLayoutView="100" workbookViewId="0">
      <selection activeCell="I21" sqref="I21:J24"/>
    </sheetView>
  </sheetViews>
  <sheetFormatPr defaultColWidth="10.875" defaultRowHeight="13.5"/>
  <cols>
    <col min="1" max="1" width="3.375" style="221" customWidth="1"/>
    <col min="2" max="2" width="4.75" style="221" customWidth="1"/>
    <col min="3" max="3" width="16.75" style="221" customWidth="1"/>
    <col min="4" max="4" width="3.75" style="221" customWidth="1"/>
    <col min="5" max="5" width="16.75" style="221" customWidth="1"/>
    <col min="6" max="6" width="3.75" style="221" customWidth="1"/>
    <col min="7" max="7" width="16.75" style="221" customWidth="1"/>
    <col min="8" max="8" width="3.75" style="221" customWidth="1"/>
    <col min="9" max="9" width="16.75" style="221" customWidth="1"/>
    <col min="10" max="10" width="3.75" style="221" customWidth="1"/>
    <col min="11" max="11" width="16.75" style="221" customWidth="1"/>
    <col min="12" max="12" width="3.75" style="221" customWidth="1"/>
    <col min="13" max="13" width="3" style="221" customWidth="1"/>
    <col min="14" max="257" width="10.875" style="221" customWidth="1"/>
    <col min="258" max="258" width="13.75" style="221" customWidth="1"/>
    <col min="259" max="259" width="25.125" style="221" customWidth="1"/>
    <col min="260" max="260" width="3.375" style="221" customWidth="1"/>
    <col min="261" max="261" width="25.125" style="221" customWidth="1"/>
    <col min="262" max="262" width="3" style="221" customWidth="1"/>
    <col min="263" max="263" width="5.5" style="221" bestFit="1" customWidth="1"/>
    <col min="264" max="265" width="10.875" style="221" customWidth="1"/>
    <col min="266" max="266" width="4" style="221" customWidth="1"/>
    <col min="267" max="267" width="25.625" style="221" customWidth="1"/>
    <col min="268" max="268" width="3.875" style="221" customWidth="1"/>
    <col min="269" max="513" width="10.875" style="221" customWidth="1"/>
    <col min="514" max="514" width="13.75" style="221" customWidth="1"/>
    <col min="515" max="515" width="25.125" style="221" customWidth="1"/>
    <col min="516" max="516" width="3.375" style="221" customWidth="1"/>
    <col min="517" max="517" width="25.125" style="221" customWidth="1"/>
    <col min="518" max="518" width="3" style="221" customWidth="1"/>
    <col min="519" max="519" width="5.5" style="221" bestFit="1" customWidth="1"/>
    <col min="520" max="521" width="10.875" style="221" customWidth="1"/>
    <col min="522" max="522" width="4" style="221" customWidth="1"/>
    <col min="523" max="523" width="25.625" style="221" customWidth="1"/>
    <col min="524" max="524" width="3.875" style="221" customWidth="1"/>
    <col min="525" max="769" width="10.875" style="221" customWidth="1"/>
    <col min="770" max="770" width="13.75" style="221" customWidth="1"/>
    <col min="771" max="771" width="25.125" style="221" customWidth="1"/>
    <col min="772" max="772" width="3.375" style="221" customWidth="1"/>
    <col min="773" max="773" width="25.125" style="221" customWidth="1"/>
    <col min="774" max="774" width="3" style="221" customWidth="1"/>
    <col min="775" max="775" width="5.5" style="221" bestFit="1" customWidth="1"/>
    <col min="776" max="777" width="10.875" style="221" customWidth="1"/>
    <col min="778" max="778" width="4" style="221" customWidth="1"/>
    <col min="779" max="779" width="25.625" style="221" customWidth="1"/>
    <col min="780" max="780" width="3.875" style="221" customWidth="1"/>
    <col min="781" max="1025" width="10.875" style="221" customWidth="1"/>
    <col min="1026" max="1026" width="13.75" style="221" customWidth="1"/>
    <col min="1027" max="1027" width="25.125" style="221" customWidth="1"/>
    <col min="1028" max="1028" width="3.375" style="221" customWidth="1"/>
    <col min="1029" max="1029" width="25.125" style="221" customWidth="1"/>
    <col min="1030" max="1030" width="3" style="221" customWidth="1"/>
    <col min="1031" max="1031" width="5.5" style="221" bestFit="1" customWidth="1"/>
    <col min="1032" max="1033" width="10.875" style="221" customWidth="1"/>
    <col min="1034" max="1034" width="4" style="221" customWidth="1"/>
    <col min="1035" max="1035" width="25.625" style="221" customWidth="1"/>
    <col min="1036" max="1036" width="3.875" style="221" customWidth="1"/>
    <col min="1037" max="1281" width="10.875" style="221" customWidth="1"/>
    <col min="1282" max="1282" width="13.75" style="221" customWidth="1"/>
    <col min="1283" max="1283" width="25.125" style="221" customWidth="1"/>
    <col min="1284" max="1284" width="3.375" style="221" customWidth="1"/>
    <col min="1285" max="1285" width="25.125" style="221" customWidth="1"/>
    <col min="1286" max="1286" width="3" style="221" customWidth="1"/>
    <col min="1287" max="1287" width="5.5" style="221" bestFit="1" customWidth="1"/>
    <col min="1288" max="1289" width="10.875" style="221" customWidth="1"/>
    <col min="1290" max="1290" width="4" style="221" customWidth="1"/>
    <col min="1291" max="1291" width="25.625" style="221" customWidth="1"/>
    <col min="1292" max="1292" width="3.875" style="221" customWidth="1"/>
    <col min="1293" max="1537" width="10.875" style="221" customWidth="1"/>
    <col min="1538" max="1538" width="13.75" style="221" customWidth="1"/>
    <col min="1539" max="1539" width="25.125" style="221" customWidth="1"/>
    <col min="1540" max="1540" width="3.375" style="221" customWidth="1"/>
    <col min="1541" max="1541" width="25.125" style="221" customWidth="1"/>
    <col min="1542" max="1542" width="3" style="221" customWidth="1"/>
    <col min="1543" max="1543" width="5.5" style="221" bestFit="1" customWidth="1"/>
    <col min="1544" max="1545" width="10.875" style="221" customWidth="1"/>
    <col min="1546" max="1546" width="4" style="221" customWidth="1"/>
    <col min="1547" max="1547" width="25.625" style="221" customWidth="1"/>
    <col min="1548" max="1548" width="3.875" style="221" customWidth="1"/>
    <col min="1549" max="1793" width="10.875" style="221" customWidth="1"/>
    <col min="1794" max="1794" width="13.75" style="221" customWidth="1"/>
    <col min="1795" max="1795" width="25.125" style="221" customWidth="1"/>
    <col min="1796" max="1796" width="3.375" style="221" customWidth="1"/>
    <col min="1797" max="1797" width="25.125" style="221" customWidth="1"/>
    <col min="1798" max="1798" width="3" style="221" customWidth="1"/>
    <col min="1799" max="1799" width="5.5" style="221" bestFit="1" customWidth="1"/>
    <col min="1800" max="1801" width="10.875" style="221" customWidth="1"/>
    <col min="1802" max="1802" width="4" style="221" customWidth="1"/>
    <col min="1803" max="1803" width="25.625" style="221" customWidth="1"/>
    <col min="1804" max="1804" width="3.875" style="221" customWidth="1"/>
    <col min="1805" max="2049" width="10.875" style="221" customWidth="1"/>
    <col min="2050" max="2050" width="13.75" style="221" customWidth="1"/>
    <col min="2051" max="2051" width="25.125" style="221" customWidth="1"/>
    <col min="2052" max="2052" width="3.375" style="221" customWidth="1"/>
    <col min="2053" max="2053" width="25.125" style="221" customWidth="1"/>
    <col min="2054" max="2054" width="3" style="221" customWidth="1"/>
    <col min="2055" max="2055" width="5.5" style="221" bestFit="1" customWidth="1"/>
    <col min="2056" max="2057" width="10.875" style="221" customWidth="1"/>
    <col min="2058" max="2058" width="4" style="221" customWidth="1"/>
    <col min="2059" max="2059" width="25.625" style="221" customWidth="1"/>
    <col min="2060" max="2060" width="3.875" style="221" customWidth="1"/>
    <col min="2061" max="2305" width="10.875" style="221" customWidth="1"/>
    <col min="2306" max="2306" width="13.75" style="221" customWidth="1"/>
    <col min="2307" max="2307" width="25.125" style="221" customWidth="1"/>
    <col min="2308" max="2308" width="3.375" style="221" customWidth="1"/>
    <col min="2309" max="2309" width="25.125" style="221" customWidth="1"/>
    <col min="2310" max="2310" width="3" style="221" customWidth="1"/>
    <col min="2311" max="2311" width="5.5" style="221" bestFit="1" customWidth="1"/>
    <col min="2312" max="2313" width="10.875" style="221" customWidth="1"/>
    <col min="2314" max="2314" width="4" style="221" customWidth="1"/>
    <col min="2315" max="2315" width="25.625" style="221" customWidth="1"/>
    <col min="2316" max="2316" width="3.875" style="221" customWidth="1"/>
    <col min="2317" max="2561" width="10.875" style="221" customWidth="1"/>
    <col min="2562" max="2562" width="13.75" style="221" customWidth="1"/>
    <col min="2563" max="2563" width="25.125" style="221" customWidth="1"/>
    <col min="2564" max="2564" width="3.375" style="221" customWidth="1"/>
    <col min="2565" max="2565" width="25.125" style="221" customWidth="1"/>
    <col min="2566" max="2566" width="3" style="221" customWidth="1"/>
    <col min="2567" max="2567" width="5.5" style="221" bestFit="1" customWidth="1"/>
    <col min="2568" max="2569" width="10.875" style="221" customWidth="1"/>
    <col min="2570" max="2570" width="4" style="221" customWidth="1"/>
    <col min="2571" max="2571" width="25.625" style="221" customWidth="1"/>
    <col min="2572" max="2572" width="3.875" style="221" customWidth="1"/>
    <col min="2573" max="2817" width="10.875" style="221" customWidth="1"/>
    <col min="2818" max="2818" width="13.75" style="221" customWidth="1"/>
    <col min="2819" max="2819" width="25.125" style="221" customWidth="1"/>
    <col min="2820" max="2820" width="3.375" style="221" customWidth="1"/>
    <col min="2821" max="2821" width="25.125" style="221" customWidth="1"/>
    <col min="2822" max="2822" width="3" style="221" customWidth="1"/>
    <col min="2823" max="2823" width="5.5" style="221" bestFit="1" customWidth="1"/>
    <col min="2824" max="2825" width="10.875" style="221" customWidth="1"/>
    <col min="2826" max="2826" width="4" style="221" customWidth="1"/>
    <col min="2827" max="2827" width="25.625" style="221" customWidth="1"/>
    <col min="2828" max="2828" width="3.875" style="221" customWidth="1"/>
    <col min="2829" max="3073" width="10.875" style="221" customWidth="1"/>
    <col min="3074" max="3074" width="13.75" style="221" customWidth="1"/>
    <col min="3075" max="3075" width="25.125" style="221" customWidth="1"/>
    <col min="3076" max="3076" width="3.375" style="221" customWidth="1"/>
    <col min="3077" max="3077" width="25.125" style="221" customWidth="1"/>
    <col min="3078" max="3078" width="3" style="221" customWidth="1"/>
    <col min="3079" max="3079" width="5.5" style="221" bestFit="1" customWidth="1"/>
    <col min="3080" max="3081" width="10.875" style="221" customWidth="1"/>
    <col min="3082" max="3082" width="4" style="221" customWidth="1"/>
    <col min="3083" max="3083" width="25.625" style="221" customWidth="1"/>
    <col min="3084" max="3084" width="3.875" style="221" customWidth="1"/>
    <col min="3085" max="3329" width="10.875" style="221" customWidth="1"/>
    <col min="3330" max="3330" width="13.75" style="221" customWidth="1"/>
    <col min="3331" max="3331" width="25.125" style="221" customWidth="1"/>
    <col min="3332" max="3332" width="3.375" style="221" customWidth="1"/>
    <col min="3333" max="3333" width="25.125" style="221" customWidth="1"/>
    <col min="3334" max="3334" width="3" style="221" customWidth="1"/>
    <col min="3335" max="3335" width="5.5" style="221" bestFit="1" customWidth="1"/>
    <col min="3336" max="3337" width="10.875" style="221" customWidth="1"/>
    <col min="3338" max="3338" width="4" style="221" customWidth="1"/>
    <col min="3339" max="3339" width="25.625" style="221" customWidth="1"/>
    <col min="3340" max="3340" width="3.875" style="221" customWidth="1"/>
    <col min="3341" max="3585" width="10.875" style="221" customWidth="1"/>
    <col min="3586" max="3586" width="13.75" style="221" customWidth="1"/>
    <col min="3587" max="3587" width="25.125" style="221" customWidth="1"/>
    <col min="3588" max="3588" width="3.375" style="221" customWidth="1"/>
    <col min="3589" max="3589" width="25.125" style="221" customWidth="1"/>
    <col min="3590" max="3590" width="3" style="221" customWidth="1"/>
    <col min="3591" max="3591" width="5.5" style="221" bestFit="1" customWidth="1"/>
    <col min="3592" max="3593" width="10.875" style="221" customWidth="1"/>
    <col min="3594" max="3594" width="4" style="221" customWidth="1"/>
    <col min="3595" max="3595" width="25.625" style="221" customWidth="1"/>
    <col min="3596" max="3596" width="3.875" style="221" customWidth="1"/>
    <col min="3597" max="3841" width="10.875" style="221" customWidth="1"/>
    <col min="3842" max="3842" width="13.75" style="221" customWidth="1"/>
    <col min="3843" max="3843" width="25.125" style="221" customWidth="1"/>
    <col min="3844" max="3844" width="3.375" style="221" customWidth="1"/>
    <col min="3845" max="3845" width="25.125" style="221" customWidth="1"/>
    <col min="3846" max="3846" width="3" style="221" customWidth="1"/>
    <col min="3847" max="3847" width="5.5" style="221" bestFit="1" customWidth="1"/>
    <col min="3848" max="3849" width="10.875" style="221" customWidth="1"/>
    <col min="3850" max="3850" width="4" style="221" customWidth="1"/>
    <col min="3851" max="3851" width="25.625" style="221" customWidth="1"/>
    <col min="3852" max="3852" width="3.875" style="221" customWidth="1"/>
    <col min="3853" max="4097" width="10.875" style="221" customWidth="1"/>
    <col min="4098" max="4098" width="13.75" style="221" customWidth="1"/>
    <col min="4099" max="4099" width="25.125" style="221" customWidth="1"/>
    <col min="4100" max="4100" width="3.375" style="221" customWidth="1"/>
    <col min="4101" max="4101" width="25.125" style="221" customWidth="1"/>
    <col min="4102" max="4102" width="3" style="221" customWidth="1"/>
    <col min="4103" max="4103" width="5.5" style="221" bestFit="1" customWidth="1"/>
    <col min="4104" max="4105" width="10.875" style="221" customWidth="1"/>
    <col min="4106" max="4106" width="4" style="221" customWidth="1"/>
    <col min="4107" max="4107" width="25.625" style="221" customWidth="1"/>
    <col min="4108" max="4108" width="3.875" style="221" customWidth="1"/>
    <col min="4109" max="4353" width="10.875" style="221" customWidth="1"/>
    <col min="4354" max="4354" width="13.75" style="221" customWidth="1"/>
    <col min="4355" max="4355" width="25.125" style="221" customWidth="1"/>
    <col min="4356" max="4356" width="3.375" style="221" customWidth="1"/>
    <col min="4357" max="4357" width="25.125" style="221" customWidth="1"/>
    <col min="4358" max="4358" width="3" style="221" customWidth="1"/>
    <col min="4359" max="4359" width="5.5" style="221" bestFit="1" customWidth="1"/>
    <col min="4360" max="4361" width="10.875" style="221" customWidth="1"/>
    <col min="4362" max="4362" width="4" style="221" customWidth="1"/>
    <col min="4363" max="4363" width="25.625" style="221" customWidth="1"/>
    <col min="4364" max="4364" width="3.875" style="221" customWidth="1"/>
    <col min="4365" max="4609" width="10.875" style="221" customWidth="1"/>
    <col min="4610" max="4610" width="13.75" style="221" customWidth="1"/>
    <col min="4611" max="4611" width="25.125" style="221" customWidth="1"/>
    <col min="4612" max="4612" width="3.375" style="221" customWidth="1"/>
    <col min="4613" max="4613" width="25.125" style="221" customWidth="1"/>
    <col min="4614" max="4614" width="3" style="221" customWidth="1"/>
    <col min="4615" max="4615" width="5.5" style="221" bestFit="1" customWidth="1"/>
    <col min="4616" max="4617" width="10.875" style="221" customWidth="1"/>
    <col min="4618" max="4618" width="4" style="221" customWidth="1"/>
    <col min="4619" max="4619" width="25.625" style="221" customWidth="1"/>
    <col min="4620" max="4620" width="3.875" style="221" customWidth="1"/>
    <col min="4621" max="4865" width="10.875" style="221" customWidth="1"/>
    <col min="4866" max="4866" width="13.75" style="221" customWidth="1"/>
    <col min="4867" max="4867" width="25.125" style="221" customWidth="1"/>
    <col min="4868" max="4868" width="3.375" style="221" customWidth="1"/>
    <col min="4869" max="4869" width="25.125" style="221" customWidth="1"/>
    <col min="4870" max="4870" width="3" style="221" customWidth="1"/>
    <col min="4871" max="4871" width="5.5" style="221" bestFit="1" customWidth="1"/>
    <col min="4872" max="4873" width="10.875" style="221" customWidth="1"/>
    <col min="4874" max="4874" width="4" style="221" customWidth="1"/>
    <col min="4875" max="4875" width="25.625" style="221" customWidth="1"/>
    <col min="4876" max="4876" width="3.875" style="221" customWidth="1"/>
    <col min="4877" max="5121" width="10.875" style="221" customWidth="1"/>
    <col min="5122" max="5122" width="13.75" style="221" customWidth="1"/>
    <col min="5123" max="5123" width="25.125" style="221" customWidth="1"/>
    <col min="5124" max="5124" width="3.375" style="221" customWidth="1"/>
    <col min="5125" max="5125" width="25.125" style="221" customWidth="1"/>
    <col min="5126" max="5126" width="3" style="221" customWidth="1"/>
    <col min="5127" max="5127" width="5.5" style="221" bestFit="1" customWidth="1"/>
    <col min="5128" max="5129" width="10.875" style="221" customWidth="1"/>
    <col min="5130" max="5130" width="4" style="221" customWidth="1"/>
    <col min="5131" max="5131" width="25.625" style="221" customWidth="1"/>
    <col min="5132" max="5132" width="3.875" style="221" customWidth="1"/>
    <col min="5133" max="5377" width="10.875" style="221" customWidth="1"/>
    <col min="5378" max="5378" width="13.75" style="221" customWidth="1"/>
    <col min="5379" max="5379" width="25.125" style="221" customWidth="1"/>
    <col min="5380" max="5380" width="3.375" style="221" customWidth="1"/>
    <col min="5381" max="5381" width="25.125" style="221" customWidth="1"/>
    <col min="5382" max="5382" width="3" style="221" customWidth="1"/>
    <col min="5383" max="5383" width="5.5" style="221" bestFit="1" customWidth="1"/>
    <col min="5384" max="5385" width="10.875" style="221" customWidth="1"/>
    <col min="5386" max="5386" width="4" style="221" customWidth="1"/>
    <col min="5387" max="5387" width="25.625" style="221" customWidth="1"/>
    <col min="5388" max="5388" width="3.875" style="221" customWidth="1"/>
    <col min="5389" max="5633" width="10.875" style="221" customWidth="1"/>
    <col min="5634" max="5634" width="13.75" style="221" customWidth="1"/>
    <col min="5635" max="5635" width="25.125" style="221" customWidth="1"/>
    <col min="5636" max="5636" width="3.375" style="221" customWidth="1"/>
    <col min="5637" max="5637" width="25.125" style="221" customWidth="1"/>
    <col min="5638" max="5638" width="3" style="221" customWidth="1"/>
    <col min="5639" max="5639" width="5.5" style="221" bestFit="1" customWidth="1"/>
    <col min="5640" max="5641" width="10.875" style="221" customWidth="1"/>
    <col min="5642" max="5642" width="4" style="221" customWidth="1"/>
    <col min="5643" max="5643" width="25.625" style="221" customWidth="1"/>
    <col min="5644" max="5644" width="3.875" style="221" customWidth="1"/>
    <col min="5645" max="5889" width="10.875" style="221" customWidth="1"/>
    <col min="5890" max="5890" width="13.75" style="221" customWidth="1"/>
    <col min="5891" max="5891" width="25.125" style="221" customWidth="1"/>
    <col min="5892" max="5892" width="3.375" style="221" customWidth="1"/>
    <col min="5893" max="5893" width="25.125" style="221" customWidth="1"/>
    <col min="5894" max="5894" width="3" style="221" customWidth="1"/>
    <col min="5895" max="5895" width="5.5" style="221" bestFit="1" customWidth="1"/>
    <col min="5896" max="5897" width="10.875" style="221" customWidth="1"/>
    <col min="5898" max="5898" width="4" style="221" customWidth="1"/>
    <col min="5899" max="5899" width="25.625" style="221" customWidth="1"/>
    <col min="5900" max="5900" width="3.875" style="221" customWidth="1"/>
    <col min="5901" max="6145" width="10.875" style="221" customWidth="1"/>
    <col min="6146" max="6146" width="13.75" style="221" customWidth="1"/>
    <col min="6147" max="6147" width="25.125" style="221" customWidth="1"/>
    <col min="6148" max="6148" width="3.375" style="221" customWidth="1"/>
    <col min="6149" max="6149" width="25.125" style="221" customWidth="1"/>
    <col min="6150" max="6150" width="3" style="221" customWidth="1"/>
    <col min="6151" max="6151" width="5.5" style="221" bestFit="1" customWidth="1"/>
    <col min="6152" max="6153" width="10.875" style="221" customWidth="1"/>
    <col min="6154" max="6154" width="4" style="221" customWidth="1"/>
    <col min="6155" max="6155" width="25.625" style="221" customWidth="1"/>
    <col min="6156" max="6156" width="3.875" style="221" customWidth="1"/>
    <col min="6157" max="6401" width="10.875" style="221" customWidth="1"/>
    <col min="6402" max="6402" width="13.75" style="221" customWidth="1"/>
    <col min="6403" max="6403" width="25.125" style="221" customWidth="1"/>
    <col min="6404" max="6404" width="3.375" style="221" customWidth="1"/>
    <col min="6405" max="6405" width="25.125" style="221" customWidth="1"/>
    <col min="6406" max="6406" width="3" style="221" customWidth="1"/>
    <col min="6407" max="6407" width="5.5" style="221" bestFit="1" customWidth="1"/>
    <col min="6408" max="6409" width="10.875" style="221" customWidth="1"/>
    <col min="6410" max="6410" width="4" style="221" customWidth="1"/>
    <col min="6411" max="6411" width="25.625" style="221" customWidth="1"/>
    <col min="6412" max="6412" width="3.875" style="221" customWidth="1"/>
    <col min="6413" max="6657" width="10.875" style="221" customWidth="1"/>
    <col min="6658" max="6658" width="13.75" style="221" customWidth="1"/>
    <col min="6659" max="6659" width="25.125" style="221" customWidth="1"/>
    <col min="6660" max="6660" width="3.375" style="221" customWidth="1"/>
    <col min="6661" max="6661" width="25.125" style="221" customWidth="1"/>
    <col min="6662" max="6662" width="3" style="221" customWidth="1"/>
    <col min="6663" max="6663" width="5.5" style="221" bestFit="1" customWidth="1"/>
    <col min="6664" max="6665" width="10.875" style="221" customWidth="1"/>
    <col min="6666" max="6666" width="4" style="221" customWidth="1"/>
    <col min="6667" max="6667" width="25.625" style="221" customWidth="1"/>
    <col min="6668" max="6668" width="3.875" style="221" customWidth="1"/>
    <col min="6669" max="6913" width="10.875" style="221" customWidth="1"/>
    <col min="6914" max="6914" width="13.75" style="221" customWidth="1"/>
    <col min="6915" max="6915" width="25.125" style="221" customWidth="1"/>
    <col min="6916" max="6916" width="3.375" style="221" customWidth="1"/>
    <col min="6917" max="6917" width="25.125" style="221" customWidth="1"/>
    <col min="6918" max="6918" width="3" style="221" customWidth="1"/>
    <col min="6919" max="6919" width="5.5" style="221" bestFit="1" customWidth="1"/>
    <col min="6920" max="6921" width="10.875" style="221" customWidth="1"/>
    <col min="6922" max="6922" width="4" style="221" customWidth="1"/>
    <col min="6923" max="6923" width="25.625" style="221" customWidth="1"/>
    <col min="6924" max="6924" width="3.875" style="221" customWidth="1"/>
    <col min="6925" max="7169" width="10.875" style="221" customWidth="1"/>
    <col min="7170" max="7170" width="13.75" style="221" customWidth="1"/>
    <col min="7171" max="7171" width="25.125" style="221" customWidth="1"/>
    <col min="7172" max="7172" width="3.375" style="221" customWidth="1"/>
    <col min="7173" max="7173" width="25.125" style="221" customWidth="1"/>
    <col min="7174" max="7174" width="3" style="221" customWidth="1"/>
    <col min="7175" max="7175" width="5.5" style="221" bestFit="1" customWidth="1"/>
    <col min="7176" max="7177" width="10.875" style="221" customWidth="1"/>
    <col min="7178" max="7178" width="4" style="221" customWidth="1"/>
    <col min="7179" max="7179" width="25.625" style="221" customWidth="1"/>
    <col min="7180" max="7180" width="3.875" style="221" customWidth="1"/>
    <col min="7181" max="7425" width="10.875" style="221" customWidth="1"/>
    <col min="7426" max="7426" width="13.75" style="221" customWidth="1"/>
    <col min="7427" max="7427" width="25.125" style="221" customWidth="1"/>
    <col min="7428" max="7428" width="3.375" style="221" customWidth="1"/>
    <col min="7429" max="7429" width="25.125" style="221" customWidth="1"/>
    <col min="7430" max="7430" width="3" style="221" customWidth="1"/>
    <col min="7431" max="7431" width="5.5" style="221" bestFit="1" customWidth="1"/>
    <col min="7432" max="7433" width="10.875" style="221" customWidth="1"/>
    <col min="7434" max="7434" width="4" style="221" customWidth="1"/>
    <col min="7435" max="7435" width="25.625" style="221" customWidth="1"/>
    <col min="7436" max="7436" width="3.875" style="221" customWidth="1"/>
    <col min="7437" max="7681" width="10.875" style="221" customWidth="1"/>
    <col min="7682" max="7682" width="13.75" style="221" customWidth="1"/>
    <col min="7683" max="7683" width="25.125" style="221" customWidth="1"/>
    <col min="7684" max="7684" width="3.375" style="221" customWidth="1"/>
    <col min="7685" max="7685" width="25.125" style="221" customWidth="1"/>
    <col min="7686" max="7686" width="3" style="221" customWidth="1"/>
    <col min="7687" max="7687" width="5.5" style="221" bestFit="1" customWidth="1"/>
    <col min="7688" max="7689" width="10.875" style="221" customWidth="1"/>
    <col min="7690" max="7690" width="4" style="221" customWidth="1"/>
    <col min="7691" max="7691" width="25.625" style="221" customWidth="1"/>
    <col min="7692" max="7692" width="3.875" style="221" customWidth="1"/>
    <col min="7693" max="7937" width="10.875" style="221" customWidth="1"/>
    <col min="7938" max="7938" width="13.75" style="221" customWidth="1"/>
    <col min="7939" max="7939" width="25.125" style="221" customWidth="1"/>
    <col min="7940" max="7940" width="3.375" style="221" customWidth="1"/>
    <col min="7941" max="7941" width="25.125" style="221" customWidth="1"/>
    <col min="7942" max="7942" width="3" style="221" customWidth="1"/>
    <col min="7943" max="7943" width="5.5" style="221" bestFit="1" customWidth="1"/>
    <col min="7944" max="7945" width="10.875" style="221" customWidth="1"/>
    <col min="7946" max="7946" width="4" style="221" customWidth="1"/>
    <col min="7947" max="7947" width="25.625" style="221" customWidth="1"/>
    <col min="7948" max="7948" width="3.875" style="221" customWidth="1"/>
    <col min="7949" max="8193" width="10.875" style="221" customWidth="1"/>
    <col min="8194" max="8194" width="13.75" style="221" customWidth="1"/>
    <col min="8195" max="8195" width="25.125" style="221" customWidth="1"/>
    <col min="8196" max="8196" width="3.375" style="221" customWidth="1"/>
    <col min="8197" max="8197" width="25.125" style="221" customWidth="1"/>
    <col min="8198" max="8198" width="3" style="221" customWidth="1"/>
    <col min="8199" max="8199" width="5.5" style="221" bestFit="1" customWidth="1"/>
    <col min="8200" max="8201" width="10.875" style="221" customWidth="1"/>
    <col min="8202" max="8202" width="4" style="221" customWidth="1"/>
    <col min="8203" max="8203" width="25.625" style="221" customWidth="1"/>
    <col min="8204" max="8204" width="3.875" style="221" customWidth="1"/>
    <col min="8205" max="8449" width="10.875" style="221" customWidth="1"/>
    <col min="8450" max="8450" width="13.75" style="221" customWidth="1"/>
    <col min="8451" max="8451" width="25.125" style="221" customWidth="1"/>
    <col min="8452" max="8452" width="3.375" style="221" customWidth="1"/>
    <col min="8453" max="8453" width="25.125" style="221" customWidth="1"/>
    <col min="8454" max="8454" width="3" style="221" customWidth="1"/>
    <col min="8455" max="8455" width="5.5" style="221" bestFit="1" customWidth="1"/>
    <col min="8456" max="8457" width="10.875" style="221" customWidth="1"/>
    <col min="8458" max="8458" width="4" style="221" customWidth="1"/>
    <col min="8459" max="8459" width="25.625" style="221" customWidth="1"/>
    <col min="8460" max="8460" width="3.875" style="221" customWidth="1"/>
    <col min="8461" max="8705" width="10.875" style="221" customWidth="1"/>
    <col min="8706" max="8706" width="13.75" style="221" customWidth="1"/>
    <col min="8707" max="8707" width="25.125" style="221" customWidth="1"/>
    <col min="8708" max="8708" width="3.375" style="221" customWidth="1"/>
    <col min="8709" max="8709" width="25.125" style="221" customWidth="1"/>
    <col min="8710" max="8710" width="3" style="221" customWidth="1"/>
    <col min="8711" max="8711" width="5.5" style="221" bestFit="1" customWidth="1"/>
    <col min="8712" max="8713" width="10.875" style="221" customWidth="1"/>
    <col min="8714" max="8714" width="4" style="221" customWidth="1"/>
    <col min="8715" max="8715" width="25.625" style="221" customWidth="1"/>
    <col min="8716" max="8716" width="3.875" style="221" customWidth="1"/>
    <col min="8717" max="8961" width="10.875" style="221" customWidth="1"/>
    <col min="8962" max="8962" width="13.75" style="221" customWidth="1"/>
    <col min="8963" max="8963" width="25.125" style="221" customWidth="1"/>
    <col min="8964" max="8964" width="3.375" style="221" customWidth="1"/>
    <col min="8965" max="8965" width="25.125" style="221" customWidth="1"/>
    <col min="8966" max="8966" width="3" style="221" customWidth="1"/>
    <col min="8967" max="8967" width="5.5" style="221" bestFit="1" customWidth="1"/>
    <col min="8968" max="8969" width="10.875" style="221" customWidth="1"/>
    <col min="8970" max="8970" width="4" style="221" customWidth="1"/>
    <col min="8971" max="8971" width="25.625" style="221" customWidth="1"/>
    <col min="8972" max="8972" width="3.875" style="221" customWidth="1"/>
    <col min="8973" max="9217" width="10.875" style="221" customWidth="1"/>
    <col min="9218" max="9218" width="13.75" style="221" customWidth="1"/>
    <col min="9219" max="9219" width="25.125" style="221" customWidth="1"/>
    <col min="9220" max="9220" width="3.375" style="221" customWidth="1"/>
    <col min="9221" max="9221" width="25.125" style="221" customWidth="1"/>
    <col min="9222" max="9222" width="3" style="221" customWidth="1"/>
    <col min="9223" max="9223" width="5.5" style="221" bestFit="1" customWidth="1"/>
    <col min="9224" max="9225" width="10.875" style="221" customWidth="1"/>
    <col min="9226" max="9226" width="4" style="221" customWidth="1"/>
    <col min="9227" max="9227" width="25.625" style="221" customWidth="1"/>
    <col min="9228" max="9228" width="3.875" style="221" customWidth="1"/>
    <col min="9229" max="9473" width="10.875" style="221" customWidth="1"/>
    <col min="9474" max="9474" width="13.75" style="221" customWidth="1"/>
    <col min="9475" max="9475" width="25.125" style="221" customWidth="1"/>
    <col min="9476" max="9476" width="3.375" style="221" customWidth="1"/>
    <col min="9477" max="9477" width="25.125" style="221" customWidth="1"/>
    <col min="9478" max="9478" width="3" style="221" customWidth="1"/>
    <col min="9479" max="9479" width="5.5" style="221" bestFit="1" customWidth="1"/>
    <col min="9480" max="9481" width="10.875" style="221" customWidth="1"/>
    <col min="9482" max="9482" width="4" style="221" customWidth="1"/>
    <col min="9483" max="9483" width="25.625" style="221" customWidth="1"/>
    <col min="9484" max="9484" width="3.875" style="221" customWidth="1"/>
    <col min="9485" max="9729" width="10.875" style="221" customWidth="1"/>
    <col min="9730" max="9730" width="13.75" style="221" customWidth="1"/>
    <col min="9731" max="9731" width="25.125" style="221" customWidth="1"/>
    <col min="9732" max="9732" width="3.375" style="221" customWidth="1"/>
    <col min="9733" max="9733" width="25.125" style="221" customWidth="1"/>
    <col min="9734" max="9734" width="3" style="221" customWidth="1"/>
    <col min="9735" max="9735" width="5.5" style="221" bestFit="1" customWidth="1"/>
    <col min="9736" max="9737" width="10.875" style="221" customWidth="1"/>
    <col min="9738" max="9738" width="4" style="221" customWidth="1"/>
    <col min="9739" max="9739" width="25.625" style="221" customWidth="1"/>
    <col min="9740" max="9740" width="3.875" style="221" customWidth="1"/>
    <col min="9741" max="9985" width="10.875" style="221" customWidth="1"/>
    <col min="9986" max="9986" width="13.75" style="221" customWidth="1"/>
    <col min="9987" max="9987" width="25.125" style="221" customWidth="1"/>
    <col min="9988" max="9988" width="3.375" style="221" customWidth="1"/>
    <col min="9989" max="9989" width="25.125" style="221" customWidth="1"/>
    <col min="9990" max="9990" width="3" style="221" customWidth="1"/>
    <col min="9991" max="9991" width="5.5" style="221" bestFit="1" customWidth="1"/>
    <col min="9992" max="9993" width="10.875" style="221" customWidth="1"/>
    <col min="9994" max="9994" width="4" style="221" customWidth="1"/>
    <col min="9995" max="9995" width="25.625" style="221" customWidth="1"/>
    <col min="9996" max="9996" width="3.875" style="221" customWidth="1"/>
    <col min="9997" max="10241" width="10.875" style="221" customWidth="1"/>
    <col min="10242" max="10242" width="13.75" style="221" customWidth="1"/>
    <col min="10243" max="10243" width="25.125" style="221" customWidth="1"/>
    <col min="10244" max="10244" width="3.375" style="221" customWidth="1"/>
    <col min="10245" max="10245" width="25.125" style="221" customWidth="1"/>
    <col min="10246" max="10246" width="3" style="221" customWidth="1"/>
    <col min="10247" max="10247" width="5.5" style="221" bestFit="1" customWidth="1"/>
    <col min="10248" max="10249" width="10.875" style="221" customWidth="1"/>
    <col min="10250" max="10250" width="4" style="221" customWidth="1"/>
    <col min="10251" max="10251" width="25.625" style="221" customWidth="1"/>
    <col min="10252" max="10252" width="3.875" style="221" customWidth="1"/>
    <col min="10253" max="10497" width="10.875" style="221" customWidth="1"/>
    <col min="10498" max="10498" width="13.75" style="221" customWidth="1"/>
    <col min="10499" max="10499" width="25.125" style="221" customWidth="1"/>
    <col min="10500" max="10500" width="3.375" style="221" customWidth="1"/>
    <col min="10501" max="10501" width="25.125" style="221" customWidth="1"/>
    <col min="10502" max="10502" width="3" style="221" customWidth="1"/>
    <col min="10503" max="10503" width="5.5" style="221" bestFit="1" customWidth="1"/>
    <col min="10504" max="10505" width="10.875" style="221" customWidth="1"/>
    <col min="10506" max="10506" width="4" style="221" customWidth="1"/>
    <col min="10507" max="10507" width="25.625" style="221" customWidth="1"/>
    <col min="10508" max="10508" width="3.875" style="221" customWidth="1"/>
    <col min="10509" max="10753" width="10.875" style="221" customWidth="1"/>
    <col min="10754" max="10754" width="13.75" style="221" customWidth="1"/>
    <col min="10755" max="10755" width="25.125" style="221" customWidth="1"/>
    <col min="10756" max="10756" width="3.375" style="221" customWidth="1"/>
    <col min="10757" max="10757" width="25.125" style="221" customWidth="1"/>
    <col min="10758" max="10758" width="3" style="221" customWidth="1"/>
    <col min="10759" max="10759" width="5.5" style="221" bestFit="1" customWidth="1"/>
    <col min="10760" max="10761" width="10.875" style="221" customWidth="1"/>
    <col min="10762" max="10762" width="4" style="221" customWidth="1"/>
    <col min="10763" max="10763" width="25.625" style="221" customWidth="1"/>
    <col min="10764" max="10764" width="3.875" style="221" customWidth="1"/>
    <col min="10765" max="11009" width="10.875" style="221" customWidth="1"/>
    <col min="11010" max="11010" width="13.75" style="221" customWidth="1"/>
    <col min="11011" max="11011" width="25.125" style="221" customWidth="1"/>
    <col min="11012" max="11012" width="3.375" style="221" customWidth="1"/>
    <col min="11013" max="11013" width="25.125" style="221" customWidth="1"/>
    <col min="11014" max="11014" width="3" style="221" customWidth="1"/>
    <col min="11015" max="11015" width="5.5" style="221" bestFit="1" customWidth="1"/>
    <col min="11016" max="11017" width="10.875" style="221" customWidth="1"/>
    <col min="11018" max="11018" width="4" style="221" customWidth="1"/>
    <col min="11019" max="11019" width="25.625" style="221" customWidth="1"/>
    <col min="11020" max="11020" width="3.875" style="221" customWidth="1"/>
    <col min="11021" max="11265" width="10.875" style="221" customWidth="1"/>
    <col min="11266" max="11266" width="13.75" style="221" customWidth="1"/>
    <col min="11267" max="11267" width="25.125" style="221" customWidth="1"/>
    <col min="11268" max="11268" width="3.375" style="221" customWidth="1"/>
    <col min="11269" max="11269" width="25.125" style="221" customWidth="1"/>
    <col min="11270" max="11270" width="3" style="221" customWidth="1"/>
    <col min="11271" max="11271" width="5.5" style="221" bestFit="1" customWidth="1"/>
    <col min="11272" max="11273" width="10.875" style="221" customWidth="1"/>
    <col min="11274" max="11274" width="4" style="221" customWidth="1"/>
    <col min="11275" max="11275" width="25.625" style="221" customWidth="1"/>
    <col min="11276" max="11276" width="3.875" style="221" customWidth="1"/>
    <col min="11277" max="11521" width="10.875" style="221" customWidth="1"/>
    <col min="11522" max="11522" width="13.75" style="221" customWidth="1"/>
    <col min="11523" max="11523" width="25.125" style="221" customWidth="1"/>
    <col min="11524" max="11524" width="3.375" style="221" customWidth="1"/>
    <col min="11525" max="11525" width="25.125" style="221" customWidth="1"/>
    <col min="11526" max="11526" width="3" style="221" customWidth="1"/>
    <col min="11527" max="11527" width="5.5" style="221" bestFit="1" customWidth="1"/>
    <col min="11528" max="11529" width="10.875" style="221" customWidth="1"/>
    <col min="11530" max="11530" width="4" style="221" customWidth="1"/>
    <col min="11531" max="11531" width="25.625" style="221" customWidth="1"/>
    <col min="11532" max="11532" width="3.875" style="221" customWidth="1"/>
    <col min="11533" max="11777" width="10.875" style="221" customWidth="1"/>
    <col min="11778" max="11778" width="13.75" style="221" customWidth="1"/>
    <col min="11779" max="11779" width="25.125" style="221" customWidth="1"/>
    <col min="11780" max="11780" width="3.375" style="221" customWidth="1"/>
    <col min="11781" max="11781" width="25.125" style="221" customWidth="1"/>
    <col min="11782" max="11782" width="3" style="221" customWidth="1"/>
    <col min="11783" max="11783" width="5.5" style="221" bestFit="1" customWidth="1"/>
    <col min="11784" max="11785" width="10.875" style="221" customWidth="1"/>
    <col min="11786" max="11786" width="4" style="221" customWidth="1"/>
    <col min="11787" max="11787" width="25.625" style="221" customWidth="1"/>
    <col min="11788" max="11788" width="3.875" style="221" customWidth="1"/>
    <col min="11789" max="12033" width="10.875" style="221" customWidth="1"/>
    <col min="12034" max="12034" width="13.75" style="221" customWidth="1"/>
    <col min="12035" max="12035" width="25.125" style="221" customWidth="1"/>
    <col min="12036" max="12036" width="3.375" style="221" customWidth="1"/>
    <col min="12037" max="12037" width="25.125" style="221" customWidth="1"/>
    <col min="12038" max="12038" width="3" style="221" customWidth="1"/>
    <col min="12039" max="12039" width="5.5" style="221" bestFit="1" customWidth="1"/>
    <col min="12040" max="12041" width="10.875" style="221" customWidth="1"/>
    <col min="12042" max="12042" width="4" style="221" customWidth="1"/>
    <col min="12043" max="12043" width="25.625" style="221" customWidth="1"/>
    <col min="12044" max="12044" width="3.875" style="221" customWidth="1"/>
    <col min="12045" max="12289" width="10.875" style="221" customWidth="1"/>
    <col min="12290" max="12290" width="13.75" style="221" customWidth="1"/>
    <col min="12291" max="12291" width="25.125" style="221" customWidth="1"/>
    <col min="12292" max="12292" width="3.375" style="221" customWidth="1"/>
    <col min="12293" max="12293" width="25.125" style="221" customWidth="1"/>
    <col min="12294" max="12294" width="3" style="221" customWidth="1"/>
    <col min="12295" max="12295" width="5.5" style="221" bestFit="1" customWidth="1"/>
    <col min="12296" max="12297" width="10.875" style="221" customWidth="1"/>
    <col min="12298" max="12298" width="4" style="221" customWidth="1"/>
    <col min="12299" max="12299" width="25.625" style="221" customWidth="1"/>
    <col min="12300" max="12300" width="3.875" style="221" customWidth="1"/>
    <col min="12301" max="12545" width="10.875" style="221" customWidth="1"/>
    <col min="12546" max="12546" width="13.75" style="221" customWidth="1"/>
    <col min="12547" max="12547" width="25.125" style="221" customWidth="1"/>
    <col min="12548" max="12548" width="3.375" style="221" customWidth="1"/>
    <col min="12549" max="12549" width="25.125" style="221" customWidth="1"/>
    <col min="12550" max="12550" width="3" style="221" customWidth="1"/>
    <col min="12551" max="12551" width="5.5" style="221" bestFit="1" customWidth="1"/>
    <col min="12552" max="12553" width="10.875" style="221" customWidth="1"/>
    <col min="12554" max="12554" width="4" style="221" customWidth="1"/>
    <col min="12555" max="12555" width="25.625" style="221" customWidth="1"/>
    <col min="12556" max="12556" width="3.875" style="221" customWidth="1"/>
    <col min="12557" max="12801" width="10.875" style="221" customWidth="1"/>
    <col min="12802" max="12802" width="13.75" style="221" customWidth="1"/>
    <col min="12803" max="12803" width="25.125" style="221" customWidth="1"/>
    <col min="12804" max="12804" width="3.375" style="221" customWidth="1"/>
    <col min="12805" max="12805" width="25.125" style="221" customWidth="1"/>
    <col min="12806" max="12806" width="3" style="221" customWidth="1"/>
    <col min="12807" max="12807" width="5.5" style="221" bestFit="1" customWidth="1"/>
    <col min="12808" max="12809" width="10.875" style="221" customWidth="1"/>
    <col min="12810" max="12810" width="4" style="221" customWidth="1"/>
    <col min="12811" max="12811" width="25.625" style="221" customWidth="1"/>
    <col min="12812" max="12812" width="3.875" style="221" customWidth="1"/>
    <col min="12813" max="13057" width="10.875" style="221" customWidth="1"/>
    <col min="13058" max="13058" width="13.75" style="221" customWidth="1"/>
    <col min="13059" max="13059" width="25.125" style="221" customWidth="1"/>
    <col min="13060" max="13060" width="3.375" style="221" customWidth="1"/>
    <col min="13061" max="13061" width="25.125" style="221" customWidth="1"/>
    <col min="13062" max="13062" width="3" style="221" customWidth="1"/>
    <col min="13063" max="13063" width="5.5" style="221" bestFit="1" customWidth="1"/>
    <col min="13064" max="13065" width="10.875" style="221" customWidth="1"/>
    <col min="13066" max="13066" width="4" style="221" customWidth="1"/>
    <col min="13067" max="13067" width="25.625" style="221" customWidth="1"/>
    <col min="13068" max="13068" width="3.875" style="221" customWidth="1"/>
    <col min="13069" max="13313" width="10.875" style="221" customWidth="1"/>
    <col min="13314" max="13314" width="13.75" style="221" customWidth="1"/>
    <col min="13315" max="13315" width="25.125" style="221" customWidth="1"/>
    <col min="13316" max="13316" width="3.375" style="221" customWidth="1"/>
    <col min="13317" max="13317" width="25.125" style="221" customWidth="1"/>
    <col min="13318" max="13318" width="3" style="221" customWidth="1"/>
    <col min="13319" max="13319" width="5.5" style="221" bestFit="1" customWidth="1"/>
    <col min="13320" max="13321" width="10.875" style="221" customWidth="1"/>
    <col min="13322" max="13322" width="4" style="221" customWidth="1"/>
    <col min="13323" max="13323" width="25.625" style="221" customWidth="1"/>
    <col min="13324" max="13324" width="3.875" style="221" customWidth="1"/>
    <col min="13325" max="13569" width="10.875" style="221" customWidth="1"/>
    <col min="13570" max="13570" width="13.75" style="221" customWidth="1"/>
    <col min="13571" max="13571" width="25.125" style="221" customWidth="1"/>
    <col min="13572" max="13572" width="3.375" style="221" customWidth="1"/>
    <col min="13573" max="13573" width="25.125" style="221" customWidth="1"/>
    <col min="13574" max="13574" width="3" style="221" customWidth="1"/>
    <col min="13575" max="13575" width="5.5" style="221" bestFit="1" customWidth="1"/>
    <col min="13576" max="13577" width="10.875" style="221" customWidth="1"/>
    <col min="13578" max="13578" width="4" style="221" customWidth="1"/>
    <col min="13579" max="13579" width="25.625" style="221" customWidth="1"/>
    <col min="13580" max="13580" width="3.875" style="221" customWidth="1"/>
    <col min="13581" max="13825" width="10.875" style="221" customWidth="1"/>
    <col min="13826" max="13826" width="13.75" style="221" customWidth="1"/>
    <col min="13827" max="13827" width="25.125" style="221" customWidth="1"/>
    <col min="13828" max="13828" width="3.375" style="221" customWidth="1"/>
    <col min="13829" max="13829" width="25.125" style="221" customWidth="1"/>
    <col min="13830" max="13830" width="3" style="221" customWidth="1"/>
    <col min="13831" max="13831" width="5.5" style="221" bestFit="1" customWidth="1"/>
    <col min="13832" max="13833" width="10.875" style="221" customWidth="1"/>
    <col min="13834" max="13834" width="4" style="221" customWidth="1"/>
    <col min="13835" max="13835" width="25.625" style="221" customWidth="1"/>
    <col min="13836" max="13836" width="3.875" style="221" customWidth="1"/>
    <col min="13837" max="14081" width="10.875" style="221" customWidth="1"/>
    <col min="14082" max="14082" width="13.75" style="221" customWidth="1"/>
    <col min="14083" max="14083" width="25.125" style="221" customWidth="1"/>
    <col min="14084" max="14084" width="3.375" style="221" customWidth="1"/>
    <col min="14085" max="14085" width="25.125" style="221" customWidth="1"/>
    <col min="14086" max="14086" width="3" style="221" customWidth="1"/>
    <col min="14087" max="14087" width="5.5" style="221" bestFit="1" customWidth="1"/>
    <col min="14088" max="14089" width="10.875" style="221" customWidth="1"/>
    <col min="14090" max="14090" width="4" style="221" customWidth="1"/>
    <col min="14091" max="14091" width="25.625" style="221" customWidth="1"/>
    <col min="14092" max="14092" width="3.875" style="221" customWidth="1"/>
    <col min="14093" max="14337" width="10.875" style="221" customWidth="1"/>
    <col min="14338" max="14338" width="13.75" style="221" customWidth="1"/>
    <col min="14339" max="14339" width="25.125" style="221" customWidth="1"/>
    <col min="14340" max="14340" width="3.375" style="221" customWidth="1"/>
    <col min="14341" max="14341" width="25.125" style="221" customWidth="1"/>
    <col min="14342" max="14342" width="3" style="221" customWidth="1"/>
    <col min="14343" max="14343" width="5.5" style="221" bestFit="1" customWidth="1"/>
    <col min="14344" max="14345" width="10.875" style="221" customWidth="1"/>
    <col min="14346" max="14346" width="4" style="221" customWidth="1"/>
    <col min="14347" max="14347" width="25.625" style="221" customWidth="1"/>
    <col min="14348" max="14348" width="3.875" style="221" customWidth="1"/>
    <col min="14349" max="14593" width="10.875" style="221" customWidth="1"/>
    <col min="14594" max="14594" width="13.75" style="221" customWidth="1"/>
    <col min="14595" max="14595" width="25.125" style="221" customWidth="1"/>
    <col min="14596" max="14596" width="3.375" style="221" customWidth="1"/>
    <col min="14597" max="14597" width="25.125" style="221" customWidth="1"/>
    <col min="14598" max="14598" width="3" style="221" customWidth="1"/>
    <col min="14599" max="14599" width="5.5" style="221" bestFit="1" customWidth="1"/>
    <col min="14600" max="14601" width="10.875" style="221" customWidth="1"/>
    <col min="14602" max="14602" width="4" style="221" customWidth="1"/>
    <col min="14603" max="14603" width="25.625" style="221" customWidth="1"/>
    <col min="14604" max="14604" width="3.875" style="221" customWidth="1"/>
    <col min="14605" max="14849" width="10.875" style="221" customWidth="1"/>
    <col min="14850" max="14850" width="13.75" style="221" customWidth="1"/>
    <col min="14851" max="14851" width="25.125" style="221" customWidth="1"/>
    <col min="14852" max="14852" width="3.375" style="221" customWidth="1"/>
    <col min="14853" max="14853" width="25.125" style="221" customWidth="1"/>
    <col min="14854" max="14854" width="3" style="221" customWidth="1"/>
    <col min="14855" max="14855" width="5.5" style="221" bestFit="1" customWidth="1"/>
    <col min="14856" max="14857" width="10.875" style="221" customWidth="1"/>
    <col min="14858" max="14858" width="4" style="221" customWidth="1"/>
    <col min="14859" max="14859" width="25.625" style="221" customWidth="1"/>
    <col min="14860" max="14860" width="3.875" style="221" customWidth="1"/>
    <col min="14861" max="15105" width="10.875" style="221" customWidth="1"/>
    <col min="15106" max="15106" width="13.75" style="221" customWidth="1"/>
    <col min="15107" max="15107" width="25.125" style="221" customWidth="1"/>
    <col min="15108" max="15108" width="3.375" style="221" customWidth="1"/>
    <col min="15109" max="15109" width="25.125" style="221" customWidth="1"/>
    <col min="15110" max="15110" width="3" style="221" customWidth="1"/>
    <col min="15111" max="15111" width="5.5" style="221" bestFit="1" customWidth="1"/>
    <col min="15112" max="15113" width="10.875" style="221" customWidth="1"/>
    <col min="15114" max="15114" width="4" style="221" customWidth="1"/>
    <col min="15115" max="15115" width="25.625" style="221" customWidth="1"/>
    <col min="15116" max="15116" width="3.875" style="221" customWidth="1"/>
    <col min="15117" max="15361" width="10.875" style="221" customWidth="1"/>
    <col min="15362" max="15362" width="13.75" style="221" customWidth="1"/>
    <col min="15363" max="15363" width="25.125" style="221" customWidth="1"/>
    <col min="15364" max="15364" width="3.375" style="221" customWidth="1"/>
    <col min="15365" max="15365" width="25.125" style="221" customWidth="1"/>
    <col min="15366" max="15366" width="3" style="221" customWidth="1"/>
    <col min="15367" max="15367" width="5.5" style="221" bestFit="1" customWidth="1"/>
    <col min="15368" max="15369" width="10.875" style="221" customWidth="1"/>
    <col min="15370" max="15370" width="4" style="221" customWidth="1"/>
    <col min="15371" max="15371" width="25.625" style="221" customWidth="1"/>
    <col min="15372" max="15372" width="3.875" style="221" customWidth="1"/>
    <col min="15373" max="15617" width="10.875" style="221" customWidth="1"/>
    <col min="15618" max="15618" width="13.75" style="221" customWidth="1"/>
    <col min="15619" max="15619" width="25.125" style="221" customWidth="1"/>
    <col min="15620" max="15620" width="3.375" style="221" customWidth="1"/>
    <col min="15621" max="15621" width="25.125" style="221" customWidth="1"/>
    <col min="15622" max="15622" width="3" style="221" customWidth="1"/>
    <col min="15623" max="15623" width="5.5" style="221" bestFit="1" customWidth="1"/>
    <col min="15624" max="15625" width="10.875" style="221" customWidth="1"/>
    <col min="15626" max="15626" width="4" style="221" customWidth="1"/>
    <col min="15627" max="15627" width="25.625" style="221" customWidth="1"/>
    <col min="15628" max="15628" width="3.875" style="221" customWidth="1"/>
    <col min="15629" max="15873" width="10.875" style="221" customWidth="1"/>
    <col min="15874" max="15874" width="13.75" style="221" customWidth="1"/>
    <col min="15875" max="15875" width="25.125" style="221" customWidth="1"/>
    <col min="15876" max="15876" width="3.375" style="221" customWidth="1"/>
    <col min="15877" max="15877" width="25.125" style="221" customWidth="1"/>
    <col min="15878" max="15878" width="3" style="221" customWidth="1"/>
    <col min="15879" max="15879" width="5.5" style="221" bestFit="1" customWidth="1"/>
    <col min="15880" max="15881" width="10.875" style="221" customWidth="1"/>
    <col min="15882" max="15882" width="4" style="221" customWidth="1"/>
    <col min="15883" max="15883" width="25.625" style="221" customWidth="1"/>
    <col min="15884" max="15884" width="3.875" style="221" customWidth="1"/>
    <col min="15885" max="16129" width="10.875" style="221" customWidth="1"/>
    <col min="16130" max="16130" width="13.75" style="221" customWidth="1"/>
    <col min="16131" max="16131" width="25.125" style="221" customWidth="1"/>
    <col min="16132" max="16132" width="3.375" style="221" customWidth="1"/>
    <col min="16133" max="16133" width="25.125" style="221" customWidth="1"/>
    <col min="16134" max="16134" width="3" style="221" customWidth="1"/>
    <col min="16135" max="16135" width="5.5" style="221" bestFit="1" customWidth="1"/>
    <col min="16136" max="16137" width="10.875" style="221" customWidth="1"/>
    <col min="16138" max="16138" width="4" style="221" customWidth="1"/>
    <col min="16139" max="16139" width="25.625" style="221" customWidth="1"/>
    <col min="16140" max="16140" width="3.875" style="221" customWidth="1"/>
    <col min="16141" max="16382" width="10.875" style="221" customWidth="1"/>
    <col min="16383" max="16384" width="10.875" style="221"/>
  </cols>
  <sheetData>
    <row r="1" spans="2:23" ht="30" customHeight="1"/>
    <row r="2" spans="2:23" ht="12" customHeight="1">
      <c r="B2" s="222"/>
      <c r="C2" s="222"/>
      <c r="D2" s="222"/>
      <c r="E2" s="222"/>
      <c r="F2" s="222"/>
      <c r="G2" s="222"/>
      <c r="H2" s="222"/>
      <c r="I2" s="222"/>
      <c r="J2" s="222"/>
      <c r="K2" s="222"/>
      <c r="L2" s="153"/>
    </row>
    <row r="3" spans="2:23" ht="18" customHeight="1">
      <c r="B3" s="223" t="str">
        <f ca="1">MID(CELL("filename",A1),FIND("]",CELL("filename",A1))+1,3)</f>
        <v>別紙2</v>
      </c>
      <c r="C3" s="222"/>
      <c r="D3" s="222"/>
      <c r="E3" s="222"/>
      <c r="F3" s="222"/>
      <c r="G3" s="222"/>
      <c r="H3" s="222"/>
      <c r="I3" s="222"/>
      <c r="J3" s="222"/>
      <c r="K3" s="222"/>
    </row>
    <row r="4" spans="2:23" ht="19.899999999999999" customHeight="1">
      <c r="B4" s="1896" t="s">
        <v>1260</v>
      </c>
      <c r="C4" s="1896"/>
      <c r="D4" s="1896"/>
      <c r="E4" s="1896"/>
      <c r="F4" s="1896"/>
      <c r="G4" s="1896"/>
      <c r="H4" s="1896"/>
      <c r="I4" s="1896"/>
      <c r="J4" s="1896"/>
      <c r="K4" s="1896"/>
      <c r="L4" s="1896"/>
    </row>
    <row r="5" spans="2:23" ht="19.899999999999999" customHeight="1">
      <c r="B5" s="1779" t="s">
        <v>1753</v>
      </c>
      <c r="C5" s="1779"/>
      <c r="D5" s="1778"/>
      <c r="E5" s="1778"/>
      <c r="F5" s="1778"/>
      <c r="G5" s="1778"/>
      <c r="H5" s="1156"/>
      <c r="I5" s="1156"/>
      <c r="J5" s="1156"/>
      <c r="K5" s="1156"/>
      <c r="L5" s="1156"/>
    </row>
    <row r="6" spans="2:23" ht="19.899999999999999" customHeight="1">
      <c r="B6" s="1779" t="s">
        <v>1754</v>
      </c>
      <c r="C6" s="1779"/>
      <c r="D6" s="1157"/>
      <c r="E6" s="1157"/>
      <c r="F6" s="1157"/>
      <c r="G6" s="1157"/>
      <c r="H6" s="1156"/>
      <c r="I6" s="1156"/>
      <c r="J6" s="1156"/>
      <c r="K6" s="1156"/>
      <c r="L6" s="1156"/>
    </row>
    <row r="7" spans="2:23" ht="12" customHeight="1">
      <c r="B7" s="224"/>
      <c r="C7" s="224"/>
      <c r="D7" s="224"/>
      <c r="E7" s="224"/>
      <c r="F7" s="224"/>
      <c r="G7" s="224"/>
      <c r="J7" s="229"/>
      <c r="K7" s="229"/>
      <c r="L7" s="224"/>
    </row>
    <row r="8" spans="2:23" ht="12" customHeight="1" thickBot="1">
      <c r="B8" s="302" t="s">
        <v>1278</v>
      </c>
      <c r="C8" s="224"/>
      <c r="D8" s="224"/>
      <c r="E8" s="224"/>
      <c r="F8" s="224"/>
      <c r="G8" s="224"/>
      <c r="J8" s="229"/>
      <c r="K8" s="229"/>
      <c r="L8" s="224"/>
    </row>
    <row r="9" spans="2:23" ht="18" customHeight="1">
      <c r="B9" s="1852" t="s">
        <v>1274</v>
      </c>
      <c r="C9" s="1853"/>
      <c r="D9" s="1853"/>
      <c r="E9" s="979" t="str">
        <f>IF(別添３_実施計画書まとめ!$F$39="","",別添３_実施計画書まとめ!$F$39)</f>
        <v/>
      </c>
      <c r="F9" s="315" t="s">
        <v>1300</v>
      </c>
      <c r="G9" s="312"/>
      <c r="J9" s="229"/>
      <c r="K9" s="229"/>
      <c r="L9" s="224"/>
    </row>
    <row r="10" spans="2:23" s="225" customFormat="1" ht="18" customHeight="1">
      <c r="B10" s="1789" t="s">
        <v>1277</v>
      </c>
      <c r="C10" s="1790"/>
      <c r="D10" s="1790"/>
      <c r="E10" s="980">
        <f>IF(別添３_実施計画書まとめ!$G$39="","",別添３_実施計画書まとめ!$G$39)</f>
        <v>0</v>
      </c>
      <c r="F10" s="317" t="s">
        <v>1301</v>
      </c>
      <c r="G10" s="314"/>
      <c r="N10" s="1880"/>
      <c r="O10" s="1880"/>
      <c r="P10" s="1880"/>
      <c r="Q10" s="1880"/>
      <c r="R10" s="1880"/>
      <c r="S10" s="1880"/>
      <c r="T10" s="1880"/>
      <c r="U10" s="1880"/>
      <c r="V10" s="1880"/>
      <c r="W10" s="1880"/>
    </row>
    <row r="11" spans="2:23" s="225" customFormat="1" ht="18" customHeight="1" thickBot="1">
      <c r="B11" s="1854" t="s">
        <v>1156</v>
      </c>
      <c r="C11" s="1855"/>
      <c r="D11" s="1855"/>
      <c r="E11" s="981">
        <v>7700</v>
      </c>
      <c r="F11" s="316" t="s">
        <v>1302</v>
      </c>
      <c r="G11" s="313"/>
      <c r="N11" s="1880"/>
      <c r="O11" s="1880"/>
      <c r="P11" s="1880"/>
      <c r="Q11" s="1880"/>
      <c r="R11" s="1880"/>
      <c r="S11" s="1880"/>
      <c r="T11" s="1880"/>
      <c r="U11" s="1880"/>
      <c r="V11" s="1880"/>
      <c r="W11" s="1880"/>
    </row>
    <row r="12" spans="2:23" s="225" customFormat="1" ht="18" customHeight="1" thickBot="1">
      <c r="N12" s="1880"/>
      <c r="O12" s="1880"/>
      <c r="P12" s="1880"/>
      <c r="Q12" s="1880"/>
      <c r="R12" s="1880"/>
      <c r="S12" s="1880"/>
      <c r="T12" s="1880"/>
      <c r="U12" s="1880"/>
      <c r="V12" s="1880"/>
      <c r="W12" s="1880"/>
    </row>
    <row r="13" spans="2:23" s="225" customFormat="1" ht="12" customHeight="1">
      <c r="B13" s="1773" t="s">
        <v>1146</v>
      </c>
      <c r="C13" s="1791" t="s">
        <v>1279</v>
      </c>
      <c r="D13" s="1776"/>
      <c r="E13" s="1776" t="s">
        <v>1281</v>
      </c>
      <c r="F13" s="1776"/>
      <c r="G13" s="1776" t="s">
        <v>1276</v>
      </c>
      <c r="H13" s="1776"/>
      <c r="I13" s="1776" t="s">
        <v>1282</v>
      </c>
      <c r="J13" s="1776"/>
      <c r="K13" s="1776" t="s">
        <v>1283</v>
      </c>
      <c r="L13" s="1777"/>
      <c r="N13" s="1880"/>
      <c r="O13" s="1880"/>
      <c r="P13" s="1880"/>
      <c r="Q13" s="1880"/>
      <c r="R13" s="1880"/>
      <c r="S13" s="1880"/>
      <c r="T13" s="1880"/>
      <c r="U13" s="1880"/>
      <c r="V13" s="1880"/>
      <c r="W13" s="1880"/>
    </row>
    <row r="14" spans="2:23" ht="15" customHeight="1">
      <c r="B14" s="1774"/>
      <c r="C14" s="1792" t="s">
        <v>1280</v>
      </c>
      <c r="D14" s="1793"/>
      <c r="E14" s="1876" t="s">
        <v>1284</v>
      </c>
      <c r="F14" s="1876"/>
      <c r="G14" s="1877" t="s">
        <v>1298</v>
      </c>
      <c r="H14" s="1878"/>
      <c r="I14" s="1872" t="s">
        <v>1285</v>
      </c>
      <c r="J14" s="1876"/>
      <c r="K14" s="1872" t="s">
        <v>1767</v>
      </c>
      <c r="L14" s="1873"/>
      <c r="N14" s="1880"/>
      <c r="O14" s="1880"/>
      <c r="P14" s="1880"/>
      <c r="Q14" s="1880"/>
      <c r="R14" s="1880"/>
      <c r="S14" s="1880"/>
      <c r="T14" s="1880"/>
      <c r="U14" s="1880"/>
      <c r="V14" s="1880"/>
      <c r="W14" s="1880"/>
    </row>
    <row r="15" spans="2:23" ht="12" customHeight="1">
      <c r="B15" s="1774"/>
      <c r="C15" s="908"/>
      <c r="D15" s="909"/>
      <c r="E15" s="910"/>
      <c r="F15" s="911"/>
      <c r="G15" s="1836" t="s">
        <v>1295</v>
      </c>
      <c r="H15" s="1835"/>
      <c r="I15" s="912"/>
      <c r="J15" s="913"/>
      <c r="K15" s="912"/>
      <c r="L15" s="914"/>
      <c r="N15" s="236"/>
      <c r="O15" s="236"/>
      <c r="P15" s="236"/>
      <c r="Q15" s="236"/>
      <c r="R15" s="236"/>
      <c r="S15" s="236"/>
      <c r="T15" s="236"/>
      <c r="U15" s="236"/>
      <c r="V15" s="236"/>
      <c r="W15" s="236"/>
    </row>
    <row r="16" spans="2:23" ht="21.75" customHeight="1">
      <c r="B16" s="1774"/>
      <c r="C16" s="982" t="str">
        <f>IF(別添３_実施計画書まとめ!K27="","",別添３_実施計画書まとめ!K27)</f>
        <v/>
      </c>
      <c r="D16" s="915" t="s">
        <v>1275</v>
      </c>
      <c r="E16" s="916"/>
      <c r="F16" s="915" t="s">
        <v>1275</v>
      </c>
      <c r="G16" s="983" t="str">
        <f>IF(C16="","",$C$16-$E$16)</f>
        <v/>
      </c>
      <c r="H16" s="915" t="s">
        <v>1275</v>
      </c>
      <c r="I16" s="984" t="str">
        <f>IF(G39="","",G39)</f>
        <v/>
      </c>
      <c r="J16" s="915" t="s">
        <v>1275</v>
      </c>
      <c r="K16" s="917">
        <v>50000000</v>
      </c>
      <c r="L16" s="918" t="s">
        <v>1275</v>
      </c>
      <c r="N16" s="1879" t="s">
        <v>1766</v>
      </c>
      <c r="O16" s="1879"/>
      <c r="P16" s="1879"/>
      <c r="Q16" s="1879"/>
      <c r="R16" s="1879"/>
      <c r="S16" s="1879"/>
      <c r="T16" s="1879"/>
      <c r="U16" s="1879"/>
      <c r="V16" s="1879"/>
      <c r="W16" s="1170"/>
    </row>
    <row r="17" spans="1:23" ht="12" customHeight="1">
      <c r="B17" s="1774"/>
      <c r="C17" s="1794" t="s">
        <v>1286</v>
      </c>
      <c r="D17" s="1795"/>
      <c r="E17" s="1795" t="s">
        <v>1287</v>
      </c>
      <c r="F17" s="1795"/>
      <c r="G17" s="1795" t="s">
        <v>1288</v>
      </c>
      <c r="H17" s="1795"/>
      <c r="I17" s="1795" t="s">
        <v>1289</v>
      </c>
      <c r="J17" s="1795"/>
      <c r="K17" s="1795" t="s">
        <v>1290</v>
      </c>
      <c r="L17" s="1874"/>
      <c r="N17" s="1879"/>
      <c r="O17" s="1879"/>
      <c r="P17" s="1879"/>
      <c r="Q17" s="1879"/>
      <c r="R17" s="1879"/>
      <c r="S17" s="1879"/>
      <c r="T17" s="1879"/>
      <c r="U17" s="1879"/>
      <c r="V17" s="1879"/>
      <c r="W17" s="1170"/>
    </row>
    <row r="18" spans="1:23" ht="15" customHeight="1">
      <c r="B18" s="1774"/>
      <c r="C18" s="1792" t="s">
        <v>1291</v>
      </c>
      <c r="D18" s="1793"/>
      <c r="E18" s="1814" t="s">
        <v>1292</v>
      </c>
      <c r="F18" s="1793"/>
      <c r="G18" s="1894" t="s">
        <v>1293</v>
      </c>
      <c r="H18" s="1895"/>
      <c r="I18" s="1894" t="s">
        <v>1294</v>
      </c>
      <c r="J18" s="1895"/>
      <c r="K18" s="1814" t="s">
        <v>1548</v>
      </c>
      <c r="L18" s="1815"/>
      <c r="N18" s="1879"/>
      <c r="O18" s="1879"/>
      <c r="P18" s="1879"/>
      <c r="Q18" s="1879"/>
      <c r="R18" s="1879"/>
      <c r="S18" s="1879"/>
      <c r="T18" s="1879"/>
      <c r="U18" s="1879"/>
      <c r="V18" s="1879"/>
      <c r="W18" s="1170"/>
    </row>
    <row r="19" spans="1:23" ht="12" customHeight="1">
      <c r="B19" s="1774"/>
      <c r="C19" s="1834" t="s">
        <v>1296</v>
      </c>
      <c r="D19" s="1835"/>
      <c r="E19" s="1836" t="s">
        <v>1297</v>
      </c>
      <c r="F19" s="1835"/>
      <c r="G19" s="1836"/>
      <c r="H19" s="1835"/>
      <c r="I19" s="1836"/>
      <c r="J19" s="1835"/>
      <c r="K19" s="1836" t="s">
        <v>1303</v>
      </c>
      <c r="L19" s="1875"/>
      <c r="N19" s="235"/>
      <c r="O19" s="235"/>
      <c r="P19" s="235"/>
      <c r="Q19" s="235"/>
      <c r="R19" s="235"/>
      <c r="S19" s="235"/>
      <c r="T19" s="235"/>
      <c r="U19" s="235"/>
      <c r="V19" s="235"/>
      <c r="W19" s="1170"/>
    </row>
    <row r="20" spans="1:23" ht="21.75" customHeight="1" thickBot="1">
      <c r="B20" s="1774"/>
      <c r="C20" s="986" t="str">
        <f>IF(E9="","",$E$9*$E$11)</f>
        <v/>
      </c>
      <c r="D20" s="919" t="s">
        <v>1275</v>
      </c>
      <c r="E20" s="985" t="str">
        <f>IF(I116="","",($E$10*1/2))</f>
        <v/>
      </c>
      <c r="F20" s="919" t="s">
        <v>1275</v>
      </c>
      <c r="G20" s="985" t="str">
        <f>IF($C$20&lt;$E$20,$C$20,IF($C$20&gt;$E$20,$E$20,$C$20))</f>
        <v/>
      </c>
      <c r="H20" s="919" t="s">
        <v>1275</v>
      </c>
      <c r="I20" s="985" t="str">
        <f>IF($G$16&lt;$G$20,$G$16,IF($G$16&gt;$G$20,$G$20,$G$16))</f>
        <v/>
      </c>
      <c r="J20" s="919" t="s">
        <v>1275</v>
      </c>
      <c r="K20" s="985" t="str">
        <f>IF(C20="","",TRUNC(IF($K$16&lt;$I$20,$K$16,IF($K$16&gt;$I$20,$I$20,$K$16)),-3))</f>
        <v/>
      </c>
      <c r="L20" s="920" t="s">
        <v>1275</v>
      </c>
      <c r="N20" s="1171"/>
      <c r="O20" s="1171"/>
      <c r="P20" s="1171"/>
      <c r="Q20" s="1172"/>
      <c r="R20" s="1172"/>
      <c r="S20" s="1172"/>
      <c r="T20" s="1172"/>
      <c r="U20" s="1172"/>
      <c r="V20" s="1172"/>
      <c r="W20" s="1170"/>
    </row>
    <row r="21" spans="1:23" ht="12" customHeight="1">
      <c r="A21" s="301"/>
      <c r="B21" s="1774"/>
      <c r="C21" s="1839" t="s">
        <v>1774</v>
      </c>
      <c r="D21" s="1840"/>
      <c r="E21" s="1840" t="s">
        <v>1775</v>
      </c>
      <c r="F21" s="1840"/>
      <c r="G21" s="1840" t="s">
        <v>1776</v>
      </c>
      <c r="H21" s="1840"/>
      <c r="I21" s="1841"/>
      <c r="J21" s="1842"/>
      <c r="K21" s="1841"/>
      <c r="L21" s="1847"/>
      <c r="M21" s="301"/>
      <c r="N21" s="1182"/>
      <c r="O21" s="1182"/>
      <c r="P21" s="1182"/>
      <c r="Q21" s="1183"/>
      <c r="R21" s="1183"/>
      <c r="S21" s="1183"/>
      <c r="T21" s="1183"/>
      <c r="U21" s="1183"/>
      <c r="V21" s="1183"/>
    </row>
    <row r="22" spans="1:23" ht="15" customHeight="1">
      <c r="A22" s="301"/>
      <c r="B22" s="1774"/>
      <c r="C22" s="1850" t="s">
        <v>1575</v>
      </c>
      <c r="D22" s="1851"/>
      <c r="E22" s="1766" t="s">
        <v>1777</v>
      </c>
      <c r="F22" s="1767"/>
      <c r="G22" s="1768" t="s">
        <v>1778</v>
      </c>
      <c r="H22" s="1769"/>
      <c r="I22" s="1843"/>
      <c r="J22" s="1844"/>
      <c r="K22" s="1843"/>
      <c r="L22" s="1848"/>
      <c r="M22" s="301"/>
      <c r="N22" s="1182"/>
      <c r="O22" s="1182"/>
      <c r="P22" s="1182"/>
      <c r="Q22" s="1183"/>
      <c r="R22" s="1183"/>
      <c r="S22" s="1183"/>
      <c r="T22" s="1183"/>
      <c r="U22" s="1183"/>
      <c r="V22" s="1183"/>
    </row>
    <row r="23" spans="1:23" ht="12" customHeight="1">
      <c r="A23" s="301"/>
      <c r="B23" s="1774"/>
      <c r="C23" s="1770"/>
      <c r="D23" s="1771"/>
      <c r="E23" s="1772"/>
      <c r="F23" s="1771"/>
      <c r="G23" s="1772" t="s">
        <v>1779</v>
      </c>
      <c r="H23" s="1771"/>
      <c r="I23" s="1843"/>
      <c r="J23" s="1844"/>
      <c r="K23" s="1843"/>
      <c r="L23" s="1848"/>
      <c r="M23" s="301"/>
      <c r="N23" s="1182"/>
      <c r="O23" s="1182"/>
      <c r="P23" s="1182"/>
      <c r="Q23" s="1183"/>
      <c r="R23" s="1183"/>
      <c r="S23" s="1183"/>
      <c r="T23" s="1183"/>
      <c r="U23" s="1183"/>
      <c r="V23" s="1183"/>
    </row>
    <row r="24" spans="1:23" ht="21.6" customHeight="1" thickBot="1">
      <c r="A24" s="301"/>
      <c r="B24" s="1775"/>
      <c r="C24" s="1184"/>
      <c r="D24" s="1185" t="s">
        <v>1275</v>
      </c>
      <c r="E24" s="1186">
        <f>IF($K$16&lt;$C$20,$K$16,IF($K$16&gt;$C$20,$C$20,$K$16))</f>
        <v>50000000</v>
      </c>
      <c r="F24" s="1185" t="s">
        <v>1275</v>
      </c>
      <c r="G24" s="1186" t="str">
        <f>IF(E20="","",$C$20-$E$20)</f>
        <v/>
      </c>
      <c r="H24" s="1185" t="s">
        <v>1275</v>
      </c>
      <c r="I24" s="1845"/>
      <c r="J24" s="1846"/>
      <c r="K24" s="1845"/>
      <c r="L24" s="1849"/>
      <c r="M24" s="301"/>
      <c r="N24" s="1182"/>
      <c r="O24" s="1182"/>
      <c r="P24" s="1182"/>
      <c r="Q24" s="1183"/>
      <c r="R24" s="1183"/>
      <c r="S24" s="1183"/>
      <c r="T24" s="1183"/>
      <c r="U24" s="1183"/>
      <c r="V24" s="1183"/>
    </row>
    <row r="25" spans="1:23" ht="15" customHeight="1" thickBot="1">
      <c r="B25" s="921"/>
      <c r="C25" s="922"/>
      <c r="D25" s="922"/>
      <c r="E25" s="922"/>
      <c r="F25" s="922"/>
      <c r="G25" s="922"/>
      <c r="H25" s="922"/>
      <c r="I25" s="922"/>
      <c r="J25" s="922"/>
      <c r="K25" s="922"/>
      <c r="L25" s="922"/>
      <c r="N25" s="1173"/>
      <c r="O25" s="1173"/>
      <c r="P25" s="1174"/>
      <c r="Q25" s="1173"/>
      <c r="R25" s="1173"/>
      <c r="S25" s="1175"/>
      <c r="T25" s="1176"/>
      <c r="U25" s="1176"/>
      <c r="V25" s="1177"/>
      <c r="W25" s="1170"/>
    </row>
    <row r="26" spans="1:23" ht="21.75" customHeight="1">
      <c r="B26" s="1824" t="s">
        <v>1538</v>
      </c>
      <c r="C26" s="1825"/>
      <c r="D26" s="1825"/>
      <c r="E26" s="1825"/>
      <c r="F26" s="1825"/>
      <c r="G26" s="1825"/>
      <c r="H26" s="1825"/>
      <c r="I26" s="1825"/>
      <c r="J26" s="1825"/>
      <c r="K26" s="1825"/>
      <c r="L26" s="1826"/>
      <c r="N26" s="1171"/>
      <c r="O26" s="1171"/>
      <c r="P26" s="1171"/>
      <c r="Q26" s="1171"/>
      <c r="R26" s="1171"/>
      <c r="S26" s="1171"/>
      <c r="T26" s="1178"/>
      <c r="U26" s="1178"/>
      <c r="V26" s="1178"/>
      <c r="W26" s="1170"/>
    </row>
    <row r="27" spans="1:23" ht="18" customHeight="1">
      <c r="B27" s="1893" t="s">
        <v>1147</v>
      </c>
      <c r="C27" s="1822"/>
      <c r="D27" s="1822"/>
      <c r="E27" s="1822"/>
      <c r="F27" s="1822"/>
      <c r="G27" s="1837" t="s">
        <v>1148</v>
      </c>
      <c r="H27" s="1838"/>
      <c r="I27" s="1821" t="s">
        <v>1149</v>
      </c>
      <c r="J27" s="1822"/>
      <c r="K27" s="1822"/>
      <c r="L27" s="1823"/>
      <c r="N27" s="1176"/>
      <c r="O27" s="1176"/>
      <c r="P27" s="1179"/>
      <c r="Q27" s="1180"/>
      <c r="R27" s="1180"/>
      <c r="S27" s="1175"/>
      <c r="T27" s="1178"/>
      <c r="U27" s="1178"/>
      <c r="V27" s="1178"/>
      <c r="W27" s="1170"/>
    </row>
    <row r="28" spans="1:23" ht="25.15" customHeight="1">
      <c r="B28" s="1827"/>
      <c r="C28" s="1828"/>
      <c r="D28" s="1828"/>
      <c r="E28" s="1828"/>
      <c r="F28" s="1828"/>
      <c r="G28" s="1829"/>
      <c r="H28" s="1830"/>
      <c r="I28" s="1831"/>
      <c r="J28" s="1832"/>
      <c r="K28" s="1832"/>
      <c r="L28" s="1833"/>
      <c r="N28" s="1879" t="s">
        <v>1761</v>
      </c>
      <c r="O28" s="1879"/>
      <c r="P28" s="1879"/>
      <c r="Q28" s="1879"/>
      <c r="R28" s="1879"/>
      <c r="S28" s="1879"/>
      <c r="T28" s="1879"/>
      <c r="U28" s="1879"/>
      <c r="V28" s="1879"/>
      <c r="W28" s="1879"/>
    </row>
    <row r="29" spans="1:23" ht="25.15" customHeight="1">
      <c r="B29" s="1870"/>
      <c r="C29" s="1871"/>
      <c r="D29" s="1871"/>
      <c r="E29" s="1871"/>
      <c r="F29" s="1871"/>
      <c r="G29" s="1816"/>
      <c r="H29" s="1817"/>
      <c r="I29" s="1818"/>
      <c r="J29" s="1819"/>
      <c r="K29" s="1819"/>
      <c r="L29" s="1820"/>
    </row>
    <row r="30" spans="1:23" ht="25.15" customHeight="1">
      <c r="B30" s="1870"/>
      <c r="C30" s="1871"/>
      <c r="D30" s="1871"/>
      <c r="E30" s="1871"/>
      <c r="F30" s="1871"/>
      <c r="G30" s="1816"/>
      <c r="H30" s="1817"/>
      <c r="I30" s="1818"/>
      <c r="J30" s="1819"/>
      <c r="K30" s="1819"/>
      <c r="L30" s="1820"/>
    </row>
    <row r="31" spans="1:23" ht="25.15" customHeight="1">
      <c r="B31" s="1870"/>
      <c r="C31" s="1871"/>
      <c r="D31" s="1871"/>
      <c r="E31" s="1871"/>
      <c r="F31" s="1871"/>
      <c r="G31" s="1816"/>
      <c r="H31" s="1817"/>
      <c r="I31" s="1818"/>
      <c r="J31" s="1819"/>
      <c r="K31" s="1819"/>
      <c r="L31" s="1820"/>
    </row>
    <row r="32" spans="1:23" ht="25.15" customHeight="1">
      <c r="B32" s="1870"/>
      <c r="C32" s="1871"/>
      <c r="D32" s="1871"/>
      <c r="E32" s="1871"/>
      <c r="F32" s="1871"/>
      <c r="G32" s="1816"/>
      <c r="H32" s="1817"/>
      <c r="I32" s="1818"/>
      <c r="J32" s="1819"/>
      <c r="K32" s="1819"/>
      <c r="L32" s="1820"/>
    </row>
    <row r="33" spans="2:23" ht="25.15" customHeight="1">
      <c r="B33" s="1870"/>
      <c r="C33" s="1871"/>
      <c r="D33" s="1871"/>
      <c r="E33" s="1871"/>
      <c r="F33" s="1871"/>
      <c r="G33" s="1816"/>
      <c r="H33" s="1817"/>
      <c r="I33" s="1818"/>
      <c r="J33" s="1819"/>
      <c r="K33" s="1819"/>
      <c r="L33" s="1820"/>
    </row>
    <row r="34" spans="2:23" ht="25.15" customHeight="1">
      <c r="B34" s="1856"/>
      <c r="C34" s="1857"/>
      <c r="D34" s="1857"/>
      <c r="E34" s="1857"/>
      <c r="F34" s="1857"/>
      <c r="G34" s="1858"/>
      <c r="H34" s="1859"/>
      <c r="I34" s="1860"/>
      <c r="J34" s="1861"/>
      <c r="K34" s="1861"/>
      <c r="L34" s="1862"/>
    </row>
    <row r="35" spans="2:23" ht="25.15" customHeight="1">
      <c r="B35" s="1856"/>
      <c r="C35" s="1857"/>
      <c r="D35" s="1857"/>
      <c r="E35" s="1857"/>
      <c r="F35" s="1857"/>
      <c r="G35" s="1858"/>
      <c r="H35" s="1859"/>
      <c r="I35" s="1860"/>
      <c r="J35" s="1861"/>
      <c r="K35" s="1861"/>
      <c r="L35" s="1862"/>
    </row>
    <row r="36" spans="2:23" ht="25.15" customHeight="1">
      <c r="B36" s="1863"/>
      <c r="C36" s="1864"/>
      <c r="D36" s="1864"/>
      <c r="E36" s="1864"/>
      <c r="F36" s="1864"/>
      <c r="G36" s="1865"/>
      <c r="H36" s="1866"/>
      <c r="I36" s="1867"/>
      <c r="J36" s="1868"/>
      <c r="K36" s="1868"/>
      <c r="L36" s="1869"/>
    </row>
    <row r="37" spans="2:23" ht="18" customHeight="1">
      <c r="B37" s="1886" t="s">
        <v>1150</v>
      </c>
      <c r="C37" s="1887"/>
      <c r="D37" s="1887"/>
      <c r="E37" s="237"/>
      <c r="F37" s="230"/>
      <c r="G37" s="1806" t="str">
        <f>IF(G28="","",SUM(G28:G36))</f>
        <v/>
      </c>
      <c r="H37" s="1807"/>
      <c r="I37" s="303"/>
      <c r="J37" s="304"/>
      <c r="K37" s="304"/>
      <c r="L37" s="305"/>
    </row>
    <row r="38" spans="2:23" ht="18" customHeight="1" thickBot="1">
      <c r="B38" s="1888" t="s">
        <v>1151</v>
      </c>
      <c r="C38" s="1889"/>
      <c r="D38" s="1889"/>
      <c r="E38" s="238"/>
      <c r="F38" s="231"/>
      <c r="G38" s="1808">
        <v>0</v>
      </c>
      <c r="H38" s="1809"/>
      <c r="I38" s="306"/>
      <c r="J38" s="178"/>
      <c r="K38" s="178"/>
      <c r="L38" s="307"/>
      <c r="M38" s="1780" t="s">
        <v>1530</v>
      </c>
      <c r="N38" s="1781"/>
      <c r="O38" s="1781"/>
      <c r="P38" s="1781"/>
      <c r="Q38" s="1781"/>
      <c r="R38" s="1781"/>
      <c r="S38" s="1781"/>
      <c r="T38" s="1781"/>
      <c r="U38" s="1781"/>
      <c r="V38" s="1781"/>
      <c r="W38" s="1781"/>
    </row>
    <row r="39" spans="2:23" ht="19.5" customHeight="1" thickTop="1" thickBot="1">
      <c r="B39" s="1890" t="s">
        <v>14</v>
      </c>
      <c r="C39" s="1891"/>
      <c r="D39" s="1891"/>
      <c r="E39" s="239"/>
      <c r="F39" s="311"/>
      <c r="G39" s="1810" t="str">
        <f>IF(G37="","",G37+G38)</f>
        <v/>
      </c>
      <c r="H39" s="1811"/>
      <c r="I39" s="308"/>
      <c r="J39" s="309"/>
      <c r="K39" s="309"/>
      <c r="L39" s="310"/>
    </row>
    <row r="40" spans="2:23" ht="19.5" customHeight="1" thickBot="1">
      <c r="B40" s="226"/>
      <c r="C40" s="227"/>
      <c r="D40" s="227"/>
      <c r="E40" s="227"/>
      <c r="F40" s="227"/>
      <c r="G40" s="227"/>
      <c r="H40" s="228"/>
      <c r="I40" s="228"/>
      <c r="J40" s="228"/>
      <c r="K40" s="228"/>
      <c r="L40" s="228"/>
    </row>
    <row r="41" spans="2:23" ht="22.5" customHeight="1" thickBot="1">
      <c r="B41" s="1884" t="s">
        <v>1152</v>
      </c>
      <c r="C41" s="1885"/>
      <c r="D41" s="1885"/>
      <c r="E41" s="1885"/>
      <c r="F41" s="1885"/>
      <c r="G41" s="1885"/>
      <c r="H41" s="1885"/>
      <c r="I41" s="1885"/>
      <c r="J41" s="1885"/>
      <c r="K41" s="1885"/>
      <c r="L41" s="1885"/>
    </row>
    <row r="42" spans="2:23" ht="34.9" customHeight="1">
      <c r="B42" s="1883" t="s">
        <v>1153</v>
      </c>
      <c r="C42" s="1805"/>
      <c r="D42" s="1804" t="s">
        <v>1154</v>
      </c>
      <c r="E42" s="1892"/>
      <c r="F42" s="1805"/>
      <c r="G42" s="1804" t="s">
        <v>1155</v>
      </c>
      <c r="H42" s="1805"/>
      <c r="I42" s="1812" t="s">
        <v>1261</v>
      </c>
      <c r="J42" s="1813"/>
      <c r="K42" s="1812" t="s">
        <v>1262</v>
      </c>
      <c r="L42" s="1813"/>
    </row>
    <row r="43" spans="2:23" ht="19.899999999999999" customHeight="1">
      <c r="B43" s="1783"/>
      <c r="C43" s="1784"/>
      <c r="D43" s="1796"/>
      <c r="E43" s="1799"/>
      <c r="F43" s="1784"/>
      <c r="G43" s="1796"/>
      <c r="H43" s="1784"/>
      <c r="I43" s="1897"/>
      <c r="J43" s="1898"/>
      <c r="K43" s="1903"/>
      <c r="L43" s="1904"/>
    </row>
    <row r="44" spans="2:23" ht="19.899999999999999" customHeight="1">
      <c r="B44" s="1785"/>
      <c r="C44" s="1786"/>
      <c r="D44" s="1800"/>
      <c r="E44" s="1801"/>
      <c r="F44" s="1802"/>
      <c r="G44" s="1797"/>
      <c r="H44" s="1786"/>
      <c r="I44" s="1899">
        <f>I43*1.1</f>
        <v>0</v>
      </c>
      <c r="J44" s="1900"/>
      <c r="K44" s="1881">
        <f>K43*1.1</f>
        <v>0</v>
      </c>
      <c r="L44" s="1882"/>
    </row>
    <row r="45" spans="2:23" ht="19.899999999999999" customHeight="1">
      <c r="B45" s="1783"/>
      <c r="C45" s="1784"/>
      <c r="D45" s="1796"/>
      <c r="E45" s="1799"/>
      <c r="F45" s="1784"/>
      <c r="G45" s="1796"/>
      <c r="H45" s="1784"/>
      <c r="I45" s="1897"/>
      <c r="J45" s="1898"/>
      <c r="K45" s="1903"/>
      <c r="L45" s="1904"/>
    </row>
    <row r="46" spans="2:23" ht="19.899999999999999" customHeight="1">
      <c r="B46" s="1785"/>
      <c r="C46" s="1786"/>
      <c r="D46" s="1800"/>
      <c r="E46" s="1801"/>
      <c r="F46" s="1802"/>
      <c r="G46" s="1797"/>
      <c r="H46" s="1786"/>
      <c r="I46" s="1899">
        <f>I45*1.1</f>
        <v>0</v>
      </c>
      <c r="J46" s="1900"/>
      <c r="K46" s="1881">
        <f>K45*1.1</f>
        <v>0</v>
      </c>
      <c r="L46" s="1882"/>
    </row>
    <row r="47" spans="2:23" ht="19.899999999999999" customHeight="1">
      <c r="B47" s="1783"/>
      <c r="C47" s="1784"/>
      <c r="D47" s="1796"/>
      <c r="E47" s="1799"/>
      <c r="F47" s="1784"/>
      <c r="G47" s="1796"/>
      <c r="H47" s="1784"/>
      <c r="I47" s="1897"/>
      <c r="J47" s="1898"/>
      <c r="K47" s="1903"/>
      <c r="L47" s="1904"/>
    </row>
    <row r="48" spans="2:23" ht="19.899999999999999" customHeight="1">
      <c r="B48" s="1785"/>
      <c r="C48" s="1786"/>
      <c r="D48" s="1800"/>
      <c r="E48" s="1801"/>
      <c r="F48" s="1802"/>
      <c r="G48" s="1797"/>
      <c r="H48" s="1786"/>
      <c r="I48" s="1899">
        <f>I47*1.1</f>
        <v>0</v>
      </c>
      <c r="J48" s="1900"/>
      <c r="K48" s="1881">
        <f>K47*1.1</f>
        <v>0</v>
      </c>
      <c r="L48" s="1882"/>
    </row>
    <row r="49" spans="2:25" ht="19.899999999999999" customHeight="1">
      <c r="B49" s="1783"/>
      <c r="C49" s="1784"/>
      <c r="D49" s="1796"/>
      <c r="E49" s="1799"/>
      <c r="F49" s="1784"/>
      <c r="G49" s="1796"/>
      <c r="H49" s="1784"/>
      <c r="I49" s="1897"/>
      <c r="J49" s="1898"/>
      <c r="K49" s="1903"/>
      <c r="L49" s="1904"/>
    </row>
    <row r="50" spans="2:25" ht="19.899999999999999" customHeight="1">
      <c r="B50" s="1785"/>
      <c r="C50" s="1786"/>
      <c r="D50" s="1800"/>
      <c r="E50" s="1801"/>
      <c r="F50" s="1802"/>
      <c r="G50" s="1797"/>
      <c r="H50" s="1786"/>
      <c r="I50" s="1899">
        <f>I49*1.1</f>
        <v>0</v>
      </c>
      <c r="J50" s="1900"/>
      <c r="K50" s="1881">
        <f>K49*1.1</f>
        <v>0</v>
      </c>
      <c r="L50" s="1882"/>
    </row>
    <row r="51" spans="2:25" ht="19.899999999999999" customHeight="1">
      <c r="B51" s="1783"/>
      <c r="C51" s="1784"/>
      <c r="D51" s="1796"/>
      <c r="E51" s="1799"/>
      <c r="F51" s="1784"/>
      <c r="G51" s="1796"/>
      <c r="H51" s="1784"/>
      <c r="I51" s="1897"/>
      <c r="J51" s="1898"/>
      <c r="K51" s="1903"/>
      <c r="L51" s="1904"/>
    </row>
    <row r="52" spans="2:25" ht="19.899999999999999" customHeight="1" thickBot="1">
      <c r="B52" s="1787"/>
      <c r="C52" s="1788"/>
      <c r="D52" s="1798"/>
      <c r="E52" s="1803"/>
      <c r="F52" s="1788"/>
      <c r="G52" s="1798"/>
      <c r="H52" s="1788"/>
      <c r="I52" s="1901">
        <f>I51*1.1</f>
        <v>0</v>
      </c>
      <c r="J52" s="1902"/>
      <c r="K52" s="1905">
        <f>K51*1.1</f>
        <v>0</v>
      </c>
      <c r="L52" s="1906"/>
    </row>
    <row r="53" spans="2:25" ht="12" customHeight="1"/>
    <row r="54" spans="2:25" ht="24" customHeight="1">
      <c r="B54" s="1782" t="s">
        <v>1299</v>
      </c>
      <c r="C54" s="1782"/>
      <c r="D54" s="1782"/>
      <c r="E54" s="1782"/>
      <c r="F54" s="1782"/>
      <c r="G54" s="1782"/>
      <c r="H54" s="1782"/>
      <c r="I54" s="1782"/>
      <c r="J54" s="1782"/>
      <c r="K54" s="1782"/>
      <c r="L54" s="1782"/>
      <c r="N54" s="257"/>
      <c r="O54" s="257"/>
      <c r="P54" s="257"/>
      <c r="Q54" s="257"/>
      <c r="R54" s="257"/>
      <c r="S54" s="257"/>
      <c r="T54" s="257"/>
      <c r="U54" s="257"/>
      <c r="V54" s="257"/>
      <c r="W54" s="257"/>
      <c r="X54" s="257"/>
      <c r="Y54" s="257"/>
    </row>
    <row r="55" spans="2:25">
      <c r="B55" s="301"/>
      <c r="C55" s="301"/>
      <c r="D55" s="301"/>
      <c r="E55" s="301"/>
      <c r="F55" s="301"/>
      <c r="G55" s="301"/>
      <c r="H55" s="301"/>
      <c r="I55" s="301"/>
      <c r="J55" s="301"/>
      <c r="K55" s="301"/>
      <c r="L55" s="301"/>
    </row>
  </sheetData>
  <sheetProtection selectLockedCells="1"/>
  <mergeCells count="128">
    <mergeCell ref="B4:L4"/>
    <mergeCell ref="I43:J43"/>
    <mergeCell ref="I44:J44"/>
    <mergeCell ref="I48:J48"/>
    <mergeCell ref="I50:J50"/>
    <mergeCell ref="I52:J52"/>
    <mergeCell ref="I47:J47"/>
    <mergeCell ref="I49:J49"/>
    <mergeCell ref="I51:J51"/>
    <mergeCell ref="K43:L43"/>
    <mergeCell ref="K44:L44"/>
    <mergeCell ref="K47:L47"/>
    <mergeCell ref="K48:L48"/>
    <mergeCell ref="K49:L49"/>
    <mergeCell ref="K50:L50"/>
    <mergeCell ref="K51:L51"/>
    <mergeCell ref="K52:L52"/>
    <mergeCell ref="I45:J45"/>
    <mergeCell ref="K45:L45"/>
    <mergeCell ref="I46:J46"/>
    <mergeCell ref="E14:F14"/>
    <mergeCell ref="G19:H19"/>
    <mergeCell ref="I18:J18"/>
    <mergeCell ref="I19:J19"/>
    <mergeCell ref="N16:V18"/>
    <mergeCell ref="N10:W14"/>
    <mergeCell ref="B45:C46"/>
    <mergeCell ref="K46:L46"/>
    <mergeCell ref="N28:W28"/>
    <mergeCell ref="B43:C44"/>
    <mergeCell ref="B42:C42"/>
    <mergeCell ref="B41:L41"/>
    <mergeCell ref="B37:D37"/>
    <mergeCell ref="B38:D38"/>
    <mergeCell ref="B39:D39"/>
    <mergeCell ref="D42:F42"/>
    <mergeCell ref="B33:F33"/>
    <mergeCell ref="G33:H33"/>
    <mergeCell ref="I33:L33"/>
    <mergeCell ref="B34:F34"/>
    <mergeCell ref="G34:H34"/>
    <mergeCell ref="I34:L34"/>
    <mergeCell ref="B29:F29"/>
    <mergeCell ref="B27:F27"/>
    <mergeCell ref="B30:F30"/>
    <mergeCell ref="G30:H30"/>
    <mergeCell ref="I30:L30"/>
    <mergeCell ref="G18:H18"/>
    <mergeCell ref="B36:F36"/>
    <mergeCell ref="G36:H36"/>
    <mergeCell ref="I36:L36"/>
    <mergeCell ref="B31:F31"/>
    <mergeCell ref="G31:H31"/>
    <mergeCell ref="I31:L31"/>
    <mergeCell ref="B32:F32"/>
    <mergeCell ref="G32:H32"/>
    <mergeCell ref="I32:L32"/>
    <mergeCell ref="K42:L42"/>
    <mergeCell ref="I42:J42"/>
    <mergeCell ref="K18:L18"/>
    <mergeCell ref="G29:H29"/>
    <mergeCell ref="I29:L29"/>
    <mergeCell ref="I27:L27"/>
    <mergeCell ref="B26:L26"/>
    <mergeCell ref="B28:F28"/>
    <mergeCell ref="G28:H28"/>
    <mergeCell ref="I28:L28"/>
    <mergeCell ref="C19:D19"/>
    <mergeCell ref="E19:F19"/>
    <mergeCell ref="C18:D18"/>
    <mergeCell ref="E18:F18"/>
    <mergeCell ref="G27:H27"/>
    <mergeCell ref="C21:D21"/>
    <mergeCell ref="E21:F21"/>
    <mergeCell ref="G21:H21"/>
    <mergeCell ref="I21:J24"/>
    <mergeCell ref="K21:L24"/>
    <mergeCell ref="C22:D22"/>
    <mergeCell ref="B35:F35"/>
    <mergeCell ref="G35:H35"/>
    <mergeCell ref="I35:L35"/>
    <mergeCell ref="M38:W38"/>
    <mergeCell ref="B54:L54"/>
    <mergeCell ref="B47:C48"/>
    <mergeCell ref="B49:C50"/>
    <mergeCell ref="B51:C52"/>
    <mergeCell ref="B10:D10"/>
    <mergeCell ref="C13:D13"/>
    <mergeCell ref="C14:D14"/>
    <mergeCell ref="C17:D17"/>
    <mergeCell ref="G49:H50"/>
    <mergeCell ref="G51:H52"/>
    <mergeCell ref="D43:F44"/>
    <mergeCell ref="D45:F46"/>
    <mergeCell ref="D47:F48"/>
    <mergeCell ref="D49:F50"/>
    <mergeCell ref="D51:F52"/>
    <mergeCell ref="G42:H42"/>
    <mergeCell ref="G43:H44"/>
    <mergeCell ref="G45:H46"/>
    <mergeCell ref="G47:H48"/>
    <mergeCell ref="G13:H13"/>
    <mergeCell ref="G37:H37"/>
    <mergeCell ref="G38:H38"/>
    <mergeCell ref="G39:H39"/>
    <mergeCell ref="E22:F22"/>
    <mergeCell ref="G22:H22"/>
    <mergeCell ref="C23:D23"/>
    <mergeCell ref="E23:F23"/>
    <mergeCell ref="G23:H23"/>
    <mergeCell ref="B13:B24"/>
    <mergeCell ref="I13:J13"/>
    <mergeCell ref="K13:L13"/>
    <mergeCell ref="D5:G5"/>
    <mergeCell ref="B5:C5"/>
    <mergeCell ref="B6:C6"/>
    <mergeCell ref="B9:D9"/>
    <mergeCell ref="B11:D11"/>
    <mergeCell ref="E13:F13"/>
    <mergeCell ref="K14:L14"/>
    <mergeCell ref="G17:H17"/>
    <mergeCell ref="I17:J17"/>
    <mergeCell ref="K17:L17"/>
    <mergeCell ref="K19:L19"/>
    <mergeCell ref="G15:H15"/>
    <mergeCell ref="I14:J14"/>
    <mergeCell ref="E17:F17"/>
    <mergeCell ref="G14:H14"/>
  </mergeCells>
  <phoneticPr fontId="9"/>
  <conditionalFormatting sqref="B28:L36">
    <cfRule type="containsBlanks" dxfId="33" priority="10">
      <formula>LEN(TRIM(B28))=0</formula>
    </cfRule>
  </conditionalFormatting>
  <conditionalFormatting sqref="C24">
    <cfRule type="containsBlanks" dxfId="32" priority="1">
      <formula>LEN(TRIM(C24))=0</formula>
    </cfRule>
    <cfRule type="containsBlanks" priority="2">
      <formula>LEN(TRIM(C24))=0</formula>
    </cfRule>
  </conditionalFormatting>
  <conditionalFormatting sqref="E9 C16 I16">
    <cfRule type="containsBlanks" dxfId="31" priority="4">
      <formula>LEN(TRIM(C9))=0</formula>
    </cfRule>
    <cfRule type="notContainsBlanks" dxfId="30" priority="5">
      <formula>LEN(TRIM(C9))&gt;0</formula>
    </cfRule>
  </conditionalFormatting>
  <conditionalFormatting sqref="E9:E10 C16 I16">
    <cfRule type="containsBlanks" dxfId="29" priority="3">
      <formula>LEN(TRIM(C9))=0</formula>
    </cfRule>
  </conditionalFormatting>
  <conditionalFormatting sqref="E16">
    <cfRule type="containsBlanks" dxfId="28" priority="9">
      <formula>LEN(TRIM(E16))=0</formula>
    </cfRule>
  </conditionalFormatting>
  <conditionalFormatting sqref="G16 C20 E20 G20 I20 K20">
    <cfRule type="containsBlanks" dxfId="27" priority="8">
      <formula>LEN(TRIM(C16))=0</formula>
    </cfRule>
  </conditionalFormatting>
  <pageMargins left="0.51181102362204722" right="0.51181102362204722" top="0.55118110236220474" bottom="0.55118110236220474" header="0.31496062992125984" footer="0.31496062992125984"/>
  <pageSetup paperSize="9" scale="86" orientation="portrait" cellComments="asDisplayed" r:id="rId1"/>
  <ignoredErrors>
    <ignoredError sqref="C13 E13:L13 C17:L17"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410D1-C553-456B-A5E2-6B44CE329AB0}">
  <sheetPr>
    <tabColor theme="9"/>
    <pageSetUpPr fitToPage="1"/>
  </sheetPr>
  <dimension ref="A1:Y36"/>
  <sheetViews>
    <sheetView showGridLines="0" view="pageBreakPreview" zoomScale="70" zoomScaleNormal="70" zoomScaleSheetLayoutView="70" workbookViewId="0">
      <selection activeCell="C10" sqref="C10:C11"/>
    </sheetView>
  </sheetViews>
  <sheetFormatPr defaultColWidth="0" defaultRowHeight="0" customHeight="1" zeroHeight="1"/>
  <cols>
    <col min="1" max="1" width="3.25" style="1268" customWidth="1"/>
    <col min="2" max="2" width="3.125" style="1268" customWidth="1"/>
    <col min="3" max="3" width="16" style="1268" customWidth="1"/>
    <col min="4" max="4" width="15" style="1268" customWidth="1"/>
    <col min="5" max="5" width="7.375" style="1268" customWidth="1"/>
    <col min="6" max="7" width="13.75" style="1268" customWidth="1"/>
    <col min="8" max="8" width="15" style="1269" customWidth="1"/>
    <col min="9" max="9" width="10" style="1270" customWidth="1"/>
    <col min="10" max="10" width="20.875" style="1268" customWidth="1"/>
    <col min="11" max="11" width="2.625" style="1268" customWidth="1"/>
    <col min="12" max="13" width="8" style="1268" customWidth="1"/>
    <col min="14" max="15" width="9.625" style="1268" customWidth="1"/>
    <col min="16" max="22" width="11.125" style="1268" customWidth="1"/>
    <col min="23" max="23" width="8" style="1268" customWidth="1"/>
    <col min="24" max="24" width="8" style="1268" hidden="1" customWidth="1"/>
    <col min="25" max="25" width="0" style="1268" hidden="1" customWidth="1"/>
    <col min="26" max="16384" width="8" style="1268" hidden="1"/>
  </cols>
  <sheetData>
    <row r="1" spans="2:22" ht="13.5"/>
    <row r="2" spans="2:22" ht="14.25">
      <c r="C2" s="1930" t="s">
        <v>1834</v>
      </c>
      <c r="D2" s="1930"/>
      <c r="E2" s="1930"/>
    </row>
    <row r="3" spans="2:22" ht="14.25">
      <c r="C3" s="1271"/>
    </row>
    <row r="4" spans="2:22" ht="14.25">
      <c r="C4" s="1931" t="s">
        <v>1922</v>
      </c>
      <c r="D4" s="1931"/>
      <c r="E4" s="1931"/>
      <c r="F4" s="1931"/>
      <c r="G4" s="1931"/>
      <c r="H4" s="1931"/>
      <c r="I4" s="1931"/>
      <c r="J4" s="1931"/>
      <c r="K4" s="1272"/>
    </row>
    <row r="5" spans="2:22" ht="18.75" customHeight="1">
      <c r="C5" s="1931"/>
      <c r="D5" s="1931"/>
      <c r="E5" s="1931"/>
      <c r="F5" s="1931"/>
      <c r="G5" s="1931"/>
      <c r="H5" s="1931"/>
      <c r="I5" s="1931"/>
      <c r="J5" s="1931"/>
      <c r="K5" s="1272"/>
    </row>
    <row r="6" spans="2:22" ht="18.75" customHeight="1">
      <c r="C6" s="1931"/>
      <c r="D6" s="1931"/>
      <c r="E6" s="1931"/>
      <c r="F6" s="1931"/>
      <c r="G6" s="1931"/>
      <c r="H6" s="1931"/>
      <c r="I6" s="1931"/>
      <c r="J6" s="1931"/>
      <c r="K6" s="1272"/>
    </row>
    <row r="7" spans="2:22" ht="14.25">
      <c r="C7" s="1271"/>
      <c r="K7" s="340"/>
    </row>
    <row r="8" spans="2:22" ht="27.75" customHeight="1">
      <c r="B8" s="1932"/>
      <c r="C8" s="1933" t="s">
        <v>1835</v>
      </c>
      <c r="D8" s="1933" t="s">
        <v>1836</v>
      </c>
      <c r="E8" s="1934" t="s">
        <v>1837</v>
      </c>
      <c r="F8" s="1933" t="s">
        <v>1838</v>
      </c>
      <c r="G8" s="1933" t="s">
        <v>1839</v>
      </c>
      <c r="H8" s="1935" t="s">
        <v>1840</v>
      </c>
      <c r="I8" s="1933" t="s">
        <v>1841</v>
      </c>
      <c r="J8" s="1933" t="s">
        <v>1842</v>
      </c>
      <c r="K8" s="340"/>
      <c r="L8" s="1274"/>
      <c r="M8" s="340"/>
      <c r="N8" s="340"/>
      <c r="O8" s="340"/>
      <c r="P8" s="340"/>
      <c r="Q8" s="340"/>
      <c r="R8" s="340"/>
      <c r="S8" s="340"/>
      <c r="T8" s="340"/>
      <c r="U8" s="340"/>
      <c r="V8" s="340"/>
    </row>
    <row r="9" spans="2:22" ht="27.75" customHeight="1">
      <c r="B9" s="1932"/>
      <c r="C9" s="1933"/>
      <c r="D9" s="1933"/>
      <c r="E9" s="1934"/>
      <c r="F9" s="1933"/>
      <c r="G9" s="1933"/>
      <c r="H9" s="1935"/>
      <c r="I9" s="1933"/>
      <c r="J9" s="1933"/>
      <c r="K9" s="340"/>
      <c r="L9" s="1274"/>
      <c r="M9" s="340"/>
      <c r="N9" s="340"/>
      <c r="O9" s="340"/>
      <c r="P9" s="340"/>
      <c r="Q9" s="340"/>
      <c r="R9" s="340"/>
      <c r="S9" s="340"/>
      <c r="T9" s="340"/>
      <c r="U9" s="340"/>
      <c r="V9" s="340"/>
    </row>
    <row r="10" spans="2:22" ht="24.95" customHeight="1">
      <c r="B10" s="1914">
        <v>1</v>
      </c>
      <c r="C10" s="1915"/>
      <c r="D10" s="1916"/>
      <c r="E10" s="1920"/>
      <c r="F10" s="1275"/>
      <c r="G10" s="1275"/>
      <c r="H10" s="1928"/>
      <c r="I10" s="1912"/>
      <c r="J10" s="1910"/>
      <c r="K10" s="340"/>
      <c r="L10" s="1274"/>
      <c r="M10" s="1911" t="s">
        <v>1843</v>
      </c>
      <c r="N10" s="1911"/>
      <c r="O10" s="1911"/>
      <c r="P10" s="1911"/>
      <c r="Q10" s="1911"/>
      <c r="R10" s="1911"/>
      <c r="S10" s="1911"/>
      <c r="T10" s="1911"/>
      <c r="U10" s="1911"/>
      <c r="V10" s="1911"/>
    </row>
    <row r="11" spans="2:22" ht="24.95" customHeight="1">
      <c r="B11" s="1914"/>
      <c r="C11" s="1915"/>
      <c r="D11" s="1916"/>
      <c r="E11" s="1920"/>
      <c r="F11" s="1276"/>
      <c r="G11" s="1275"/>
      <c r="H11" s="1929"/>
      <c r="I11" s="1913"/>
      <c r="J11" s="1910"/>
      <c r="K11" s="340"/>
      <c r="L11" s="1274"/>
      <c r="M11" s="1911"/>
      <c r="N11" s="1911"/>
      <c r="O11" s="1911"/>
      <c r="P11" s="1911"/>
      <c r="Q11" s="1911"/>
      <c r="R11" s="1911"/>
      <c r="S11" s="1911"/>
      <c r="T11" s="1911"/>
      <c r="U11" s="1911"/>
      <c r="V11" s="1911"/>
    </row>
    <row r="12" spans="2:22" ht="24.95" customHeight="1">
      <c r="B12" s="1914">
        <v>2</v>
      </c>
      <c r="C12" s="1923"/>
      <c r="D12" s="1925"/>
      <c r="E12" s="1917"/>
      <c r="F12" s="1275"/>
      <c r="G12" s="1275"/>
      <c r="H12" s="1921"/>
      <c r="I12" s="1912"/>
      <c r="J12" s="1910"/>
      <c r="K12" s="340"/>
      <c r="L12" s="1274"/>
      <c r="M12" s="1911"/>
      <c r="N12" s="1911"/>
      <c r="O12" s="1911"/>
      <c r="P12" s="1911"/>
      <c r="Q12" s="1911"/>
      <c r="R12" s="1911"/>
      <c r="S12" s="1911"/>
      <c r="T12" s="1911"/>
      <c r="U12" s="1911"/>
      <c r="V12" s="1911"/>
    </row>
    <row r="13" spans="2:22" ht="24.95" customHeight="1">
      <c r="B13" s="1914"/>
      <c r="C13" s="1924"/>
      <c r="D13" s="1926"/>
      <c r="E13" s="1918"/>
      <c r="F13" s="1276"/>
      <c r="G13" s="1275"/>
      <c r="H13" s="1927"/>
      <c r="I13" s="1913"/>
      <c r="J13" s="1910"/>
      <c r="K13" s="340"/>
      <c r="L13" s="1274"/>
      <c r="M13" s="1911"/>
      <c r="N13" s="1911"/>
      <c r="O13" s="1911"/>
      <c r="P13" s="1911"/>
      <c r="Q13" s="1911"/>
      <c r="R13" s="1911"/>
      <c r="S13" s="1911"/>
      <c r="T13" s="1911"/>
      <c r="U13" s="1911"/>
      <c r="V13" s="1911"/>
    </row>
    <row r="14" spans="2:22" ht="24.95" customHeight="1">
      <c r="B14" s="1914">
        <v>3</v>
      </c>
      <c r="C14" s="1915"/>
      <c r="D14" s="1916"/>
      <c r="E14" s="1920"/>
      <c r="F14" s="1275" t="str">
        <f t="shared" ref="F14" si="0">IF(F15="","",ROUNDDOWN(F15*1.1,0))</f>
        <v/>
      </c>
      <c r="G14" s="1275" t="str">
        <f t="shared" ref="G14" si="1">IF(F15="","",ROUNDDOWN(E14*F15*1.1,0))</f>
        <v/>
      </c>
      <c r="H14" s="1921"/>
      <c r="I14" s="1912"/>
      <c r="J14" s="1910"/>
      <c r="K14" s="340"/>
      <c r="L14" s="1274"/>
      <c r="M14" s="340"/>
      <c r="N14" s="340"/>
      <c r="O14" s="340"/>
      <c r="P14" s="340"/>
      <c r="Q14" s="340"/>
      <c r="R14" s="340"/>
      <c r="S14" s="340"/>
      <c r="T14" s="340"/>
      <c r="U14" s="340"/>
      <c r="V14" s="340"/>
    </row>
    <row r="15" spans="2:22" ht="24.95" customHeight="1">
      <c r="B15" s="1914"/>
      <c r="C15" s="1915"/>
      <c r="D15" s="1916"/>
      <c r="E15" s="1920"/>
      <c r="F15" s="1276"/>
      <c r="G15" s="1275" t="str">
        <f t="shared" ref="G15" si="2">IF(F15="","",ROUNDDOWN(E14*F15,0))</f>
        <v/>
      </c>
      <c r="H15" s="1922"/>
      <c r="I15" s="1913"/>
      <c r="J15" s="1910"/>
      <c r="K15" s="340"/>
      <c r="L15" s="1274"/>
      <c r="M15" s="1911" t="s">
        <v>1844</v>
      </c>
      <c r="N15" s="1911"/>
      <c r="O15" s="1911"/>
      <c r="P15" s="1911"/>
      <c r="Q15" s="1911"/>
      <c r="R15" s="1911"/>
      <c r="S15" s="1911"/>
      <c r="T15" s="1911"/>
      <c r="U15" s="1911"/>
      <c r="V15" s="1911"/>
    </row>
    <row r="16" spans="2:22" ht="24.95" customHeight="1">
      <c r="B16" s="1914">
        <v>4</v>
      </c>
      <c r="C16" s="1915"/>
      <c r="D16" s="1916"/>
      <c r="E16" s="1917"/>
      <c r="F16" s="1275" t="str">
        <f t="shared" ref="F16" si="3">IF(F17="","",ROUNDDOWN(F17*1.1,0))</f>
        <v/>
      </c>
      <c r="G16" s="1275" t="str">
        <f t="shared" ref="G16" si="4">IF(F17="","",ROUNDDOWN(E16*F17*1.1,0))</f>
        <v/>
      </c>
      <c r="H16" s="1921"/>
      <c r="I16" s="1912"/>
      <c r="J16" s="1910"/>
      <c r="K16" s="340"/>
      <c r="L16" s="1274"/>
      <c r="M16" s="1911"/>
      <c r="N16" s="1911"/>
      <c r="O16" s="1911"/>
      <c r="P16" s="1911"/>
      <c r="Q16" s="1911"/>
      <c r="R16" s="1911"/>
      <c r="S16" s="1911"/>
      <c r="T16" s="1911"/>
      <c r="U16" s="1911"/>
      <c r="V16" s="1911"/>
    </row>
    <row r="17" spans="2:23" ht="24.95" customHeight="1">
      <c r="B17" s="1914"/>
      <c r="C17" s="1915"/>
      <c r="D17" s="1916"/>
      <c r="E17" s="1918"/>
      <c r="F17" s="1276"/>
      <c r="G17" s="1275" t="str">
        <f t="shared" ref="G17" si="5">IF(F17="","",ROUNDDOWN(E16*F17,0))</f>
        <v/>
      </c>
      <c r="H17" s="1922"/>
      <c r="I17" s="1913"/>
      <c r="J17" s="1910"/>
      <c r="K17" s="340"/>
      <c r="L17" s="1274"/>
      <c r="M17" s="1911"/>
      <c r="N17" s="1911"/>
      <c r="O17" s="1911"/>
      <c r="P17" s="1911"/>
      <c r="Q17" s="1911"/>
      <c r="R17" s="1911"/>
      <c r="S17" s="1911"/>
      <c r="T17" s="1911"/>
      <c r="U17" s="1911"/>
      <c r="V17" s="1911"/>
      <c r="W17" s="1277"/>
    </row>
    <row r="18" spans="2:23" ht="24.95" customHeight="1">
      <c r="B18" s="1914">
        <v>5</v>
      </c>
      <c r="C18" s="1915"/>
      <c r="D18" s="1916"/>
      <c r="E18" s="1920"/>
      <c r="F18" s="1275" t="str">
        <f t="shared" ref="F18" si="6">IF(F19="","",ROUNDDOWN(F19*1.1,0))</f>
        <v/>
      </c>
      <c r="G18" s="1275" t="str">
        <f t="shared" ref="G18" si="7">IF(F19="","",ROUNDDOWN(E18*F19*1.1,0))</f>
        <v/>
      </c>
      <c r="H18" s="1919"/>
      <c r="I18" s="1912"/>
      <c r="J18" s="1910"/>
      <c r="K18" s="340"/>
      <c r="L18" s="1274"/>
      <c r="M18" s="1911"/>
      <c r="N18" s="1911"/>
      <c r="O18" s="1911"/>
      <c r="P18" s="1911"/>
      <c r="Q18" s="1911"/>
      <c r="R18" s="1911"/>
      <c r="S18" s="1911"/>
      <c r="T18" s="1911"/>
      <c r="U18" s="1911"/>
      <c r="V18" s="1911"/>
      <c r="W18" s="1277"/>
    </row>
    <row r="19" spans="2:23" ht="24.95" customHeight="1">
      <c r="B19" s="1914"/>
      <c r="C19" s="1915"/>
      <c r="D19" s="1916"/>
      <c r="E19" s="1920"/>
      <c r="F19" s="1276"/>
      <c r="G19" s="1275" t="str">
        <f t="shared" ref="G19" si="8">IF(F19="","",ROUNDDOWN(E18*F19,0))</f>
        <v/>
      </c>
      <c r="H19" s="1919"/>
      <c r="I19" s="1913"/>
      <c r="J19" s="1910"/>
      <c r="K19" s="1278"/>
      <c r="L19" s="1274"/>
      <c r="M19" s="1277"/>
      <c r="N19" s="1277"/>
      <c r="O19" s="1277"/>
      <c r="P19" s="1277"/>
      <c r="Q19" s="1277"/>
      <c r="R19" s="1277"/>
      <c r="S19" s="1277"/>
      <c r="T19" s="1277"/>
      <c r="U19" s="1277"/>
      <c r="V19" s="1277"/>
      <c r="W19" s="1277"/>
    </row>
    <row r="20" spans="2:23" ht="24.95" customHeight="1">
      <c r="B20" s="1914">
        <v>6</v>
      </c>
      <c r="C20" s="1915"/>
      <c r="D20" s="1916"/>
      <c r="E20" s="1917"/>
      <c r="F20" s="1275" t="str">
        <f t="shared" ref="F20" si="9">IF(F21="","",ROUNDDOWN(F21*1.1,0))</f>
        <v/>
      </c>
      <c r="G20" s="1275" t="str">
        <f t="shared" ref="G20" si="10">IF(F21="","",ROUNDDOWN(E20*F21*1.1,0))</f>
        <v/>
      </c>
      <c r="H20" s="1919"/>
      <c r="I20" s="1912"/>
      <c r="J20" s="1910"/>
      <c r="K20" s="1278"/>
      <c r="L20" s="1274"/>
      <c r="M20" s="1911" t="s">
        <v>1845</v>
      </c>
      <c r="N20" s="1911"/>
      <c r="O20" s="1911"/>
      <c r="P20" s="1911"/>
      <c r="Q20" s="1911"/>
      <c r="R20" s="1911"/>
      <c r="S20" s="1911"/>
      <c r="T20" s="1911"/>
      <c r="U20" s="1911"/>
      <c r="V20" s="1911"/>
      <c r="W20" s="1277"/>
    </row>
    <row r="21" spans="2:23" ht="24.95" customHeight="1">
      <c r="B21" s="1914"/>
      <c r="C21" s="1915"/>
      <c r="D21" s="1916"/>
      <c r="E21" s="1918"/>
      <c r="F21" s="1276"/>
      <c r="G21" s="1275" t="str">
        <f t="shared" ref="G21" si="11">IF(F21="","",ROUNDDOWN(E20*F21,0))</f>
        <v/>
      </c>
      <c r="H21" s="1919"/>
      <c r="I21" s="1913"/>
      <c r="J21" s="1910"/>
      <c r="K21" s="1278"/>
      <c r="L21" s="1274"/>
      <c r="M21" s="1911"/>
      <c r="N21" s="1911"/>
      <c r="O21" s="1911"/>
      <c r="P21" s="1911"/>
      <c r="Q21" s="1911"/>
      <c r="R21" s="1911"/>
      <c r="S21" s="1911"/>
      <c r="T21" s="1911"/>
      <c r="U21" s="1911"/>
      <c r="V21" s="1911"/>
      <c r="W21" s="1277"/>
    </row>
    <row r="22" spans="2:23" ht="24.95" customHeight="1">
      <c r="B22" s="1914">
        <v>7</v>
      </c>
      <c r="C22" s="1915"/>
      <c r="D22" s="1916"/>
      <c r="E22" s="1920"/>
      <c r="F22" s="1275" t="str">
        <f t="shared" ref="F22" si="12">IF(F23="","",ROUNDDOWN(F23*1.1,0))</f>
        <v/>
      </c>
      <c r="G22" s="1275" t="str">
        <f t="shared" ref="G22" si="13">IF(F23="","",ROUNDDOWN(E22*F23*1.1,0))</f>
        <v/>
      </c>
      <c r="H22" s="1919"/>
      <c r="I22" s="1912"/>
      <c r="J22" s="1910"/>
      <c r="K22" s="1278"/>
      <c r="L22" s="1274"/>
      <c r="M22" s="1911"/>
      <c r="N22" s="1911"/>
      <c r="O22" s="1911"/>
      <c r="P22" s="1911"/>
      <c r="Q22" s="1911"/>
      <c r="R22" s="1911"/>
      <c r="S22" s="1911"/>
      <c r="T22" s="1911"/>
      <c r="U22" s="1911"/>
      <c r="V22" s="1911"/>
      <c r="W22" s="1277"/>
    </row>
    <row r="23" spans="2:23" ht="24.95" customHeight="1">
      <c r="B23" s="1914"/>
      <c r="C23" s="1915"/>
      <c r="D23" s="1916"/>
      <c r="E23" s="1920"/>
      <c r="F23" s="1276"/>
      <c r="G23" s="1275" t="str">
        <f t="shared" ref="G23" si="14">IF(F23="","",ROUNDDOWN(E22*F23,0))</f>
        <v/>
      </c>
      <c r="H23" s="1919"/>
      <c r="I23" s="1913"/>
      <c r="J23" s="1910"/>
      <c r="K23" s="1278"/>
      <c r="L23" s="1274"/>
      <c r="M23" s="1911"/>
      <c r="N23" s="1911"/>
      <c r="O23" s="1911"/>
      <c r="P23" s="1911"/>
      <c r="Q23" s="1911"/>
      <c r="R23" s="1911"/>
      <c r="S23" s="1911"/>
      <c r="T23" s="1911"/>
      <c r="U23" s="1911"/>
      <c r="V23" s="1911"/>
    </row>
    <row r="24" spans="2:23" ht="24.95" customHeight="1">
      <c r="B24" s="1914">
        <v>8</v>
      </c>
      <c r="C24" s="1915"/>
      <c r="D24" s="1916"/>
      <c r="E24" s="1917"/>
      <c r="F24" s="1275" t="str">
        <f t="shared" ref="F24" si="15">IF(F25="","",ROUNDDOWN(F25*1.1,0))</f>
        <v/>
      </c>
      <c r="G24" s="1275" t="str">
        <f t="shared" ref="G24" si="16">IF(F25="","",ROUNDDOWN(E24*F25*1.1,0))</f>
        <v/>
      </c>
      <c r="H24" s="1919"/>
      <c r="I24" s="1912"/>
      <c r="J24" s="1910"/>
      <c r="K24" s="1278"/>
      <c r="L24" s="1274"/>
      <c r="M24" s="1911"/>
      <c r="N24" s="1911"/>
      <c r="O24" s="1911"/>
      <c r="P24" s="1911"/>
      <c r="Q24" s="1911"/>
      <c r="R24" s="1911"/>
      <c r="S24" s="1911"/>
      <c r="T24" s="1911"/>
      <c r="U24" s="1911"/>
      <c r="V24" s="1911"/>
    </row>
    <row r="25" spans="2:23" ht="24.95" customHeight="1">
      <c r="B25" s="1914"/>
      <c r="C25" s="1915"/>
      <c r="D25" s="1916"/>
      <c r="E25" s="1918"/>
      <c r="F25" s="1276"/>
      <c r="G25" s="1275" t="str">
        <f t="shared" ref="G25" si="17">IF(F25="","",ROUNDDOWN(E24*F25,0))</f>
        <v/>
      </c>
      <c r="H25" s="1919"/>
      <c r="I25" s="1913"/>
      <c r="J25" s="1910"/>
      <c r="K25" s="1278"/>
      <c r="L25" s="1274"/>
      <c r="N25" s="1277"/>
      <c r="O25" s="1277"/>
      <c r="P25" s="1277"/>
      <c r="Q25" s="1277"/>
      <c r="R25" s="1277"/>
      <c r="S25" s="1277"/>
      <c r="T25" s="1277"/>
      <c r="U25" s="1277"/>
      <c r="V25" s="1277"/>
    </row>
    <row r="26" spans="2:23" ht="24.95" customHeight="1">
      <c r="B26" s="1914">
        <v>9</v>
      </c>
      <c r="C26" s="1915"/>
      <c r="D26" s="1916"/>
      <c r="E26" s="1920"/>
      <c r="F26" s="1275" t="str">
        <f t="shared" ref="F26" si="18">IF(F27="","",ROUNDDOWN(F27*1.1,0))</f>
        <v/>
      </c>
      <c r="G26" s="1275" t="str">
        <f t="shared" ref="G26" si="19">IF(F27="","",ROUNDDOWN(E26*F27*1.1,0))</f>
        <v/>
      </c>
      <c r="H26" s="1919"/>
      <c r="I26" s="1912"/>
      <c r="J26" s="1910"/>
      <c r="K26" s="1278"/>
      <c r="L26" s="1274"/>
      <c r="M26" s="1911" t="s">
        <v>1846</v>
      </c>
      <c r="N26" s="1911"/>
      <c r="O26" s="1911"/>
      <c r="P26" s="1911"/>
      <c r="Q26" s="1911"/>
      <c r="R26" s="1911"/>
      <c r="S26" s="1911"/>
      <c r="T26" s="1911"/>
      <c r="U26" s="1911"/>
      <c r="V26" s="1911"/>
    </row>
    <row r="27" spans="2:23" ht="24.95" customHeight="1">
      <c r="B27" s="1914"/>
      <c r="C27" s="1915"/>
      <c r="D27" s="1916"/>
      <c r="E27" s="1920"/>
      <c r="F27" s="1276"/>
      <c r="G27" s="1275" t="str">
        <f t="shared" ref="G27" si="20">IF(F27="","",ROUNDDOWN(E26*F27,0))</f>
        <v/>
      </c>
      <c r="H27" s="1919"/>
      <c r="I27" s="1913"/>
      <c r="J27" s="1910"/>
      <c r="K27" s="1278"/>
      <c r="L27" s="1274"/>
      <c r="M27" s="1911"/>
      <c r="N27" s="1911"/>
      <c r="O27" s="1911"/>
      <c r="P27" s="1911"/>
      <c r="Q27" s="1911"/>
      <c r="R27" s="1911"/>
      <c r="S27" s="1911"/>
      <c r="T27" s="1911"/>
      <c r="U27" s="1911"/>
      <c r="V27" s="1911"/>
    </row>
    <row r="28" spans="2:23" ht="24.95" customHeight="1">
      <c r="B28" s="1914">
        <v>10</v>
      </c>
      <c r="C28" s="1915"/>
      <c r="D28" s="1916"/>
      <c r="E28" s="1917"/>
      <c r="F28" s="1275" t="str">
        <f t="shared" ref="F28" si="21">IF(F29="","",ROUNDDOWN(F29*1.1,0))</f>
        <v/>
      </c>
      <c r="G28" s="1275" t="str">
        <f t="shared" ref="G28" si="22">IF(F29="","",ROUNDDOWN(E28*F29*1.1,0))</f>
        <v/>
      </c>
      <c r="H28" s="1919"/>
      <c r="I28" s="1912"/>
      <c r="J28" s="1910"/>
      <c r="K28" s="1278"/>
      <c r="L28" s="1274"/>
    </row>
    <row r="29" spans="2:23" ht="24.95" customHeight="1">
      <c r="B29" s="1914"/>
      <c r="C29" s="1915"/>
      <c r="D29" s="1916"/>
      <c r="E29" s="1918"/>
      <c r="F29" s="1276"/>
      <c r="G29" s="1275" t="str">
        <f t="shared" ref="G29" si="23">IF(F29="","",ROUNDDOWN(E28*F29,0))</f>
        <v/>
      </c>
      <c r="H29" s="1919"/>
      <c r="I29" s="1913"/>
      <c r="J29" s="1910"/>
      <c r="K29" s="1278"/>
      <c r="L29" s="1274"/>
    </row>
    <row r="30" spans="2:23" ht="24.95" customHeight="1">
      <c r="C30" s="1279"/>
      <c r="D30" s="1280"/>
      <c r="E30" s="1281"/>
      <c r="F30" s="1282"/>
      <c r="G30" s="1282"/>
      <c r="H30" s="1283"/>
      <c r="I30" s="1273"/>
      <c r="J30" s="1274"/>
      <c r="K30" s="1274"/>
    </row>
    <row r="31" spans="2:23" ht="48.75" customHeight="1">
      <c r="C31" s="1907" t="s">
        <v>1847</v>
      </c>
      <c r="D31" s="1908"/>
      <c r="E31" s="1908"/>
      <c r="F31" s="1908"/>
      <c r="G31" s="1908"/>
      <c r="H31" s="1908"/>
      <c r="I31" s="1908"/>
      <c r="J31" s="1908"/>
      <c r="K31" s="1284"/>
    </row>
    <row r="32" spans="2:23" ht="34.5" customHeight="1">
      <c r="C32" s="1909" t="s">
        <v>1848</v>
      </c>
      <c r="D32" s="1909"/>
      <c r="E32" s="1909"/>
      <c r="F32" s="1909"/>
      <c r="G32" s="1909"/>
      <c r="H32" s="1909"/>
      <c r="I32" s="1909"/>
      <c r="J32" s="1909"/>
      <c r="K32" s="1285"/>
    </row>
    <row r="33" spans="3:11" ht="23.25" customHeight="1">
      <c r="C33" s="1909" t="s">
        <v>1849</v>
      </c>
      <c r="D33" s="1909"/>
      <c r="E33" s="1909"/>
      <c r="F33" s="1909"/>
      <c r="G33" s="1909"/>
      <c r="H33" s="1909"/>
      <c r="I33" s="1909"/>
      <c r="J33" s="1909"/>
      <c r="K33" s="1285"/>
    </row>
    <row r="34" spans="3:11" ht="13.5"/>
    <row r="35" spans="3:11" ht="13.5">
      <c r="J35" s="1286"/>
      <c r="K35" s="1286"/>
    </row>
    <row r="36" spans="3:11" ht="13.5"/>
  </sheetData>
  <sheetProtection selectLockedCells="1"/>
  <mergeCells count="88">
    <mergeCell ref="C2:E2"/>
    <mergeCell ref="C4:J6"/>
    <mergeCell ref="B8:B9"/>
    <mergeCell ref="C8:C9"/>
    <mergeCell ref="D8:D9"/>
    <mergeCell ref="E8:E9"/>
    <mergeCell ref="F8:F9"/>
    <mergeCell ref="G8:G9"/>
    <mergeCell ref="H8:H9"/>
    <mergeCell ref="I8:I9"/>
    <mergeCell ref="J8:J9"/>
    <mergeCell ref="I10:I11"/>
    <mergeCell ref="J10:J11"/>
    <mergeCell ref="I14:I15"/>
    <mergeCell ref="M10:V13"/>
    <mergeCell ref="B12:B13"/>
    <mergeCell ref="C12:C13"/>
    <mergeCell ref="D12:D13"/>
    <mergeCell ref="E12:E13"/>
    <mergeCell ref="H12:H13"/>
    <mergeCell ref="I12:I13"/>
    <mergeCell ref="J12:J13"/>
    <mergeCell ref="B10:B11"/>
    <mergeCell ref="C10:C11"/>
    <mergeCell ref="D10:D11"/>
    <mergeCell ref="E10:E11"/>
    <mergeCell ref="H10:H11"/>
    <mergeCell ref="J18:J19"/>
    <mergeCell ref="J14:J15"/>
    <mergeCell ref="M15:V18"/>
    <mergeCell ref="B16:B17"/>
    <mergeCell ref="C16:C17"/>
    <mergeCell ref="D16:D17"/>
    <mergeCell ref="E16:E17"/>
    <mergeCell ref="H16:H17"/>
    <mergeCell ref="I16:I17"/>
    <mergeCell ref="J16:J17"/>
    <mergeCell ref="B18:B19"/>
    <mergeCell ref="B14:B15"/>
    <mergeCell ref="C14:C15"/>
    <mergeCell ref="D14:D15"/>
    <mergeCell ref="E14:E15"/>
    <mergeCell ref="H14:H15"/>
    <mergeCell ref="I20:I21"/>
    <mergeCell ref="C18:C19"/>
    <mergeCell ref="D18:D19"/>
    <mergeCell ref="E18:E19"/>
    <mergeCell ref="H18:H19"/>
    <mergeCell ref="I18:I19"/>
    <mergeCell ref="J24:J25"/>
    <mergeCell ref="J20:J21"/>
    <mergeCell ref="M20:V24"/>
    <mergeCell ref="B22:B23"/>
    <mergeCell ref="C22:C23"/>
    <mergeCell ref="D22:D23"/>
    <mergeCell ref="E22:E23"/>
    <mergeCell ref="H22:H23"/>
    <mergeCell ref="I22:I23"/>
    <mergeCell ref="J22:J23"/>
    <mergeCell ref="B24:B25"/>
    <mergeCell ref="B20:B21"/>
    <mergeCell ref="C20:C21"/>
    <mergeCell ref="D20:D21"/>
    <mergeCell ref="E20:E21"/>
    <mergeCell ref="H20:H21"/>
    <mergeCell ref="C24:C25"/>
    <mergeCell ref="D24:D25"/>
    <mergeCell ref="E24:E25"/>
    <mergeCell ref="H24:H25"/>
    <mergeCell ref="I24:I25"/>
    <mergeCell ref="B26:B27"/>
    <mergeCell ref="C26:C27"/>
    <mergeCell ref="D26:D27"/>
    <mergeCell ref="E26:E27"/>
    <mergeCell ref="H26:H27"/>
    <mergeCell ref="B28:B29"/>
    <mergeCell ref="C28:C29"/>
    <mergeCell ref="D28:D29"/>
    <mergeCell ref="E28:E29"/>
    <mergeCell ref="H28:H29"/>
    <mergeCell ref="C31:J31"/>
    <mergeCell ref="C32:J32"/>
    <mergeCell ref="C33:J33"/>
    <mergeCell ref="J26:J27"/>
    <mergeCell ref="M26:V27"/>
    <mergeCell ref="I28:I29"/>
    <mergeCell ref="J28:J29"/>
    <mergeCell ref="I26:I27"/>
  </mergeCells>
  <phoneticPr fontId="65"/>
  <dataValidations count="1">
    <dataValidation type="whole" allowBlank="1" showInputMessage="1" showErrorMessage="1" sqref="I10:I29" xr:uid="{1799CE7D-56A6-49A0-86D6-F0F535EBE3B3}">
      <formula1>1</formula1>
      <formula2>20</formula2>
    </dataValidation>
  </dataValidations>
  <printOptions horizontalCentered="1"/>
  <pageMargins left="0.39370078740157483" right="0.31496062992125984" top="0.35433070866141736" bottom="0.15748031496062992" header="0.31496062992125984" footer="0.31496062992125984"/>
  <pageSetup paperSize="9" scale="83" orientation="portrait" r:id="rId1"/>
  <colBreaks count="2" manualBreakCount="2">
    <brk id="11" max="47" man="1"/>
    <brk id="23" max="47"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24572-4CFC-4239-9BED-066934371483}">
  <sheetPr>
    <tabColor rgb="FF00B0F0"/>
    <pageSetUpPr fitToPage="1"/>
  </sheetPr>
  <dimension ref="A1:AN127"/>
  <sheetViews>
    <sheetView showGridLines="0" view="pageBreakPreview" zoomScaleNormal="70" zoomScaleSheetLayoutView="100" workbookViewId="0">
      <selection activeCell="C8" sqref="C8"/>
    </sheetView>
  </sheetViews>
  <sheetFormatPr defaultColWidth="0" defaultRowHeight="18.75" zeroHeight="1"/>
  <cols>
    <col min="1" max="1" width="4.125" style="423" customWidth="1"/>
    <col min="2" max="2" width="6.75" style="424" customWidth="1"/>
    <col min="3" max="4" width="18.375" style="423" customWidth="1"/>
    <col min="5" max="5" width="5" style="424" customWidth="1"/>
    <col min="6" max="6" width="12" style="423" customWidth="1"/>
    <col min="7" max="7" width="12" style="512" customWidth="1"/>
    <col min="8" max="8" width="6.875" style="423" customWidth="1"/>
    <col min="9" max="20" width="8.5" style="500" customWidth="1"/>
    <col min="21" max="22" width="12" style="500" customWidth="1"/>
    <col min="23" max="23" width="12" style="513" customWidth="1"/>
    <col min="24" max="24" width="9.875" style="427" customWidth="1"/>
    <col min="25" max="25" width="8" style="423" customWidth="1"/>
    <col min="26" max="35" width="8" style="510" customWidth="1"/>
    <col min="36" max="39" width="8" style="511" customWidth="1"/>
    <col min="40" max="40" width="8" style="455" customWidth="1"/>
    <col min="41" max="16384" width="8" style="423" hidden="1"/>
  </cols>
  <sheetData>
    <row r="1" spans="1:40" s="424" customFormat="1">
      <c r="A1" s="423"/>
      <c r="B1" s="1960" t="s">
        <v>1748</v>
      </c>
      <c r="C1" s="1960"/>
      <c r="G1" s="425"/>
      <c r="I1" s="426"/>
      <c r="J1" s="426"/>
      <c r="K1" s="426"/>
      <c r="L1" s="426"/>
      <c r="M1" s="426"/>
      <c r="N1" s="426"/>
      <c r="O1" s="426"/>
      <c r="P1" s="426"/>
      <c r="Q1" s="426"/>
      <c r="R1" s="426"/>
      <c r="S1" s="426"/>
      <c r="T1" s="426"/>
      <c r="U1" s="426"/>
      <c r="V1" s="426"/>
      <c r="W1" s="425"/>
      <c r="X1" s="427"/>
      <c r="Z1" s="428"/>
      <c r="AA1" s="428"/>
      <c r="AB1" s="428"/>
      <c r="AC1" s="428"/>
      <c r="AD1" s="428"/>
      <c r="AE1" s="428"/>
      <c r="AF1" s="428"/>
      <c r="AG1" s="428"/>
      <c r="AH1" s="428"/>
      <c r="AI1" s="428"/>
      <c r="AJ1" s="429"/>
      <c r="AK1" s="429"/>
      <c r="AL1" s="429"/>
      <c r="AM1" s="429"/>
      <c r="AN1" s="430"/>
    </row>
    <row r="2" spans="1:40" s="424" customFormat="1" ht="19.5" thickBot="1">
      <c r="A2" s="423"/>
      <c r="B2" s="431" t="s">
        <v>1746</v>
      </c>
      <c r="G2" s="425"/>
      <c r="I2" s="426"/>
      <c r="J2" s="426"/>
      <c r="K2" s="432"/>
      <c r="L2" s="433"/>
      <c r="M2" s="433"/>
      <c r="N2" s="433"/>
      <c r="O2" s="434"/>
      <c r="P2" s="435" t="s">
        <v>1390</v>
      </c>
      <c r="Q2" s="1961" t="str">
        <f>IF(別添１_要件確認!J21="","",別添１_要件確認!J21)</f>
        <v/>
      </c>
      <c r="R2" s="1961"/>
      <c r="S2" s="1961"/>
      <c r="T2" s="1961"/>
      <c r="U2" s="1961"/>
      <c r="V2" s="1961"/>
      <c r="W2" s="1961"/>
      <c r="X2" s="427"/>
      <c r="Z2" s="428"/>
      <c r="AA2" s="428"/>
      <c r="AB2" s="428"/>
      <c r="AC2" s="428"/>
      <c r="AD2" s="428"/>
      <c r="AE2" s="428"/>
      <c r="AF2" s="428"/>
      <c r="AG2" s="428"/>
      <c r="AH2" s="428"/>
      <c r="AI2" s="428"/>
      <c r="AJ2" s="429"/>
      <c r="AK2" s="429"/>
      <c r="AL2" s="429"/>
      <c r="AM2" s="429"/>
      <c r="AN2" s="430"/>
    </row>
    <row r="3" spans="1:40" s="424" customFormat="1" ht="6.75" customHeight="1">
      <c r="A3" s="423"/>
      <c r="B3" s="436"/>
      <c r="G3" s="425"/>
      <c r="I3" s="426"/>
      <c r="J3" s="426"/>
      <c r="K3" s="437"/>
      <c r="L3" s="437"/>
      <c r="M3" s="437"/>
      <c r="N3" s="437"/>
      <c r="O3" s="437"/>
      <c r="P3" s="437"/>
      <c r="Q3" s="426"/>
      <c r="R3" s="426"/>
      <c r="S3" s="426"/>
      <c r="T3" s="426"/>
      <c r="U3" s="426"/>
      <c r="V3" s="426"/>
      <c r="W3" s="425"/>
      <c r="X3" s="427"/>
      <c r="Z3" s="428"/>
      <c r="AA3" s="428"/>
      <c r="AB3" s="428"/>
      <c r="AC3" s="428"/>
      <c r="AD3" s="428"/>
      <c r="AE3" s="428"/>
      <c r="AF3" s="428"/>
      <c r="AG3" s="428"/>
      <c r="AH3" s="428"/>
      <c r="AI3" s="428"/>
      <c r="AJ3" s="429"/>
      <c r="AK3" s="429"/>
      <c r="AL3" s="429"/>
      <c r="AM3" s="429"/>
      <c r="AN3" s="430"/>
    </row>
    <row r="4" spans="1:40" s="438" customFormat="1" ht="24.75" customHeight="1">
      <c r="B4" s="1950" t="s">
        <v>1415</v>
      </c>
      <c r="C4" s="1951"/>
      <c r="D4" s="1951"/>
      <c r="E4" s="1951"/>
      <c r="F4" s="1951"/>
      <c r="G4" s="1951"/>
      <c r="H4" s="1952"/>
      <c r="I4" s="1953" t="s">
        <v>1416</v>
      </c>
      <c r="J4" s="1954"/>
      <c r="K4" s="1954"/>
      <c r="L4" s="1954"/>
      <c r="M4" s="1954"/>
      <c r="N4" s="1954"/>
      <c r="O4" s="1954"/>
      <c r="P4" s="1954"/>
      <c r="Q4" s="1954"/>
      <c r="R4" s="1954"/>
      <c r="S4" s="1954"/>
      <c r="T4" s="1954"/>
      <c r="U4" s="1955"/>
      <c r="V4" s="1962" t="s">
        <v>1417</v>
      </c>
      <c r="W4" s="1965" t="s">
        <v>1418</v>
      </c>
      <c r="X4" s="1945" t="s">
        <v>1419</v>
      </c>
      <c r="Z4" s="1940"/>
      <c r="AA4" s="1940"/>
      <c r="AB4" s="1940"/>
      <c r="AC4" s="1940"/>
      <c r="AD4" s="1940"/>
      <c r="AE4" s="1940"/>
      <c r="AF4" s="1940"/>
      <c r="AG4" s="1940"/>
      <c r="AH4" s="1940"/>
      <c r="AI4" s="1940"/>
      <c r="AJ4" s="1940"/>
      <c r="AK4" s="1940"/>
      <c r="AL4" s="1940"/>
      <c r="AM4" s="1940"/>
      <c r="AN4" s="430"/>
    </row>
    <row r="5" spans="1:40" s="438" customFormat="1" ht="26.25" customHeight="1">
      <c r="B5" s="1947" t="s">
        <v>1420</v>
      </c>
      <c r="C5" s="1947" t="s">
        <v>1421</v>
      </c>
      <c r="D5" s="1950" t="s">
        <v>1394</v>
      </c>
      <c r="E5" s="1951"/>
      <c r="F5" s="1951"/>
      <c r="G5" s="1951"/>
      <c r="H5" s="1952"/>
      <c r="I5" s="1953" t="s">
        <v>1422</v>
      </c>
      <c r="J5" s="1954"/>
      <c r="K5" s="1954"/>
      <c r="L5" s="1954"/>
      <c r="M5" s="1954"/>
      <c r="N5" s="1954"/>
      <c r="O5" s="1954"/>
      <c r="P5" s="1954"/>
      <c r="Q5" s="1955"/>
      <c r="R5" s="439" t="s">
        <v>1423</v>
      </c>
      <c r="S5" s="439" t="s">
        <v>1424</v>
      </c>
      <c r="T5" s="439" t="s">
        <v>1425</v>
      </c>
      <c r="U5" s="1941" t="s">
        <v>1426</v>
      </c>
      <c r="V5" s="1963"/>
      <c r="W5" s="1966"/>
      <c r="X5" s="1946"/>
      <c r="Z5" s="1940"/>
      <c r="AA5" s="1940"/>
      <c r="AB5" s="1940"/>
      <c r="AC5" s="1940"/>
      <c r="AD5" s="1940"/>
      <c r="AE5" s="1940"/>
      <c r="AF5" s="1940"/>
      <c r="AG5" s="1940"/>
      <c r="AH5" s="1940"/>
      <c r="AI5" s="1940"/>
      <c r="AJ5" s="1940"/>
      <c r="AK5" s="1940"/>
      <c r="AL5" s="1940"/>
      <c r="AM5" s="1940"/>
      <c r="AN5" s="430"/>
    </row>
    <row r="6" spans="1:40" s="440" customFormat="1" ht="55.5" customHeight="1">
      <c r="B6" s="1948"/>
      <c r="C6" s="1948"/>
      <c r="D6" s="1957" t="s">
        <v>1427</v>
      </c>
      <c r="E6" s="1957" t="s">
        <v>1428</v>
      </c>
      <c r="F6" s="1957" t="s">
        <v>1429</v>
      </c>
      <c r="G6" s="1968" t="s">
        <v>1430</v>
      </c>
      <c r="H6" s="1970" t="s">
        <v>1431</v>
      </c>
      <c r="I6" s="1953" t="s">
        <v>1432</v>
      </c>
      <c r="J6" s="1954"/>
      <c r="K6" s="1954"/>
      <c r="L6" s="1954"/>
      <c r="M6" s="1954"/>
      <c r="N6" s="1955"/>
      <c r="O6" s="1941" t="s">
        <v>1433</v>
      </c>
      <c r="P6" s="1941" t="s">
        <v>1434</v>
      </c>
      <c r="Q6" s="1941" t="s">
        <v>1435</v>
      </c>
      <c r="R6" s="1943" t="s">
        <v>1423</v>
      </c>
      <c r="S6" s="1943" t="s">
        <v>1424</v>
      </c>
      <c r="T6" s="1943" t="s">
        <v>1425</v>
      </c>
      <c r="U6" s="1956"/>
      <c r="V6" s="1963"/>
      <c r="W6" s="1966"/>
      <c r="X6" s="1946"/>
      <c r="Z6" s="1936" t="s">
        <v>1436</v>
      </c>
      <c r="AA6" s="1936"/>
      <c r="AB6" s="1936"/>
      <c r="AC6" s="1936"/>
      <c r="AD6" s="1936"/>
      <c r="AE6" s="1936"/>
      <c r="AF6" s="1936"/>
      <c r="AG6" s="1936"/>
      <c r="AH6" s="1936"/>
      <c r="AI6" s="1936"/>
      <c r="AJ6" s="1936"/>
      <c r="AK6" s="1936"/>
      <c r="AL6" s="1936"/>
      <c r="AM6" s="441"/>
      <c r="AN6" s="430"/>
    </row>
    <row r="7" spans="1:40" s="440" customFormat="1" ht="27">
      <c r="B7" s="1949"/>
      <c r="C7" s="1949"/>
      <c r="D7" s="1958"/>
      <c r="E7" s="1959"/>
      <c r="F7" s="1958"/>
      <c r="G7" s="1969"/>
      <c r="H7" s="1971"/>
      <c r="I7" s="439" t="s">
        <v>1437</v>
      </c>
      <c r="J7" s="439" t="s">
        <v>1438</v>
      </c>
      <c r="K7" s="442" t="s">
        <v>1439</v>
      </c>
      <c r="L7" s="442" t="s">
        <v>1440</v>
      </c>
      <c r="M7" s="442" t="s">
        <v>1441</v>
      </c>
      <c r="N7" s="442" t="s">
        <v>1442</v>
      </c>
      <c r="O7" s="1942"/>
      <c r="P7" s="1942"/>
      <c r="Q7" s="1942"/>
      <c r="R7" s="1944"/>
      <c r="S7" s="1944"/>
      <c r="T7" s="1944"/>
      <c r="U7" s="1942"/>
      <c r="V7" s="1964"/>
      <c r="W7" s="1967"/>
      <c r="X7" s="1946"/>
      <c r="Z7" s="1936"/>
      <c r="AA7" s="1936"/>
      <c r="AB7" s="1936"/>
      <c r="AC7" s="1936"/>
      <c r="AD7" s="1936"/>
      <c r="AE7" s="1936"/>
      <c r="AF7" s="1936"/>
      <c r="AG7" s="1936"/>
      <c r="AH7" s="1936"/>
      <c r="AI7" s="1936"/>
      <c r="AJ7" s="1936"/>
      <c r="AK7" s="1936"/>
      <c r="AL7" s="1936"/>
      <c r="AM7" s="441"/>
      <c r="AN7" s="430"/>
    </row>
    <row r="8" spans="1:40" s="1936" customFormat="1" ht="18.75" customHeight="1">
      <c r="A8" s="423"/>
      <c r="B8" s="443">
        <v>1</v>
      </c>
      <c r="C8" s="970"/>
      <c r="D8" s="706"/>
      <c r="E8" s="707"/>
      <c r="F8" s="708"/>
      <c r="G8" s="446"/>
      <c r="H8" s="447"/>
      <c r="I8" s="448"/>
      <c r="J8" s="448"/>
      <c r="K8" s="448"/>
      <c r="L8" s="449"/>
      <c r="M8" s="449"/>
      <c r="N8" s="449"/>
      <c r="O8" s="448"/>
      <c r="P8" s="448"/>
      <c r="Q8" s="448"/>
      <c r="R8" s="448"/>
      <c r="S8" s="448"/>
      <c r="T8" s="448"/>
      <c r="U8" s="450">
        <f>SUM(I8:T8)</f>
        <v>0</v>
      </c>
      <c r="V8" s="451"/>
      <c r="W8" s="450">
        <f>SUM(U8,V8)</f>
        <v>0</v>
      </c>
      <c r="X8" s="452" t="str">
        <f t="shared" ref="X8:X36" si="0">IF(G8=W8,"○","×")</f>
        <v>○</v>
      </c>
      <c r="Y8" s="423"/>
      <c r="Z8" s="1936" t="s">
        <v>1443</v>
      </c>
    </row>
    <row r="9" spans="1:40" s="1936" customFormat="1" ht="18.75" customHeight="1">
      <c r="A9" s="423"/>
      <c r="B9" s="443">
        <v>2</v>
      </c>
      <c r="C9" s="970"/>
      <c r="D9" s="706"/>
      <c r="E9" s="923"/>
      <c r="F9" s="924"/>
      <c r="G9" s="925"/>
      <c r="H9" s="926"/>
      <c r="I9" s="927"/>
      <c r="J9" s="927"/>
      <c r="K9" s="927"/>
      <c r="L9" s="928"/>
      <c r="M9" s="928"/>
      <c r="N9" s="928"/>
      <c r="O9" s="927"/>
      <c r="P9" s="927"/>
      <c r="Q9" s="927"/>
      <c r="R9" s="927"/>
      <c r="S9" s="927"/>
      <c r="T9" s="927"/>
      <c r="U9" s="929">
        <f t="shared" ref="U9:U27" si="1">SUM(I9:T9)</f>
        <v>0</v>
      </c>
      <c r="V9" s="930"/>
      <c r="W9" s="450">
        <f t="shared" ref="W9:W36" si="2">SUM(U9,V9)</f>
        <v>0</v>
      </c>
      <c r="X9" s="452" t="str">
        <f t="shared" si="0"/>
        <v>○</v>
      </c>
      <c r="Y9" s="423"/>
    </row>
    <row r="10" spans="1:40" s="1936" customFormat="1" ht="18.75" customHeight="1">
      <c r="A10" s="423"/>
      <c r="B10" s="443">
        <v>3</v>
      </c>
      <c r="C10" s="970"/>
      <c r="D10" s="706"/>
      <c r="E10" s="923"/>
      <c r="F10" s="924"/>
      <c r="G10" s="925">
        <f t="shared" ref="G10:G47" si="3">ROUNDDOWN(E10*F10,0)</f>
        <v>0</v>
      </c>
      <c r="H10" s="926"/>
      <c r="I10" s="927"/>
      <c r="J10" s="927"/>
      <c r="K10" s="927"/>
      <c r="L10" s="928"/>
      <c r="M10" s="928"/>
      <c r="N10" s="928"/>
      <c r="O10" s="927"/>
      <c r="P10" s="927"/>
      <c r="Q10" s="927"/>
      <c r="R10" s="927"/>
      <c r="S10" s="927"/>
      <c r="T10" s="927"/>
      <c r="U10" s="929">
        <f t="shared" si="1"/>
        <v>0</v>
      </c>
      <c r="V10" s="930"/>
      <c r="W10" s="450">
        <f t="shared" si="2"/>
        <v>0</v>
      </c>
      <c r="X10" s="452" t="str">
        <f t="shared" si="0"/>
        <v>○</v>
      </c>
      <c r="Y10" s="423"/>
    </row>
    <row r="11" spans="1:40" s="1936" customFormat="1" ht="18.75" customHeight="1">
      <c r="A11" s="423"/>
      <c r="B11" s="443">
        <v>4</v>
      </c>
      <c r="C11" s="970"/>
      <c r="D11" s="706"/>
      <c r="E11" s="923"/>
      <c r="F11" s="924"/>
      <c r="G11" s="925">
        <f t="shared" si="3"/>
        <v>0</v>
      </c>
      <c r="H11" s="926"/>
      <c r="I11" s="927"/>
      <c r="J11" s="927"/>
      <c r="K11" s="927"/>
      <c r="L11" s="928"/>
      <c r="M11" s="928"/>
      <c r="N11" s="928"/>
      <c r="O11" s="927"/>
      <c r="P11" s="927"/>
      <c r="Q11" s="927"/>
      <c r="R11" s="927"/>
      <c r="S11" s="927"/>
      <c r="T11" s="927"/>
      <c r="U11" s="929">
        <f t="shared" si="1"/>
        <v>0</v>
      </c>
      <c r="V11" s="930"/>
      <c r="W11" s="450">
        <f t="shared" si="2"/>
        <v>0</v>
      </c>
      <c r="X11" s="452" t="str">
        <f t="shared" si="0"/>
        <v>○</v>
      </c>
      <c r="Y11" s="423"/>
    </row>
    <row r="12" spans="1:40" s="1936" customFormat="1" ht="18.75" customHeight="1">
      <c r="A12" s="423"/>
      <c r="B12" s="443">
        <v>5</v>
      </c>
      <c r="C12" s="970"/>
      <c r="D12" s="706"/>
      <c r="E12" s="923"/>
      <c r="F12" s="924"/>
      <c r="G12" s="925">
        <f t="shared" si="3"/>
        <v>0</v>
      </c>
      <c r="H12" s="926"/>
      <c r="I12" s="927"/>
      <c r="J12" s="927"/>
      <c r="K12" s="927"/>
      <c r="L12" s="928"/>
      <c r="M12" s="928"/>
      <c r="N12" s="928"/>
      <c r="O12" s="927"/>
      <c r="P12" s="927"/>
      <c r="Q12" s="927"/>
      <c r="R12" s="927"/>
      <c r="S12" s="927"/>
      <c r="T12" s="927"/>
      <c r="U12" s="929">
        <f t="shared" si="1"/>
        <v>0</v>
      </c>
      <c r="V12" s="930"/>
      <c r="W12" s="450">
        <f t="shared" si="2"/>
        <v>0</v>
      </c>
      <c r="X12" s="452" t="str">
        <f t="shared" si="0"/>
        <v>○</v>
      </c>
      <c r="Y12" s="423"/>
    </row>
    <row r="13" spans="1:40" s="1936" customFormat="1" ht="18.75" customHeight="1">
      <c r="A13" s="423"/>
      <c r="B13" s="443">
        <v>6</v>
      </c>
      <c r="C13" s="970"/>
      <c r="D13" s="706"/>
      <c r="E13" s="923"/>
      <c r="F13" s="924"/>
      <c r="G13" s="925">
        <f t="shared" si="3"/>
        <v>0</v>
      </c>
      <c r="H13" s="926"/>
      <c r="I13" s="927"/>
      <c r="J13" s="927"/>
      <c r="K13" s="927"/>
      <c r="L13" s="928"/>
      <c r="M13" s="928"/>
      <c r="N13" s="928"/>
      <c r="O13" s="927"/>
      <c r="P13" s="927"/>
      <c r="Q13" s="927"/>
      <c r="R13" s="927"/>
      <c r="S13" s="927"/>
      <c r="T13" s="927"/>
      <c r="U13" s="929">
        <f t="shared" si="1"/>
        <v>0</v>
      </c>
      <c r="V13" s="930"/>
      <c r="W13" s="450">
        <f t="shared" si="2"/>
        <v>0</v>
      </c>
      <c r="X13" s="452" t="str">
        <f t="shared" si="0"/>
        <v>○</v>
      </c>
      <c r="Y13" s="423"/>
    </row>
    <row r="14" spans="1:40" s="1936" customFormat="1" ht="18.75" customHeight="1">
      <c r="A14" s="423"/>
      <c r="B14" s="443">
        <v>7</v>
      </c>
      <c r="C14" s="970"/>
      <c r="D14" s="706"/>
      <c r="E14" s="923"/>
      <c r="F14" s="924"/>
      <c r="G14" s="925">
        <f t="shared" si="3"/>
        <v>0</v>
      </c>
      <c r="H14" s="926"/>
      <c r="I14" s="927"/>
      <c r="J14" s="927"/>
      <c r="K14" s="927"/>
      <c r="L14" s="928"/>
      <c r="M14" s="928"/>
      <c r="N14" s="928"/>
      <c r="O14" s="927"/>
      <c r="P14" s="927"/>
      <c r="Q14" s="927"/>
      <c r="R14" s="927"/>
      <c r="S14" s="927"/>
      <c r="T14" s="927"/>
      <c r="U14" s="929">
        <f t="shared" si="1"/>
        <v>0</v>
      </c>
      <c r="V14" s="930"/>
      <c r="W14" s="450">
        <f t="shared" si="2"/>
        <v>0</v>
      </c>
      <c r="X14" s="452" t="str">
        <f t="shared" si="0"/>
        <v>○</v>
      </c>
      <c r="Y14" s="423"/>
    </row>
    <row r="15" spans="1:40" s="1936" customFormat="1" ht="18.75" customHeight="1">
      <c r="A15" s="423"/>
      <c r="B15" s="443">
        <v>8</v>
      </c>
      <c r="C15" s="970"/>
      <c r="D15" s="706"/>
      <c r="E15" s="923"/>
      <c r="F15" s="924"/>
      <c r="G15" s="925">
        <f t="shared" si="3"/>
        <v>0</v>
      </c>
      <c r="H15" s="926"/>
      <c r="I15" s="927"/>
      <c r="J15" s="927"/>
      <c r="K15" s="927"/>
      <c r="L15" s="928"/>
      <c r="M15" s="928"/>
      <c r="N15" s="928"/>
      <c r="O15" s="927"/>
      <c r="P15" s="927"/>
      <c r="Q15" s="927"/>
      <c r="R15" s="927"/>
      <c r="S15" s="927"/>
      <c r="T15" s="927"/>
      <c r="U15" s="929">
        <f>SUM(I15:T15)</f>
        <v>0</v>
      </c>
      <c r="V15" s="930"/>
      <c r="W15" s="450">
        <f>SUM(U15,V15)</f>
        <v>0</v>
      </c>
      <c r="X15" s="452" t="str">
        <f t="shared" si="0"/>
        <v>○</v>
      </c>
      <c r="Y15" s="423"/>
    </row>
    <row r="16" spans="1:40" s="1936" customFormat="1" ht="18.75" customHeight="1">
      <c r="A16" s="423"/>
      <c r="B16" s="443">
        <v>9</v>
      </c>
      <c r="C16" s="970"/>
      <c r="D16" s="706"/>
      <c r="E16" s="923"/>
      <c r="F16" s="924"/>
      <c r="G16" s="925">
        <f t="shared" si="3"/>
        <v>0</v>
      </c>
      <c r="H16" s="926"/>
      <c r="I16" s="927"/>
      <c r="J16" s="927"/>
      <c r="K16" s="927"/>
      <c r="L16" s="928"/>
      <c r="M16" s="928"/>
      <c r="N16" s="928"/>
      <c r="O16" s="927"/>
      <c r="P16" s="927"/>
      <c r="Q16" s="927"/>
      <c r="R16" s="927"/>
      <c r="S16" s="927"/>
      <c r="T16" s="927"/>
      <c r="U16" s="929">
        <f t="shared" si="1"/>
        <v>0</v>
      </c>
      <c r="V16" s="930"/>
      <c r="W16" s="450">
        <f t="shared" si="2"/>
        <v>0</v>
      </c>
      <c r="X16" s="452" t="str">
        <f t="shared" si="0"/>
        <v>○</v>
      </c>
      <c r="Y16" s="423"/>
    </row>
    <row r="17" spans="1:25" s="1936" customFormat="1" ht="18.75" customHeight="1">
      <c r="A17" s="423"/>
      <c r="B17" s="443">
        <v>10</v>
      </c>
      <c r="C17" s="970"/>
      <c r="D17" s="706"/>
      <c r="E17" s="923"/>
      <c r="F17" s="924"/>
      <c r="G17" s="925">
        <f t="shared" si="3"/>
        <v>0</v>
      </c>
      <c r="H17" s="926"/>
      <c r="I17" s="927"/>
      <c r="J17" s="927"/>
      <c r="K17" s="927"/>
      <c r="L17" s="928"/>
      <c r="M17" s="928"/>
      <c r="N17" s="928"/>
      <c r="O17" s="927"/>
      <c r="P17" s="927"/>
      <c r="Q17" s="927"/>
      <c r="R17" s="927"/>
      <c r="S17" s="927"/>
      <c r="T17" s="927"/>
      <c r="U17" s="929">
        <f t="shared" si="1"/>
        <v>0</v>
      </c>
      <c r="V17" s="930"/>
      <c r="W17" s="450">
        <f t="shared" si="2"/>
        <v>0</v>
      </c>
      <c r="X17" s="452" t="str">
        <f t="shared" si="0"/>
        <v>○</v>
      </c>
      <c r="Y17" s="423"/>
    </row>
    <row r="18" spans="1:25" s="1936" customFormat="1" ht="18.75" customHeight="1">
      <c r="A18" s="423"/>
      <c r="B18" s="443">
        <v>11</v>
      </c>
      <c r="C18" s="971"/>
      <c r="D18" s="445"/>
      <c r="E18" s="923"/>
      <c r="F18" s="924"/>
      <c r="G18" s="925">
        <f t="shared" si="3"/>
        <v>0</v>
      </c>
      <c r="H18" s="926"/>
      <c r="I18" s="927"/>
      <c r="J18" s="927"/>
      <c r="K18" s="927"/>
      <c r="L18" s="928"/>
      <c r="M18" s="928"/>
      <c r="N18" s="928"/>
      <c r="O18" s="927"/>
      <c r="P18" s="927"/>
      <c r="Q18" s="927"/>
      <c r="R18" s="927"/>
      <c r="S18" s="927"/>
      <c r="T18" s="927"/>
      <c r="U18" s="929">
        <f t="shared" si="1"/>
        <v>0</v>
      </c>
      <c r="V18" s="930"/>
      <c r="W18" s="450">
        <f>SUM(U18,V18)</f>
        <v>0</v>
      </c>
      <c r="X18" s="452" t="str">
        <f t="shared" si="0"/>
        <v>○</v>
      </c>
      <c r="Y18" s="423"/>
    </row>
    <row r="19" spans="1:25" s="1936" customFormat="1" ht="18.75" customHeight="1">
      <c r="A19" s="423"/>
      <c r="B19" s="443">
        <v>12</v>
      </c>
      <c r="C19" s="971"/>
      <c r="D19" s="445"/>
      <c r="E19" s="923"/>
      <c r="F19" s="924"/>
      <c r="G19" s="925">
        <f>ROUNDDOWN(E19*F19,0)</f>
        <v>0</v>
      </c>
      <c r="H19" s="926"/>
      <c r="I19" s="927"/>
      <c r="J19" s="927"/>
      <c r="K19" s="927"/>
      <c r="L19" s="928"/>
      <c r="M19" s="928"/>
      <c r="N19" s="928"/>
      <c r="O19" s="927"/>
      <c r="P19" s="927"/>
      <c r="Q19" s="927"/>
      <c r="R19" s="927"/>
      <c r="S19" s="927"/>
      <c r="T19" s="927"/>
      <c r="U19" s="929">
        <f t="shared" si="1"/>
        <v>0</v>
      </c>
      <c r="V19" s="930"/>
      <c r="W19" s="450">
        <f t="shared" si="2"/>
        <v>0</v>
      </c>
      <c r="X19" s="452" t="str">
        <f t="shared" si="0"/>
        <v>○</v>
      </c>
      <c r="Y19" s="423"/>
    </row>
    <row r="20" spans="1:25" s="1936" customFormat="1" ht="18.75" customHeight="1">
      <c r="A20" s="423"/>
      <c r="B20" s="443">
        <v>13</v>
      </c>
      <c r="C20" s="971"/>
      <c r="D20" s="445"/>
      <c r="E20" s="923"/>
      <c r="F20" s="924"/>
      <c r="G20" s="925">
        <f>ROUNDDOWN(E20*F20,0)</f>
        <v>0</v>
      </c>
      <c r="H20" s="926"/>
      <c r="I20" s="927"/>
      <c r="J20" s="927"/>
      <c r="K20" s="927"/>
      <c r="L20" s="928"/>
      <c r="M20" s="928"/>
      <c r="N20" s="928"/>
      <c r="O20" s="927"/>
      <c r="P20" s="927"/>
      <c r="Q20" s="927"/>
      <c r="R20" s="927"/>
      <c r="S20" s="927"/>
      <c r="T20" s="927"/>
      <c r="U20" s="929">
        <f t="shared" si="1"/>
        <v>0</v>
      </c>
      <c r="V20" s="930"/>
      <c r="W20" s="450">
        <f t="shared" si="2"/>
        <v>0</v>
      </c>
      <c r="X20" s="452" t="str">
        <f t="shared" si="0"/>
        <v>○</v>
      </c>
      <c r="Y20" s="423"/>
    </row>
    <row r="21" spans="1:25" s="1936" customFormat="1" ht="18.75" customHeight="1">
      <c r="A21" s="423"/>
      <c r="B21" s="443">
        <v>14</v>
      </c>
      <c r="C21" s="971"/>
      <c r="D21" s="445"/>
      <c r="E21" s="923"/>
      <c r="F21" s="924"/>
      <c r="G21" s="925">
        <f t="shared" si="3"/>
        <v>0</v>
      </c>
      <c r="H21" s="926"/>
      <c r="I21" s="927"/>
      <c r="J21" s="927"/>
      <c r="K21" s="927"/>
      <c r="L21" s="928"/>
      <c r="M21" s="928"/>
      <c r="N21" s="928"/>
      <c r="O21" s="927"/>
      <c r="P21" s="927"/>
      <c r="Q21" s="927"/>
      <c r="R21" s="927"/>
      <c r="S21" s="927"/>
      <c r="T21" s="927"/>
      <c r="U21" s="929">
        <f t="shared" si="1"/>
        <v>0</v>
      </c>
      <c r="V21" s="930"/>
      <c r="W21" s="450">
        <f t="shared" si="2"/>
        <v>0</v>
      </c>
      <c r="X21" s="452" t="str">
        <f t="shared" si="0"/>
        <v>○</v>
      </c>
      <c r="Y21" s="423"/>
    </row>
    <row r="22" spans="1:25" s="1936" customFormat="1" ht="18.75" customHeight="1">
      <c r="A22" s="423"/>
      <c r="B22" s="443">
        <v>15</v>
      </c>
      <c r="C22" s="971"/>
      <c r="D22" s="445"/>
      <c r="E22" s="923"/>
      <c r="F22" s="924"/>
      <c r="G22" s="925">
        <f t="shared" si="3"/>
        <v>0</v>
      </c>
      <c r="H22" s="926"/>
      <c r="I22" s="927"/>
      <c r="J22" s="927"/>
      <c r="K22" s="927"/>
      <c r="L22" s="928"/>
      <c r="M22" s="928"/>
      <c r="N22" s="928"/>
      <c r="O22" s="927"/>
      <c r="P22" s="927"/>
      <c r="Q22" s="927"/>
      <c r="R22" s="927"/>
      <c r="S22" s="927"/>
      <c r="T22" s="927"/>
      <c r="U22" s="929">
        <f t="shared" si="1"/>
        <v>0</v>
      </c>
      <c r="V22" s="930"/>
      <c r="W22" s="450">
        <f t="shared" si="2"/>
        <v>0</v>
      </c>
      <c r="X22" s="452" t="str">
        <f t="shared" si="0"/>
        <v>○</v>
      </c>
      <c r="Y22" s="423"/>
    </row>
    <row r="23" spans="1:25" s="1936" customFormat="1" ht="18.75" customHeight="1">
      <c r="A23" s="423"/>
      <c r="B23" s="443">
        <v>16</v>
      </c>
      <c r="C23" s="971"/>
      <c r="D23" s="445"/>
      <c r="E23" s="923"/>
      <c r="F23" s="924"/>
      <c r="G23" s="925">
        <f t="shared" si="3"/>
        <v>0</v>
      </c>
      <c r="H23" s="926"/>
      <c r="I23" s="927"/>
      <c r="J23" s="927"/>
      <c r="K23" s="927"/>
      <c r="L23" s="928"/>
      <c r="M23" s="928"/>
      <c r="N23" s="928"/>
      <c r="O23" s="927"/>
      <c r="P23" s="927"/>
      <c r="Q23" s="927"/>
      <c r="R23" s="927"/>
      <c r="S23" s="927"/>
      <c r="T23" s="927"/>
      <c r="U23" s="929">
        <f t="shared" si="1"/>
        <v>0</v>
      </c>
      <c r="V23" s="930"/>
      <c r="W23" s="450">
        <f t="shared" si="2"/>
        <v>0</v>
      </c>
      <c r="X23" s="452" t="str">
        <f t="shared" si="0"/>
        <v>○</v>
      </c>
      <c r="Y23" s="423"/>
    </row>
    <row r="24" spans="1:25" s="1936" customFormat="1" ht="18.75" customHeight="1">
      <c r="A24" s="423"/>
      <c r="B24" s="443">
        <v>17</v>
      </c>
      <c r="C24" s="971"/>
      <c r="D24" s="445"/>
      <c r="E24" s="923"/>
      <c r="F24" s="924"/>
      <c r="G24" s="925">
        <f t="shared" si="3"/>
        <v>0</v>
      </c>
      <c r="H24" s="926"/>
      <c r="I24" s="927"/>
      <c r="J24" s="927"/>
      <c r="K24" s="927"/>
      <c r="L24" s="928"/>
      <c r="M24" s="928"/>
      <c r="N24" s="928"/>
      <c r="O24" s="927"/>
      <c r="P24" s="927"/>
      <c r="Q24" s="927"/>
      <c r="R24" s="927"/>
      <c r="S24" s="927"/>
      <c r="T24" s="927"/>
      <c r="U24" s="929">
        <f t="shared" si="1"/>
        <v>0</v>
      </c>
      <c r="V24" s="930"/>
      <c r="W24" s="450">
        <f t="shared" si="2"/>
        <v>0</v>
      </c>
      <c r="X24" s="452" t="str">
        <f t="shared" si="0"/>
        <v>○</v>
      </c>
      <c r="Y24" s="423"/>
    </row>
    <row r="25" spans="1:25" s="1936" customFormat="1" ht="18.75" customHeight="1">
      <c r="A25" s="423"/>
      <c r="B25" s="443">
        <v>18</v>
      </c>
      <c r="C25" s="971"/>
      <c r="D25" s="445"/>
      <c r="E25" s="923"/>
      <c r="F25" s="924"/>
      <c r="G25" s="925">
        <f t="shared" si="3"/>
        <v>0</v>
      </c>
      <c r="H25" s="926"/>
      <c r="I25" s="927"/>
      <c r="J25" s="927"/>
      <c r="K25" s="927"/>
      <c r="L25" s="928"/>
      <c r="M25" s="928"/>
      <c r="N25" s="928"/>
      <c r="O25" s="927"/>
      <c r="P25" s="927"/>
      <c r="Q25" s="927"/>
      <c r="R25" s="927"/>
      <c r="S25" s="927"/>
      <c r="T25" s="927"/>
      <c r="U25" s="929">
        <f t="shared" si="1"/>
        <v>0</v>
      </c>
      <c r="V25" s="930"/>
      <c r="W25" s="450">
        <f t="shared" si="2"/>
        <v>0</v>
      </c>
      <c r="X25" s="452" t="str">
        <f t="shared" si="0"/>
        <v>○</v>
      </c>
      <c r="Y25" s="423"/>
    </row>
    <row r="26" spans="1:25" s="1936" customFormat="1" ht="18.75" customHeight="1">
      <c r="A26" s="423"/>
      <c r="B26" s="443">
        <v>19</v>
      </c>
      <c r="C26" s="971"/>
      <c r="D26" s="445"/>
      <c r="E26" s="923"/>
      <c r="F26" s="924"/>
      <c r="G26" s="925">
        <f t="shared" si="3"/>
        <v>0</v>
      </c>
      <c r="H26" s="926"/>
      <c r="I26" s="927"/>
      <c r="J26" s="927"/>
      <c r="K26" s="927"/>
      <c r="L26" s="928"/>
      <c r="M26" s="928"/>
      <c r="N26" s="928"/>
      <c r="O26" s="927"/>
      <c r="P26" s="927"/>
      <c r="Q26" s="927"/>
      <c r="R26" s="927"/>
      <c r="S26" s="927"/>
      <c r="T26" s="927"/>
      <c r="U26" s="929">
        <f t="shared" si="1"/>
        <v>0</v>
      </c>
      <c r="V26" s="930"/>
      <c r="W26" s="450">
        <f t="shared" si="2"/>
        <v>0</v>
      </c>
      <c r="X26" s="452" t="str">
        <f>IF(G26=W26,"○","×")</f>
        <v>○</v>
      </c>
      <c r="Y26" s="423"/>
    </row>
    <row r="27" spans="1:25" s="1936" customFormat="1" ht="18.75" customHeight="1">
      <c r="A27" s="423"/>
      <c r="B27" s="443">
        <v>20</v>
      </c>
      <c r="C27" s="971"/>
      <c r="D27" s="445"/>
      <c r="E27" s="923"/>
      <c r="F27" s="924"/>
      <c r="G27" s="925">
        <f t="shared" si="3"/>
        <v>0</v>
      </c>
      <c r="H27" s="926"/>
      <c r="I27" s="927"/>
      <c r="J27" s="927"/>
      <c r="K27" s="927"/>
      <c r="L27" s="928"/>
      <c r="M27" s="928"/>
      <c r="N27" s="928"/>
      <c r="O27" s="927"/>
      <c r="P27" s="927"/>
      <c r="Q27" s="927"/>
      <c r="R27" s="927"/>
      <c r="S27" s="927"/>
      <c r="T27" s="927"/>
      <c r="U27" s="929">
        <f t="shared" si="1"/>
        <v>0</v>
      </c>
      <c r="V27" s="930"/>
      <c r="W27" s="450">
        <f t="shared" si="2"/>
        <v>0</v>
      </c>
      <c r="X27" s="452" t="str">
        <f t="shared" si="0"/>
        <v>○</v>
      </c>
      <c r="Y27" s="423"/>
    </row>
    <row r="28" spans="1:25" s="1936" customFormat="1" ht="18.75" customHeight="1">
      <c r="A28" s="423"/>
      <c r="B28" s="443">
        <v>21</v>
      </c>
      <c r="C28" s="971"/>
      <c r="D28" s="445"/>
      <c r="E28" s="923"/>
      <c r="F28" s="924"/>
      <c r="G28" s="925">
        <f t="shared" si="3"/>
        <v>0</v>
      </c>
      <c r="H28" s="926"/>
      <c r="I28" s="927"/>
      <c r="J28" s="927"/>
      <c r="K28" s="927"/>
      <c r="L28" s="928"/>
      <c r="M28" s="928"/>
      <c r="N28" s="928"/>
      <c r="O28" s="927"/>
      <c r="P28" s="927"/>
      <c r="Q28" s="927"/>
      <c r="R28" s="927"/>
      <c r="S28" s="927"/>
      <c r="T28" s="927"/>
      <c r="U28" s="929">
        <f t="shared" ref="U28:U36" si="4">SUM(I28:T28)</f>
        <v>0</v>
      </c>
      <c r="V28" s="930"/>
      <c r="W28" s="450">
        <f t="shared" si="2"/>
        <v>0</v>
      </c>
      <c r="X28" s="452" t="str">
        <f t="shared" si="0"/>
        <v>○</v>
      </c>
      <c r="Y28" s="423"/>
    </row>
    <row r="29" spans="1:25" s="1936" customFormat="1" ht="18.75" customHeight="1">
      <c r="A29" s="423"/>
      <c r="B29" s="443">
        <v>22</v>
      </c>
      <c r="C29" s="444"/>
      <c r="D29" s="445"/>
      <c r="E29" s="923"/>
      <c r="F29" s="924"/>
      <c r="G29" s="925">
        <f t="shared" si="3"/>
        <v>0</v>
      </c>
      <c r="H29" s="926"/>
      <c r="I29" s="927"/>
      <c r="J29" s="927"/>
      <c r="K29" s="927"/>
      <c r="L29" s="928"/>
      <c r="M29" s="928"/>
      <c r="N29" s="928"/>
      <c r="O29" s="927"/>
      <c r="P29" s="927"/>
      <c r="Q29" s="927"/>
      <c r="R29" s="927"/>
      <c r="S29" s="927"/>
      <c r="T29" s="927"/>
      <c r="U29" s="929">
        <f t="shared" si="4"/>
        <v>0</v>
      </c>
      <c r="V29" s="930"/>
      <c r="W29" s="450">
        <f t="shared" si="2"/>
        <v>0</v>
      </c>
      <c r="X29" s="452" t="str">
        <f t="shared" si="0"/>
        <v>○</v>
      </c>
      <c r="Y29" s="423"/>
    </row>
    <row r="30" spans="1:25" s="1936" customFormat="1" ht="18.75" customHeight="1">
      <c r="A30" s="423"/>
      <c r="B30" s="443">
        <v>23</v>
      </c>
      <c r="C30" s="444"/>
      <c r="D30" s="445"/>
      <c r="E30" s="923"/>
      <c r="F30" s="924"/>
      <c r="G30" s="925">
        <f t="shared" si="3"/>
        <v>0</v>
      </c>
      <c r="H30" s="926"/>
      <c r="I30" s="927"/>
      <c r="J30" s="927"/>
      <c r="K30" s="927"/>
      <c r="L30" s="928"/>
      <c r="M30" s="928"/>
      <c r="N30" s="928"/>
      <c r="O30" s="927"/>
      <c r="P30" s="927"/>
      <c r="Q30" s="927"/>
      <c r="R30" s="927"/>
      <c r="S30" s="927"/>
      <c r="T30" s="927"/>
      <c r="U30" s="929">
        <f t="shared" si="4"/>
        <v>0</v>
      </c>
      <c r="V30" s="930"/>
      <c r="W30" s="450">
        <f t="shared" si="2"/>
        <v>0</v>
      </c>
      <c r="X30" s="452" t="str">
        <f t="shared" si="0"/>
        <v>○</v>
      </c>
      <c r="Y30" s="423"/>
    </row>
    <row r="31" spans="1:25" s="1936" customFormat="1" ht="18.75" customHeight="1">
      <c r="A31" s="423"/>
      <c r="B31" s="443">
        <v>24</v>
      </c>
      <c r="C31" s="444"/>
      <c r="D31" s="445"/>
      <c r="E31" s="923"/>
      <c r="F31" s="924"/>
      <c r="G31" s="925">
        <f t="shared" si="3"/>
        <v>0</v>
      </c>
      <c r="H31" s="926"/>
      <c r="I31" s="927"/>
      <c r="J31" s="927"/>
      <c r="K31" s="927"/>
      <c r="L31" s="928"/>
      <c r="M31" s="928"/>
      <c r="N31" s="928"/>
      <c r="O31" s="927"/>
      <c r="P31" s="927"/>
      <c r="Q31" s="927"/>
      <c r="R31" s="927"/>
      <c r="S31" s="927"/>
      <c r="T31" s="927"/>
      <c r="U31" s="929">
        <f t="shared" si="4"/>
        <v>0</v>
      </c>
      <c r="V31" s="930"/>
      <c r="W31" s="450">
        <f t="shared" si="2"/>
        <v>0</v>
      </c>
      <c r="X31" s="452" t="str">
        <f t="shared" si="0"/>
        <v>○</v>
      </c>
      <c r="Y31" s="423"/>
    </row>
    <row r="32" spans="1:25" s="1936" customFormat="1" ht="18.75" customHeight="1">
      <c r="A32" s="423"/>
      <c r="B32" s="443">
        <v>25</v>
      </c>
      <c r="C32" s="444"/>
      <c r="D32" s="445"/>
      <c r="E32" s="923"/>
      <c r="F32" s="924"/>
      <c r="G32" s="925">
        <f t="shared" si="3"/>
        <v>0</v>
      </c>
      <c r="H32" s="926"/>
      <c r="I32" s="927"/>
      <c r="J32" s="927"/>
      <c r="K32" s="927"/>
      <c r="L32" s="928"/>
      <c r="M32" s="928"/>
      <c r="N32" s="928"/>
      <c r="O32" s="927"/>
      <c r="P32" s="927"/>
      <c r="Q32" s="927"/>
      <c r="R32" s="927"/>
      <c r="S32" s="927"/>
      <c r="T32" s="927"/>
      <c r="U32" s="929">
        <f t="shared" si="4"/>
        <v>0</v>
      </c>
      <c r="V32" s="930"/>
      <c r="W32" s="450">
        <f t="shared" si="2"/>
        <v>0</v>
      </c>
      <c r="X32" s="452" t="str">
        <f t="shared" si="0"/>
        <v>○</v>
      </c>
      <c r="Y32" s="423"/>
    </row>
    <row r="33" spans="1:39" s="1936" customFormat="1" ht="18.75" customHeight="1">
      <c r="A33" s="423"/>
      <c r="B33" s="443">
        <v>26</v>
      </c>
      <c r="C33" s="444"/>
      <c r="D33" s="445"/>
      <c r="E33" s="923"/>
      <c r="F33" s="924"/>
      <c r="G33" s="925">
        <f t="shared" si="3"/>
        <v>0</v>
      </c>
      <c r="H33" s="926"/>
      <c r="I33" s="927"/>
      <c r="J33" s="927"/>
      <c r="K33" s="927"/>
      <c r="L33" s="928"/>
      <c r="M33" s="928"/>
      <c r="N33" s="928"/>
      <c r="O33" s="927"/>
      <c r="P33" s="927"/>
      <c r="Q33" s="927"/>
      <c r="R33" s="927"/>
      <c r="S33" s="927"/>
      <c r="T33" s="927"/>
      <c r="U33" s="929">
        <f t="shared" si="4"/>
        <v>0</v>
      </c>
      <c r="V33" s="930"/>
      <c r="W33" s="450">
        <f t="shared" si="2"/>
        <v>0</v>
      </c>
      <c r="X33" s="452" t="str">
        <f t="shared" si="0"/>
        <v>○</v>
      </c>
      <c r="Y33" s="423"/>
    </row>
    <row r="34" spans="1:39" s="1936" customFormat="1" ht="18.75" customHeight="1">
      <c r="A34" s="423"/>
      <c r="B34" s="443">
        <v>27</v>
      </c>
      <c r="C34" s="444"/>
      <c r="D34" s="445"/>
      <c r="E34" s="923"/>
      <c r="F34" s="924"/>
      <c r="G34" s="925">
        <f t="shared" si="3"/>
        <v>0</v>
      </c>
      <c r="H34" s="926"/>
      <c r="I34" s="927"/>
      <c r="J34" s="927"/>
      <c r="K34" s="927"/>
      <c r="L34" s="928"/>
      <c r="M34" s="928"/>
      <c r="N34" s="928"/>
      <c r="O34" s="927"/>
      <c r="P34" s="927"/>
      <c r="Q34" s="927"/>
      <c r="R34" s="927"/>
      <c r="S34" s="927"/>
      <c r="T34" s="927"/>
      <c r="U34" s="929">
        <f t="shared" si="4"/>
        <v>0</v>
      </c>
      <c r="V34" s="930"/>
      <c r="W34" s="450">
        <f t="shared" si="2"/>
        <v>0</v>
      </c>
      <c r="X34" s="452" t="str">
        <f t="shared" si="0"/>
        <v>○</v>
      </c>
      <c r="Y34" s="423"/>
    </row>
    <row r="35" spans="1:39" s="1936" customFormat="1" ht="18.75" customHeight="1">
      <c r="A35" s="423"/>
      <c r="B35" s="443">
        <v>28</v>
      </c>
      <c r="C35" s="444"/>
      <c r="D35" s="445"/>
      <c r="E35" s="923"/>
      <c r="F35" s="924"/>
      <c r="G35" s="925">
        <f t="shared" si="3"/>
        <v>0</v>
      </c>
      <c r="H35" s="926"/>
      <c r="I35" s="927"/>
      <c r="J35" s="927"/>
      <c r="K35" s="927"/>
      <c r="L35" s="928"/>
      <c r="M35" s="928"/>
      <c r="N35" s="928"/>
      <c r="O35" s="927"/>
      <c r="P35" s="927"/>
      <c r="Q35" s="927"/>
      <c r="R35" s="927"/>
      <c r="S35" s="927"/>
      <c r="T35" s="927"/>
      <c r="U35" s="929">
        <f t="shared" si="4"/>
        <v>0</v>
      </c>
      <c r="V35" s="930"/>
      <c r="W35" s="450">
        <f t="shared" si="2"/>
        <v>0</v>
      </c>
      <c r="X35" s="452" t="str">
        <f t="shared" si="0"/>
        <v>○</v>
      </c>
      <c r="Y35" s="423"/>
    </row>
    <row r="36" spans="1:39" s="1936" customFormat="1" ht="18.75" customHeight="1">
      <c r="A36" s="423"/>
      <c r="B36" s="443">
        <v>29</v>
      </c>
      <c r="C36" s="444"/>
      <c r="D36" s="445"/>
      <c r="E36" s="923"/>
      <c r="F36" s="924"/>
      <c r="G36" s="925">
        <f t="shared" si="3"/>
        <v>0</v>
      </c>
      <c r="H36" s="926"/>
      <c r="I36" s="927"/>
      <c r="J36" s="927"/>
      <c r="K36" s="927"/>
      <c r="L36" s="928"/>
      <c r="M36" s="928"/>
      <c r="N36" s="928"/>
      <c r="O36" s="927"/>
      <c r="P36" s="927"/>
      <c r="Q36" s="927"/>
      <c r="R36" s="927"/>
      <c r="S36" s="927"/>
      <c r="T36" s="927"/>
      <c r="U36" s="929">
        <f t="shared" si="4"/>
        <v>0</v>
      </c>
      <c r="V36" s="930"/>
      <c r="W36" s="450">
        <f t="shared" si="2"/>
        <v>0</v>
      </c>
      <c r="X36" s="452" t="str">
        <f t="shared" si="0"/>
        <v>○</v>
      </c>
      <c r="Y36" s="423"/>
    </row>
    <row r="37" spans="1:39" s="1936" customFormat="1" ht="18.75" customHeight="1">
      <c r="A37" s="423"/>
      <c r="B37" s="443">
        <v>30</v>
      </c>
      <c r="C37" s="444"/>
      <c r="D37" s="445"/>
      <c r="E37" s="923"/>
      <c r="F37" s="924"/>
      <c r="G37" s="925">
        <f t="shared" si="3"/>
        <v>0</v>
      </c>
      <c r="H37" s="926"/>
      <c r="I37" s="927"/>
      <c r="J37" s="927"/>
      <c r="K37" s="927"/>
      <c r="L37" s="928"/>
      <c r="M37" s="928"/>
      <c r="N37" s="928"/>
      <c r="O37" s="927"/>
      <c r="P37" s="927"/>
      <c r="Q37" s="927"/>
      <c r="R37" s="927"/>
      <c r="S37" s="927"/>
      <c r="T37" s="927"/>
      <c r="U37" s="929">
        <f>SUM(I37:T37)</f>
        <v>0</v>
      </c>
      <c r="V37" s="930"/>
      <c r="W37" s="450">
        <f>SUM(U37,V37)</f>
        <v>0</v>
      </c>
      <c r="X37" s="452" t="str">
        <f>IF(G37=W37,"○","×")</f>
        <v>○</v>
      </c>
      <c r="Y37" s="423"/>
    </row>
    <row r="38" spans="1:39" hidden="1">
      <c r="B38" s="443">
        <v>31</v>
      </c>
      <c r="C38" s="444"/>
      <c r="D38" s="445"/>
      <c r="E38" s="923"/>
      <c r="F38" s="924"/>
      <c r="G38" s="925">
        <f t="shared" si="3"/>
        <v>0</v>
      </c>
      <c r="H38" s="926"/>
      <c r="I38" s="927"/>
      <c r="J38" s="927"/>
      <c r="K38" s="927"/>
      <c r="L38" s="928"/>
      <c r="M38" s="928"/>
      <c r="N38" s="928"/>
      <c r="O38" s="927"/>
      <c r="P38" s="927"/>
      <c r="Q38" s="927"/>
      <c r="R38" s="927"/>
      <c r="S38" s="927"/>
      <c r="T38" s="927"/>
      <c r="U38" s="929">
        <f t="shared" ref="U38:U47" si="5">SUM(I38:T38)</f>
        <v>0</v>
      </c>
      <c r="V38" s="930"/>
      <c r="W38" s="450">
        <f t="shared" ref="W38:W47" si="6">SUM(U38,V38)</f>
        <v>0</v>
      </c>
      <c r="X38" s="452" t="str">
        <f t="shared" ref="X38:X65" si="7">IF(G38=W38,"○","×")</f>
        <v>○</v>
      </c>
      <c r="Z38" s="453"/>
      <c r="AA38" s="453"/>
      <c r="AB38" s="453"/>
      <c r="AC38" s="453"/>
      <c r="AD38" s="453"/>
      <c r="AE38" s="453"/>
      <c r="AF38" s="453"/>
      <c r="AG38" s="453"/>
      <c r="AH38" s="453"/>
      <c r="AI38" s="453"/>
      <c r="AJ38" s="454"/>
      <c r="AK38" s="454"/>
      <c r="AL38" s="454"/>
      <c r="AM38" s="454"/>
    </row>
    <row r="39" spans="1:39" hidden="1">
      <c r="B39" s="443">
        <v>32</v>
      </c>
      <c r="C39" s="444"/>
      <c r="D39" s="445"/>
      <c r="E39" s="923"/>
      <c r="F39" s="924"/>
      <c r="G39" s="925">
        <f t="shared" si="3"/>
        <v>0</v>
      </c>
      <c r="H39" s="926"/>
      <c r="I39" s="927"/>
      <c r="J39" s="927"/>
      <c r="K39" s="927"/>
      <c r="L39" s="928"/>
      <c r="M39" s="928"/>
      <c r="N39" s="928"/>
      <c r="O39" s="927"/>
      <c r="P39" s="927"/>
      <c r="Q39" s="927"/>
      <c r="R39" s="927"/>
      <c r="S39" s="927"/>
      <c r="T39" s="927"/>
      <c r="U39" s="929">
        <f t="shared" si="5"/>
        <v>0</v>
      </c>
      <c r="V39" s="930"/>
      <c r="W39" s="450">
        <f t="shared" si="6"/>
        <v>0</v>
      </c>
      <c r="X39" s="452" t="str">
        <f t="shared" si="7"/>
        <v>○</v>
      </c>
      <c r="Z39" s="453"/>
      <c r="AA39" s="453"/>
      <c r="AB39" s="453"/>
      <c r="AC39" s="453"/>
      <c r="AD39" s="453"/>
      <c r="AE39" s="453"/>
      <c r="AF39" s="453"/>
      <c r="AG39" s="453"/>
      <c r="AH39" s="453"/>
      <c r="AI39" s="453"/>
      <c r="AJ39" s="454"/>
      <c r="AK39" s="454"/>
      <c r="AL39" s="454"/>
      <c r="AM39" s="454"/>
    </row>
    <row r="40" spans="1:39" hidden="1">
      <c r="B40" s="443">
        <v>33</v>
      </c>
      <c r="C40" s="444"/>
      <c r="D40" s="445"/>
      <c r="E40" s="923"/>
      <c r="F40" s="924"/>
      <c r="G40" s="925">
        <f t="shared" si="3"/>
        <v>0</v>
      </c>
      <c r="H40" s="926"/>
      <c r="I40" s="927"/>
      <c r="J40" s="927"/>
      <c r="K40" s="927"/>
      <c r="L40" s="928"/>
      <c r="M40" s="928"/>
      <c r="N40" s="928"/>
      <c r="O40" s="927"/>
      <c r="P40" s="927"/>
      <c r="Q40" s="927"/>
      <c r="R40" s="927"/>
      <c r="S40" s="927"/>
      <c r="T40" s="927"/>
      <c r="U40" s="929">
        <f t="shared" si="5"/>
        <v>0</v>
      </c>
      <c r="V40" s="930"/>
      <c r="W40" s="450">
        <f t="shared" si="6"/>
        <v>0</v>
      </c>
      <c r="X40" s="452" t="str">
        <f t="shared" si="7"/>
        <v>○</v>
      </c>
      <c r="Z40" s="453"/>
      <c r="AA40" s="453"/>
      <c r="AB40" s="453"/>
      <c r="AC40" s="453"/>
      <c r="AD40" s="453"/>
      <c r="AE40" s="453"/>
      <c r="AF40" s="453"/>
      <c r="AG40" s="453"/>
      <c r="AH40" s="453"/>
      <c r="AI40" s="453"/>
      <c r="AJ40" s="454"/>
      <c r="AK40" s="454"/>
      <c r="AL40" s="454"/>
      <c r="AM40" s="454"/>
    </row>
    <row r="41" spans="1:39" hidden="1">
      <c r="B41" s="443">
        <v>34</v>
      </c>
      <c r="C41" s="444"/>
      <c r="D41" s="445"/>
      <c r="E41" s="923"/>
      <c r="F41" s="924"/>
      <c r="G41" s="925">
        <f t="shared" si="3"/>
        <v>0</v>
      </c>
      <c r="H41" s="926"/>
      <c r="I41" s="927"/>
      <c r="J41" s="927"/>
      <c r="K41" s="927"/>
      <c r="L41" s="928"/>
      <c r="M41" s="928"/>
      <c r="N41" s="928"/>
      <c r="O41" s="927"/>
      <c r="P41" s="927"/>
      <c r="Q41" s="927"/>
      <c r="R41" s="927"/>
      <c r="S41" s="927"/>
      <c r="T41" s="927"/>
      <c r="U41" s="929">
        <f t="shared" si="5"/>
        <v>0</v>
      </c>
      <c r="V41" s="930"/>
      <c r="W41" s="450">
        <f t="shared" si="6"/>
        <v>0</v>
      </c>
      <c r="X41" s="452" t="str">
        <f t="shared" si="7"/>
        <v>○</v>
      </c>
      <c r="Z41" s="453"/>
      <c r="AA41" s="453"/>
      <c r="AB41" s="453"/>
      <c r="AC41" s="453"/>
      <c r="AD41" s="453"/>
      <c r="AE41" s="453"/>
      <c r="AF41" s="453"/>
      <c r="AG41" s="453"/>
      <c r="AH41" s="453"/>
      <c r="AI41" s="453"/>
      <c r="AJ41" s="454"/>
      <c r="AK41" s="454"/>
      <c r="AL41" s="454"/>
      <c r="AM41" s="454"/>
    </row>
    <row r="42" spans="1:39" hidden="1">
      <c r="B42" s="443">
        <v>35</v>
      </c>
      <c r="C42" s="444"/>
      <c r="D42" s="445"/>
      <c r="E42" s="923"/>
      <c r="F42" s="924"/>
      <c r="G42" s="925">
        <f t="shared" si="3"/>
        <v>0</v>
      </c>
      <c r="H42" s="926"/>
      <c r="I42" s="927"/>
      <c r="J42" s="927"/>
      <c r="K42" s="927"/>
      <c r="L42" s="928"/>
      <c r="M42" s="928"/>
      <c r="N42" s="928"/>
      <c r="O42" s="927"/>
      <c r="P42" s="927"/>
      <c r="Q42" s="927"/>
      <c r="R42" s="927"/>
      <c r="S42" s="927"/>
      <c r="T42" s="927"/>
      <c r="U42" s="929">
        <f t="shared" si="5"/>
        <v>0</v>
      </c>
      <c r="V42" s="930"/>
      <c r="W42" s="450">
        <f t="shared" si="6"/>
        <v>0</v>
      </c>
      <c r="X42" s="452" t="str">
        <f t="shared" si="7"/>
        <v>○</v>
      </c>
      <c r="Z42" s="453"/>
      <c r="AA42" s="453"/>
      <c r="AB42" s="453"/>
      <c r="AC42" s="453"/>
      <c r="AD42" s="453"/>
      <c r="AE42" s="453"/>
      <c r="AF42" s="453"/>
      <c r="AG42" s="453"/>
      <c r="AH42" s="453"/>
      <c r="AI42" s="453"/>
      <c r="AJ42" s="454"/>
      <c r="AK42" s="454"/>
      <c r="AL42" s="454"/>
      <c r="AM42" s="454"/>
    </row>
    <row r="43" spans="1:39" hidden="1">
      <c r="B43" s="443">
        <v>36</v>
      </c>
      <c r="C43" s="444"/>
      <c r="D43" s="445"/>
      <c r="E43" s="923"/>
      <c r="F43" s="924"/>
      <c r="G43" s="925">
        <f t="shared" si="3"/>
        <v>0</v>
      </c>
      <c r="H43" s="926"/>
      <c r="I43" s="927"/>
      <c r="J43" s="927"/>
      <c r="K43" s="927"/>
      <c r="L43" s="928"/>
      <c r="M43" s="928"/>
      <c r="N43" s="928"/>
      <c r="O43" s="927"/>
      <c r="P43" s="927"/>
      <c r="Q43" s="927"/>
      <c r="R43" s="927"/>
      <c r="S43" s="927"/>
      <c r="T43" s="927"/>
      <c r="U43" s="929">
        <f t="shared" si="5"/>
        <v>0</v>
      </c>
      <c r="V43" s="930"/>
      <c r="W43" s="450">
        <f t="shared" si="6"/>
        <v>0</v>
      </c>
      <c r="X43" s="452" t="str">
        <f t="shared" si="7"/>
        <v>○</v>
      </c>
      <c r="Z43" s="453"/>
      <c r="AA43" s="453"/>
      <c r="AB43" s="453"/>
      <c r="AC43" s="453"/>
      <c r="AD43" s="453"/>
      <c r="AE43" s="453"/>
      <c r="AF43" s="453"/>
      <c r="AG43" s="453"/>
      <c r="AH43" s="453"/>
      <c r="AI43" s="453"/>
      <c r="AJ43" s="454"/>
      <c r="AK43" s="454"/>
      <c r="AL43" s="454"/>
      <c r="AM43" s="454"/>
    </row>
    <row r="44" spans="1:39" hidden="1">
      <c r="B44" s="443">
        <v>37</v>
      </c>
      <c r="C44" s="444"/>
      <c r="D44" s="445"/>
      <c r="E44" s="923"/>
      <c r="F44" s="924"/>
      <c r="G44" s="925">
        <f t="shared" si="3"/>
        <v>0</v>
      </c>
      <c r="H44" s="926"/>
      <c r="I44" s="927"/>
      <c r="J44" s="927"/>
      <c r="K44" s="927"/>
      <c r="L44" s="928"/>
      <c r="M44" s="928"/>
      <c r="N44" s="928"/>
      <c r="O44" s="927"/>
      <c r="P44" s="927"/>
      <c r="Q44" s="927"/>
      <c r="R44" s="927"/>
      <c r="S44" s="927"/>
      <c r="T44" s="927"/>
      <c r="U44" s="929">
        <f t="shared" si="5"/>
        <v>0</v>
      </c>
      <c r="V44" s="930"/>
      <c r="W44" s="450">
        <f t="shared" si="6"/>
        <v>0</v>
      </c>
      <c r="X44" s="452" t="str">
        <f t="shared" si="7"/>
        <v>○</v>
      </c>
      <c r="Z44" s="453"/>
      <c r="AA44" s="453"/>
      <c r="AB44" s="453"/>
      <c r="AC44" s="453"/>
      <c r="AD44" s="453"/>
      <c r="AE44" s="453"/>
      <c r="AF44" s="453"/>
      <c r="AG44" s="453"/>
      <c r="AH44" s="453"/>
      <c r="AI44" s="453"/>
      <c r="AJ44" s="454"/>
      <c r="AK44" s="454"/>
      <c r="AL44" s="454"/>
      <c r="AM44" s="454"/>
    </row>
    <row r="45" spans="1:39" hidden="1">
      <c r="B45" s="443">
        <v>38</v>
      </c>
      <c r="C45" s="444"/>
      <c r="D45" s="445"/>
      <c r="E45" s="923"/>
      <c r="F45" s="924"/>
      <c r="G45" s="925">
        <f t="shared" si="3"/>
        <v>0</v>
      </c>
      <c r="H45" s="926"/>
      <c r="I45" s="927"/>
      <c r="J45" s="927"/>
      <c r="K45" s="927"/>
      <c r="L45" s="928"/>
      <c r="M45" s="928"/>
      <c r="N45" s="928"/>
      <c r="O45" s="927"/>
      <c r="P45" s="927"/>
      <c r="Q45" s="927"/>
      <c r="R45" s="927"/>
      <c r="S45" s="927"/>
      <c r="T45" s="927"/>
      <c r="U45" s="929">
        <f t="shared" si="5"/>
        <v>0</v>
      </c>
      <c r="V45" s="930"/>
      <c r="W45" s="450">
        <f t="shared" si="6"/>
        <v>0</v>
      </c>
      <c r="X45" s="452" t="str">
        <f t="shared" si="7"/>
        <v>○</v>
      </c>
      <c r="Z45" s="453"/>
      <c r="AA45" s="453"/>
      <c r="AB45" s="453"/>
      <c r="AC45" s="453"/>
      <c r="AD45" s="453"/>
      <c r="AE45" s="453"/>
      <c r="AF45" s="453"/>
      <c r="AG45" s="453"/>
      <c r="AH45" s="453"/>
      <c r="AI45" s="453"/>
      <c r="AJ45" s="454"/>
      <c r="AK45" s="454"/>
      <c r="AL45" s="454"/>
      <c r="AM45" s="454"/>
    </row>
    <row r="46" spans="1:39" hidden="1">
      <c r="B46" s="443">
        <v>39</v>
      </c>
      <c r="C46" s="444"/>
      <c r="D46" s="445"/>
      <c r="E46" s="923"/>
      <c r="F46" s="924"/>
      <c r="G46" s="925">
        <f t="shared" si="3"/>
        <v>0</v>
      </c>
      <c r="H46" s="926"/>
      <c r="I46" s="927"/>
      <c r="J46" s="927"/>
      <c r="K46" s="927"/>
      <c r="L46" s="928"/>
      <c r="M46" s="928"/>
      <c r="N46" s="928"/>
      <c r="O46" s="927"/>
      <c r="P46" s="927"/>
      <c r="Q46" s="927"/>
      <c r="R46" s="927"/>
      <c r="S46" s="927"/>
      <c r="T46" s="927"/>
      <c r="U46" s="929">
        <f t="shared" si="5"/>
        <v>0</v>
      </c>
      <c r="V46" s="930"/>
      <c r="W46" s="450">
        <f t="shared" si="6"/>
        <v>0</v>
      </c>
      <c r="X46" s="452" t="str">
        <f t="shared" si="7"/>
        <v>○</v>
      </c>
      <c r="Z46" s="453"/>
      <c r="AA46" s="453"/>
      <c r="AB46" s="453"/>
      <c r="AC46" s="453"/>
      <c r="AD46" s="453"/>
      <c r="AE46" s="453"/>
      <c r="AF46" s="453"/>
      <c r="AG46" s="453"/>
      <c r="AH46" s="453"/>
      <c r="AI46" s="453"/>
      <c r="AJ46" s="454"/>
      <c r="AK46" s="454"/>
      <c r="AL46" s="454"/>
      <c r="AM46" s="454"/>
    </row>
    <row r="47" spans="1:39" hidden="1">
      <c r="B47" s="443">
        <v>40</v>
      </c>
      <c r="C47" s="444"/>
      <c r="D47" s="445"/>
      <c r="E47" s="923"/>
      <c r="F47" s="924"/>
      <c r="G47" s="925">
        <f t="shared" si="3"/>
        <v>0</v>
      </c>
      <c r="H47" s="926"/>
      <c r="I47" s="927"/>
      <c r="J47" s="927"/>
      <c r="K47" s="927"/>
      <c r="L47" s="928"/>
      <c r="M47" s="928"/>
      <c r="N47" s="928"/>
      <c r="O47" s="927"/>
      <c r="P47" s="927"/>
      <c r="Q47" s="927"/>
      <c r="R47" s="927"/>
      <c r="S47" s="927"/>
      <c r="T47" s="927"/>
      <c r="U47" s="929">
        <f t="shared" si="5"/>
        <v>0</v>
      </c>
      <c r="V47" s="930"/>
      <c r="W47" s="450">
        <f t="shared" si="6"/>
        <v>0</v>
      </c>
      <c r="X47" s="452" t="str">
        <f t="shared" si="7"/>
        <v>○</v>
      </c>
      <c r="Z47" s="453"/>
      <c r="AA47" s="453"/>
      <c r="AB47" s="453"/>
      <c r="AC47" s="453"/>
      <c r="AD47" s="453"/>
      <c r="AE47" s="453"/>
      <c r="AF47" s="453"/>
      <c r="AG47" s="453"/>
      <c r="AH47" s="453"/>
      <c r="AI47" s="453"/>
      <c r="AJ47" s="454"/>
      <c r="AK47" s="454"/>
      <c r="AL47" s="454"/>
      <c r="AM47" s="454"/>
    </row>
    <row r="48" spans="1:39" hidden="1">
      <c r="B48" s="443">
        <v>41</v>
      </c>
      <c r="C48" s="444"/>
      <c r="D48" s="445"/>
      <c r="E48" s="931"/>
      <c r="F48" s="932"/>
      <c r="G48" s="925">
        <f>ROUNDDOWN(E48*F48,0)</f>
        <v>0</v>
      </c>
      <c r="H48" s="926"/>
      <c r="I48" s="927"/>
      <c r="J48" s="927"/>
      <c r="K48" s="927"/>
      <c r="L48" s="928"/>
      <c r="M48" s="928"/>
      <c r="N48" s="928"/>
      <c r="O48" s="927"/>
      <c r="P48" s="927"/>
      <c r="Q48" s="927"/>
      <c r="R48" s="927"/>
      <c r="S48" s="927"/>
      <c r="T48" s="927"/>
      <c r="U48" s="929">
        <f>SUM(I48:T48)</f>
        <v>0</v>
      </c>
      <c r="V48" s="930"/>
      <c r="W48" s="450">
        <f>SUM(U48,V48)</f>
        <v>0</v>
      </c>
      <c r="X48" s="452" t="str">
        <f t="shared" si="7"/>
        <v>○</v>
      </c>
      <c r="Z48" s="453"/>
      <c r="AA48" s="453"/>
      <c r="AB48" s="453"/>
      <c r="AC48" s="453"/>
      <c r="AD48" s="453"/>
      <c r="AE48" s="453"/>
      <c r="AF48" s="453"/>
      <c r="AG48" s="453"/>
      <c r="AH48" s="453"/>
      <c r="AI48" s="453"/>
      <c r="AJ48" s="454"/>
      <c r="AK48" s="454"/>
      <c r="AL48" s="454"/>
      <c r="AM48" s="454"/>
    </row>
    <row r="49" spans="2:39" hidden="1">
      <c r="B49" s="443">
        <v>42</v>
      </c>
      <c r="C49" s="444"/>
      <c r="D49" s="445"/>
      <c r="E49" s="923"/>
      <c r="F49" s="924"/>
      <c r="G49" s="925">
        <f t="shared" ref="G49:G58" si="8">ROUNDDOWN(E49*F49,0)</f>
        <v>0</v>
      </c>
      <c r="H49" s="926"/>
      <c r="I49" s="927"/>
      <c r="J49" s="927"/>
      <c r="K49" s="927"/>
      <c r="L49" s="928"/>
      <c r="M49" s="928"/>
      <c r="N49" s="928"/>
      <c r="O49" s="927"/>
      <c r="P49" s="927"/>
      <c r="Q49" s="927"/>
      <c r="R49" s="927"/>
      <c r="S49" s="927"/>
      <c r="T49" s="927"/>
      <c r="U49" s="929">
        <f t="shared" ref="U49:U54" si="9">SUM(I49:T49)</f>
        <v>0</v>
      </c>
      <c r="V49" s="930"/>
      <c r="W49" s="450">
        <f t="shared" ref="W49:W54" si="10">SUM(U49,V49)</f>
        <v>0</v>
      </c>
      <c r="X49" s="452" t="str">
        <f t="shared" si="7"/>
        <v>○</v>
      </c>
      <c r="Z49" s="453"/>
      <c r="AA49" s="453"/>
      <c r="AB49" s="453"/>
      <c r="AC49" s="453"/>
      <c r="AD49" s="453"/>
      <c r="AE49" s="453"/>
      <c r="AF49" s="453"/>
      <c r="AG49" s="453"/>
      <c r="AH49" s="453"/>
      <c r="AI49" s="453"/>
      <c r="AJ49" s="454"/>
      <c r="AK49" s="454"/>
      <c r="AL49" s="454"/>
      <c r="AM49" s="454"/>
    </row>
    <row r="50" spans="2:39" hidden="1">
      <c r="B50" s="443">
        <v>43</v>
      </c>
      <c r="C50" s="444"/>
      <c r="D50" s="445"/>
      <c r="E50" s="923"/>
      <c r="F50" s="924"/>
      <c r="G50" s="925">
        <f t="shared" si="8"/>
        <v>0</v>
      </c>
      <c r="H50" s="926"/>
      <c r="I50" s="927"/>
      <c r="J50" s="927"/>
      <c r="K50" s="927"/>
      <c r="L50" s="928"/>
      <c r="M50" s="928"/>
      <c r="N50" s="928"/>
      <c r="O50" s="927"/>
      <c r="P50" s="927"/>
      <c r="Q50" s="927"/>
      <c r="R50" s="927"/>
      <c r="S50" s="927"/>
      <c r="T50" s="927"/>
      <c r="U50" s="929">
        <f t="shared" si="9"/>
        <v>0</v>
      </c>
      <c r="V50" s="930"/>
      <c r="W50" s="450">
        <f t="shared" si="10"/>
        <v>0</v>
      </c>
      <c r="X50" s="452" t="str">
        <f t="shared" si="7"/>
        <v>○</v>
      </c>
      <c r="Z50" s="453"/>
      <c r="AA50" s="453"/>
      <c r="AB50" s="453"/>
      <c r="AC50" s="453"/>
      <c r="AD50" s="453"/>
      <c r="AE50" s="453"/>
      <c r="AF50" s="453"/>
      <c r="AG50" s="453"/>
      <c r="AH50" s="453"/>
      <c r="AI50" s="453"/>
      <c r="AJ50" s="454"/>
      <c r="AK50" s="454"/>
      <c r="AL50" s="454"/>
      <c r="AM50" s="454"/>
    </row>
    <row r="51" spans="2:39" hidden="1">
      <c r="B51" s="443">
        <v>44</v>
      </c>
      <c r="C51" s="444"/>
      <c r="D51" s="445"/>
      <c r="E51" s="923"/>
      <c r="F51" s="924"/>
      <c r="G51" s="925">
        <f t="shared" si="8"/>
        <v>0</v>
      </c>
      <c r="H51" s="926"/>
      <c r="I51" s="927"/>
      <c r="J51" s="927"/>
      <c r="K51" s="927"/>
      <c r="L51" s="928"/>
      <c r="M51" s="928"/>
      <c r="N51" s="928"/>
      <c r="O51" s="927"/>
      <c r="P51" s="927"/>
      <c r="Q51" s="927"/>
      <c r="R51" s="927"/>
      <c r="S51" s="927"/>
      <c r="T51" s="927"/>
      <c r="U51" s="929">
        <f t="shared" si="9"/>
        <v>0</v>
      </c>
      <c r="V51" s="930"/>
      <c r="W51" s="450">
        <f t="shared" si="10"/>
        <v>0</v>
      </c>
      <c r="X51" s="452" t="str">
        <f t="shared" si="7"/>
        <v>○</v>
      </c>
      <c r="Z51" s="453"/>
      <c r="AA51" s="453"/>
      <c r="AB51" s="453"/>
      <c r="AC51" s="453"/>
      <c r="AD51" s="453"/>
      <c r="AE51" s="453"/>
      <c r="AF51" s="453"/>
      <c r="AG51" s="453"/>
      <c r="AH51" s="453"/>
      <c r="AI51" s="453"/>
      <c r="AJ51" s="454"/>
      <c r="AK51" s="454"/>
      <c r="AL51" s="454"/>
      <c r="AM51" s="454"/>
    </row>
    <row r="52" spans="2:39" hidden="1">
      <c r="B52" s="443">
        <v>45</v>
      </c>
      <c r="C52" s="444"/>
      <c r="D52" s="445"/>
      <c r="E52" s="923"/>
      <c r="F52" s="924"/>
      <c r="G52" s="925">
        <f t="shared" si="8"/>
        <v>0</v>
      </c>
      <c r="H52" s="926"/>
      <c r="I52" s="927"/>
      <c r="J52" s="927"/>
      <c r="K52" s="927"/>
      <c r="L52" s="928"/>
      <c r="M52" s="928"/>
      <c r="N52" s="928"/>
      <c r="O52" s="927"/>
      <c r="P52" s="927"/>
      <c r="Q52" s="927"/>
      <c r="R52" s="927"/>
      <c r="S52" s="927"/>
      <c r="T52" s="927"/>
      <c r="U52" s="929">
        <f t="shared" si="9"/>
        <v>0</v>
      </c>
      <c r="V52" s="930"/>
      <c r="W52" s="450">
        <f t="shared" si="10"/>
        <v>0</v>
      </c>
      <c r="X52" s="452" t="str">
        <f t="shared" si="7"/>
        <v>○</v>
      </c>
      <c r="Z52" s="453"/>
      <c r="AA52" s="453"/>
      <c r="AB52" s="453"/>
      <c r="AC52" s="453"/>
      <c r="AD52" s="453"/>
      <c r="AE52" s="453"/>
      <c r="AF52" s="453"/>
      <c r="AG52" s="453"/>
      <c r="AH52" s="453"/>
      <c r="AI52" s="453"/>
      <c r="AJ52" s="454"/>
      <c r="AK52" s="454"/>
      <c r="AL52" s="454"/>
      <c r="AM52" s="454"/>
    </row>
    <row r="53" spans="2:39" hidden="1">
      <c r="B53" s="443">
        <v>46</v>
      </c>
      <c r="C53" s="444"/>
      <c r="D53" s="445"/>
      <c r="E53" s="923"/>
      <c r="F53" s="924"/>
      <c r="G53" s="925">
        <f t="shared" si="8"/>
        <v>0</v>
      </c>
      <c r="H53" s="926"/>
      <c r="I53" s="927"/>
      <c r="J53" s="927"/>
      <c r="K53" s="927"/>
      <c r="L53" s="928"/>
      <c r="M53" s="928"/>
      <c r="N53" s="928"/>
      <c r="O53" s="927"/>
      <c r="P53" s="927"/>
      <c r="Q53" s="927"/>
      <c r="R53" s="927"/>
      <c r="S53" s="927"/>
      <c r="T53" s="927"/>
      <c r="U53" s="929">
        <f t="shared" si="9"/>
        <v>0</v>
      </c>
      <c r="V53" s="930"/>
      <c r="W53" s="450">
        <f t="shared" si="10"/>
        <v>0</v>
      </c>
      <c r="X53" s="452" t="str">
        <f t="shared" si="7"/>
        <v>○</v>
      </c>
      <c r="Z53" s="453"/>
      <c r="AA53" s="453"/>
      <c r="AB53" s="453"/>
      <c r="AC53" s="453"/>
      <c r="AD53" s="453"/>
      <c r="AE53" s="453"/>
      <c r="AF53" s="453"/>
      <c r="AG53" s="453"/>
      <c r="AH53" s="453"/>
      <c r="AI53" s="453"/>
      <c r="AJ53" s="454"/>
      <c r="AK53" s="454"/>
      <c r="AL53" s="454"/>
      <c r="AM53" s="454"/>
    </row>
    <row r="54" spans="2:39" hidden="1">
      <c r="B54" s="443">
        <v>47</v>
      </c>
      <c r="C54" s="444"/>
      <c r="D54" s="445"/>
      <c r="E54" s="923"/>
      <c r="F54" s="924"/>
      <c r="G54" s="925">
        <f t="shared" si="8"/>
        <v>0</v>
      </c>
      <c r="H54" s="926"/>
      <c r="I54" s="927"/>
      <c r="J54" s="927"/>
      <c r="K54" s="927"/>
      <c r="L54" s="928"/>
      <c r="M54" s="928"/>
      <c r="N54" s="928"/>
      <c r="O54" s="927"/>
      <c r="P54" s="927"/>
      <c r="Q54" s="927"/>
      <c r="R54" s="927"/>
      <c r="S54" s="927"/>
      <c r="T54" s="927"/>
      <c r="U54" s="929">
        <f t="shared" si="9"/>
        <v>0</v>
      </c>
      <c r="V54" s="930"/>
      <c r="W54" s="450">
        <f t="shared" si="10"/>
        <v>0</v>
      </c>
      <c r="X54" s="452" t="str">
        <f t="shared" si="7"/>
        <v>○</v>
      </c>
      <c r="Z54" s="453"/>
      <c r="AA54" s="453"/>
      <c r="AB54" s="453"/>
      <c r="AC54" s="453"/>
      <c r="AD54" s="453"/>
      <c r="AE54" s="453"/>
      <c r="AF54" s="453"/>
      <c r="AG54" s="453"/>
      <c r="AH54" s="453"/>
      <c r="AI54" s="453"/>
      <c r="AJ54" s="454"/>
      <c r="AK54" s="454"/>
      <c r="AL54" s="454"/>
      <c r="AM54" s="454"/>
    </row>
    <row r="55" spans="2:39" hidden="1">
      <c r="B55" s="443">
        <v>48</v>
      </c>
      <c r="C55" s="444"/>
      <c r="D55" s="445"/>
      <c r="E55" s="923"/>
      <c r="F55" s="924"/>
      <c r="G55" s="925">
        <f t="shared" si="8"/>
        <v>0</v>
      </c>
      <c r="H55" s="926"/>
      <c r="I55" s="927"/>
      <c r="J55" s="927"/>
      <c r="K55" s="927"/>
      <c r="L55" s="928"/>
      <c r="M55" s="928"/>
      <c r="N55" s="928"/>
      <c r="O55" s="927"/>
      <c r="P55" s="927"/>
      <c r="Q55" s="927"/>
      <c r="R55" s="927"/>
      <c r="S55" s="927"/>
      <c r="T55" s="927"/>
      <c r="U55" s="929">
        <f>SUM(I55:T55)</f>
        <v>0</v>
      </c>
      <c r="V55" s="930"/>
      <c r="W55" s="450">
        <f>SUM(U55,V55)</f>
        <v>0</v>
      </c>
      <c r="X55" s="452" t="str">
        <f t="shared" si="7"/>
        <v>○</v>
      </c>
      <c r="Z55" s="453"/>
      <c r="AA55" s="453"/>
      <c r="AB55" s="453"/>
      <c r="AC55" s="453"/>
      <c r="AD55" s="453"/>
      <c r="AE55" s="453"/>
      <c r="AF55" s="453"/>
      <c r="AG55" s="453"/>
      <c r="AH55" s="453"/>
      <c r="AI55" s="453"/>
      <c r="AJ55" s="454"/>
      <c r="AK55" s="454"/>
      <c r="AL55" s="454"/>
      <c r="AM55" s="454"/>
    </row>
    <row r="56" spans="2:39" hidden="1">
      <c r="B56" s="443">
        <v>49</v>
      </c>
      <c r="C56" s="444"/>
      <c r="D56" s="445"/>
      <c r="E56" s="923"/>
      <c r="F56" s="924"/>
      <c r="G56" s="925">
        <f t="shared" si="8"/>
        <v>0</v>
      </c>
      <c r="H56" s="926"/>
      <c r="I56" s="927"/>
      <c r="J56" s="927"/>
      <c r="K56" s="927"/>
      <c r="L56" s="928"/>
      <c r="M56" s="928"/>
      <c r="N56" s="928"/>
      <c r="O56" s="927"/>
      <c r="P56" s="927"/>
      <c r="Q56" s="927"/>
      <c r="R56" s="927"/>
      <c r="S56" s="927"/>
      <c r="T56" s="927"/>
      <c r="U56" s="929">
        <f t="shared" ref="U56:U67" si="11">SUM(I56:T56)</f>
        <v>0</v>
      </c>
      <c r="V56" s="930"/>
      <c r="W56" s="450">
        <f t="shared" ref="W56:W57" si="12">SUM(U56,V56)</f>
        <v>0</v>
      </c>
      <c r="X56" s="452" t="str">
        <f t="shared" si="7"/>
        <v>○</v>
      </c>
      <c r="Z56" s="453"/>
      <c r="AA56" s="453"/>
      <c r="AB56" s="453"/>
      <c r="AC56" s="453"/>
      <c r="AD56" s="453"/>
      <c r="AE56" s="453"/>
      <c r="AF56" s="453"/>
      <c r="AG56" s="453"/>
      <c r="AH56" s="453"/>
      <c r="AI56" s="453"/>
      <c r="AJ56" s="454"/>
      <c r="AK56" s="454"/>
      <c r="AL56" s="454"/>
      <c r="AM56" s="454"/>
    </row>
    <row r="57" spans="2:39" hidden="1">
      <c r="B57" s="443">
        <v>50</v>
      </c>
      <c r="C57" s="444"/>
      <c r="D57" s="445"/>
      <c r="E57" s="923"/>
      <c r="F57" s="924"/>
      <c r="G57" s="925">
        <f t="shared" si="8"/>
        <v>0</v>
      </c>
      <c r="H57" s="926"/>
      <c r="I57" s="927"/>
      <c r="J57" s="927"/>
      <c r="K57" s="927"/>
      <c r="L57" s="928"/>
      <c r="M57" s="928"/>
      <c r="N57" s="928"/>
      <c r="O57" s="927"/>
      <c r="P57" s="927"/>
      <c r="Q57" s="927"/>
      <c r="R57" s="927"/>
      <c r="S57" s="927"/>
      <c r="T57" s="927"/>
      <c r="U57" s="929">
        <f t="shared" si="11"/>
        <v>0</v>
      </c>
      <c r="V57" s="930"/>
      <c r="W57" s="450">
        <f t="shared" si="12"/>
        <v>0</v>
      </c>
      <c r="X57" s="452" t="str">
        <f t="shared" si="7"/>
        <v>○</v>
      </c>
      <c r="Z57" s="453"/>
      <c r="AA57" s="453"/>
      <c r="AB57" s="453"/>
      <c r="AC57" s="453"/>
      <c r="AD57" s="453"/>
      <c r="AE57" s="453"/>
      <c r="AF57" s="453"/>
      <c r="AG57" s="453"/>
      <c r="AH57" s="453"/>
      <c r="AI57" s="453"/>
      <c r="AJ57" s="454"/>
      <c r="AK57" s="454"/>
      <c r="AL57" s="454"/>
      <c r="AM57" s="454"/>
    </row>
    <row r="58" spans="2:39" hidden="1">
      <c r="B58" s="443">
        <v>51</v>
      </c>
      <c r="C58" s="444"/>
      <c r="D58" s="445"/>
      <c r="E58" s="923"/>
      <c r="F58" s="924"/>
      <c r="G58" s="925">
        <f t="shared" si="8"/>
        <v>0</v>
      </c>
      <c r="H58" s="926"/>
      <c r="I58" s="927"/>
      <c r="J58" s="927"/>
      <c r="K58" s="927"/>
      <c r="L58" s="928"/>
      <c r="M58" s="928"/>
      <c r="N58" s="928"/>
      <c r="O58" s="927"/>
      <c r="P58" s="927"/>
      <c r="Q58" s="927"/>
      <c r="R58" s="927"/>
      <c r="S58" s="927"/>
      <c r="T58" s="927"/>
      <c r="U58" s="929">
        <f t="shared" si="11"/>
        <v>0</v>
      </c>
      <c r="V58" s="930"/>
      <c r="W58" s="450">
        <f>SUM(U58,V58)</f>
        <v>0</v>
      </c>
      <c r="X58" s="452" t="str">
        <f t="shared" si="7"/>
        <v>○</v>
      </c>
      <c r="Z58" s="453"/>
      <c r="AA58" s="453"/>
      <c r="AB58" s="453"/>
      <c r="AC58" s="453"/>
      <c r="AD58" s="453"/>
      <c r="AE58" s="453"/>
      <c r="AF58" s="453"/>
      <c r="AG58" s="453"/>
      <c r="AH58" s="453"/>
      <c r="AI58" s="453"/>
      <c r="AJ58" s="454"/>
      <c r="AK58" s="454"/>
      <c r="AL58" s="454"/>
      <c r="AM58" s="454"/>
    </row>
    <row r="59" spans="2:39" hidden="1">
      <c r="B59" s="443">
        <v>52</v>
      </c>
      <c r="C59" s="444"/>
      <c r="D59" s="445"/>
      <c r="E59" s="923"/>
      <c r="F59" s="924"/>
      <c r="G59" s="925">
        <f>ROUNDDOWN(E59*F59,0)</f>
        <v>0</v>
      </c>
      <c r="H59" s="926"/>
      <c r="I59" s="927"/>
      <c r="J59" s="927"/>
      <c r="K59" s="927"/>
      <c r="L59" s="928"/>
      <c r="M59" s="928"/>
      <c r="N59" s="928"/>
      <c r="O59" s="927"/>
      <c r="P59" s="927"/>
      <c r="Q59" s="927"/>
      <c r="R59" s="927"/>
      <c r="S59" s="927"/>
      <c r="T59" s="927"/>
      <c r="U59" s="929">
        <f t="shared" si="11"/>
        <v>0</v>
      </c>
      <c r="V59" s="930"/>
      <c r="W59" s="450">
        <f t="shared" ref="W59:W76" si="13">SUM(U59,V59)</f>
        <v>0</v>
      </c>
      <c r="X59" s="452" t="str">
        <f t="shared" si="7"/>
        <v>○</v>
      </c>
      <c r="Z59" s="453"/>
      <c r="AA59" s="453"/>
      <c r="AB59" s="453"/>
      <c r="AC59" s="453"/>
      <c r="AD59" s="453"/>
      <c r="AE59" s="453"/>
      <c r="AF59" s="453"/>
      <c r="AG59" s="453"/>
      <c r="AH59" s="453"/>
      <c r="AI59" s="453"/>
      <c r="AJ59" s="454"/>
      <c r="AK59" s="454"/>
      <c r="AL59" s="454"/>
      <c r="AM59" s="454"/>
    </row>
    <row r="60" spans="2:39" hidden="1">
      <c r="B60" s="443">
        <v>53</v>
      </c>
      <c r="C60" s="444"/>
      <c r="D60" s="445"/>
      <c r="E60" s="923"/>
      <c r="F60" s="924"/>
      <c r="G60" s="925">
        <f>ROUNDDOWN(E60*F60,0)</f>
        <v>0</v>
      </c>
      <c r="H60" s="926"/>
      <c r="I60" s="927"/>
      <c r="J60" s="927"/>
      <c r="K60" s="927"/>
      <c r="L60" s="928"/>
      <c r="M60" s="928"/>
      <c r="N60" s="928"/>
      <c r="O60" s="927"/>
      <c r="P60" s="927"/>
      <c r="Q60" s="927"/>
      <c r="R60" s="927"/>
      <c r="S60" s="927"/>
      <c r="T60" s="927"/>
      <c r="U60" s="929">
        <f t="shared" si="11"/>
        <v>0</v>
      </c>
      <c r="V60" s="930"/>
      <c r="W60" s="450">
        <f t="shared" si="13"/>
        <v>0</v>
      </c>
      <c r="X60" s="452" t="str">
        <f t="shared" si="7"/>
        <v>○</v>
      </c>
      <c r="Z60" s="453"/>
      <c r="AA60" s="453"/>
      <c r="AB60" s="453"/>
      <c r="AC60" s="453"/>
      <c r="AD60" s="453"/>
      <c r="AE60" s="453"/>
      <c r="AF60" s="453"/>
      <c r="AG60" s="453"/>
      <c r="AH60" s="453"/>
      <c r="AI60" s="453"/>
      <c r="AJ60" s="454"/>
      <c r="AK60" s="454"/>
      <c r="AL60" s="454"/>
      <c r="AM60" s="454"/>
    </row>
    <row r="61" spans="2:39" hidden="1">
      <c r="B61" s="443">
        <v>54</v>
      </c>
      <c r="C61" s="444"/>
      <c r="D61" s="445"/>
      <c r="E61" s="923"/>
      <c r="F61" s="924"/>
      <c r="G61" s="925">
        <f t="shared" ref="G61:G107" si="14">ROUNDDOWN(E61*F61,0)</f>
        <v>0</v>
      </c>
      <c r="H61" s="926"/>
      <c r="I61" s="927"/>
      <c r="J61" s="927"/>
      <c r="K61" s="927"/>
      <c r="L61" s="928"/>
      <c r="M61" s="928"/>
      <c r="N61" s="928"/>
      <c r="O61" s="927"/>
      <c r="P61" s="927"/>
      <c r="Q61" s="927"/>
      <c r="R61" s="927"/>
      <c r="S61" s="927"/>
      <c r="T61" s="927"/>
      <c r="U61" s="929">
        <f t="shared" si="11"/>
        <v>0</v>
      </c>
      <c r="V61" s="930"/>
      <c r="W61" s="450">
        <f t="shared" si="13"/>
        <v>0</v>
      </c>
      <c r="X61" s="452" t="str">
        <f t="shared" si="7"/>
        <v>○</v>
      </c>
      <c r="Z61" s="453"/>
      <c r="AA61" s="453"/>
      <c r="AB61" s="453"/>
      <c r="AC61" s="453"/>
      <c r="AD61" s="453"/>
      <c r="AE61" s="453"/>
      <c r="AF61" s="453"/>
      <c r="AG61" s="453"/>
      <c r="AH61" s="453"/>
      <c r="AI61" s="453"/>
      <c r="AJ61" s="454"/>
      <c r="AK61" s="454"/>
      <c r="AL61" s="454"/>
      <c r="AM61" s="454"/>
    </row>
    <row r="62" spans="2:39" hidden="1">
      <c r="B62" s="443">
        <v>55</v>
      </c>
      <c r="C62" s="444"/>
      <c r="D62" s="445"/>
      <c r="E62" s="923"/>
      <c r="F62" s="924"/>
      <c r="G62" s="925">
        <f t="shared" si="14"/>
        <v>0</v>
      </c>
      <c r="H62" s="926"/>
      <c r="I62" s="927"/>
      <c r="J62" s="927"/>
      <c r="K62" s="927"/>
      <c r="L62" s="928"/>
      <c r="M62" s="928"/>
      <c r="N62" s="928"/>
      <c r="O62" s="927"/>
      <c r="P62" s="927"/>
      <c r="Q62" s="927"/>
      <c r="R62" s="927"/>
      <c r="S62" s="927"/>
      <c r="T62" s="927"/>
      <c r="U62" s="929">
        <f t="shared" si="11"/>
        <v>0</v>
      </c>
      <c r="V62" s="930"/>
      <c r="W62" s="450">
        <f t="shared" si="13"/>
        <v>0</v>
      </c>
      <c r="X62" s="452" t="str">
        <f t="shared" si="7"/>
        <v>○</v>
      </c>
      <c r="Z62" s="453"/>
      <c r="AA62" s="453"/>
      <c r="AB62" s="453"/>
      <c r="AC62" s="453"/>
      <c r="AD62" s="453"/>
      <c r="AE62" s="453"/>
      <c r="AF62" s="453"/>
      <c r="AG62" s="453"/>
      <c r="AH62" s="453"/>
      <c r="AI62" s="453"/>
      <c r="AJ62" s="454"/>
      <c r="AK62" s="454"/>
      <c r="AL62" s="454"/>
      <c r="AM62" s="454"/>
    </row>
    <row r="63" spans="2:39" hidden="1">
      <c r="B63" s="443">
        <v>56</v>
      </c>
      <c r="C63" s="444"/>
      <c r="D63" s="445"/>
      <c r="E63" s="923"/>
      <c r="F63" s="924"/>
      <c r="G63" s="925">
        <f t="shared" si="14"/>
        <v>0</v>
      </c>
      <c r="H63" s="926"/>
      <c r="I63" s="927"/>
      <c r="J63" s="927"/>
      <c r="K63" s="927"/>
      <c r="L63" s="928"/>
      <c r="M63" s="928"/>
      <c r="N63" s="928"/>
      <c r="O63" s="927"/>
      <c r="P63" s="927"/>
      <c r="Q63" s="927"/>
      <c r="R63" s="927"/>
      <c r="S63" s="927"/>
      <c r="T63" s="927"/>
      <c r="U63" s="929">
        <f t="shared" si="11"/>
        <v>0</v>
      </c>
      <c r="V63" s="930"/>
      <c r="W63" s="450">
        <f t="shared" si="13"/>
        <v>0</v>
      </c>
      <c r="X63" s="452" t="str">
        <f t="shared" si="7"/>
        <v>○</v>
      </c>
      <c r="Z63" s="453"/>
      <c r="AA63" s="453"/>
      <c r="AB63" s="453"/>
      <c r="AC63" s="453"/>
      <c r="AD63" s="453"/>
      <c r="AE63" s="453"/>
      <c r="AF63" s="453"/>
      <c r="AG63" s="453"/>
      <c r="AH63" s="453"/>
      <c r="AI63" s="453"/>
      <c r="AJ63" s="454"/>
      <c r="AK63" s="454"/>
      <c r="AL63" s="454"/>
      <c r="AM63" s="454"/>
    </row>
    <row r="64" spans="2:39" hidden="1">
      <c r="B64" s="443">
        <v>57</v>
      </c>
      <c r="C64" s="444"/>
      <c r="D64" s="445"/>
      <c r="E64" s="923"/>
      <c r="F64" s="924"/>
      <c r="G64" s="925">
        <f t="shared" si="14"/>
        <v>0</v>
      </c>
      <c r="H64" s="926"/>
      <c r="I64" s="927"/>
      <c r="J64" s="927"/>
      <c r="K64" s="927"/>
      <c r="L64" s="928"/>
      <c r="M64" s="928"/>
      <c r="N64" s="928"/>
      <c r="O64" s="927"/>
      <c r="P64" s="927"/>
      <c r="Q64" s="927"/>
      <c r="R64" s="927"/>
      <c r="S64" s="927"/>
      <c r="T64" s="927"/>
      <c r="U64" s="929">
        <f t="shared" si="11"/>
        <v>0</v>
      </c>
      <c r="V64" s="930"/>
      <c r="W64" s="450">
        <f t="shared" si="13"/>
        <v>0</v>
      </c>
      <c r="X64" s="452" t="str">
        <f t="shared" si="7"/>
        <v>○</v>
      </c>
      <c r="Z64" s="453"/>
      <c r="AA64" s="453"/>
      <c r="AB64" s="453"/>
      <c r="AC64" s="453"/>
      <c r="AD64" s="453"/>
      <c r="AE64" s="453"/>
      <c r="AF64" s="453"/>
      <c r="AG64" s="453"/>
      <c r="AH64" s="453"/>
      <c r="AI64" s="453"/>
      <c r="AJ64" s="454"/>
      <c r="AK64" s="454"/>
      <c r="AL64" s="454"/>
      <c r="AM64" s="454"/>
    </row>
    <row r="65" spans="2:39" hidden="1">
      <c r="B65" s="443">
        <v>58</v>
      </c>
      <c r="C65" s="444"/>
      <c r="D65" s="445"/>
      <c r="E65" s="923"/>
      <c r="F65" s="924"/>
      <c r="G65" s="925">
        <f t="shared" si="14"/>
        <v>0</v>
      </c>
      <c r="H65" s="926"/>
      <c r="I65" s="927"/>
      <c r="J65" s="927"/>
      <c r="K65" s="927"/>
      <c r="L65" s="928"/>
      <c r="M65" s="928"/>
      <c r="N65" s="928"/>
      <c r="O65" s="927"/>
      <c r="P65" s="927"/>
      <c r="Q65" s="927"/>
      <c r="R65" s="927"/>
      <c r="S65" s="927"/>
      <c r="T65" s="927"/>
      <c r="U65" s="929">
        <f t="shared" si="11"/>
        <v>0</v>
      </c>
      <c r="V65" s="930"/>
      <c r="W65" s="450">
        <f t="shared" si="13"/>
        <v>0</v>
      </c>
      <c r="X65" s="452" t="str">
        <f t="shared" si="7"/>
        <v>○</v>
      </c>
      <c r="Z65" s="453"/>
      <c r="AA65" s="453"/>
      <c r="AB65" s="453"/>
      <c r="AC65" s="453"/>
      <c r="AD65" s="453"/>
      <c r="AE65" s="453"/>
      <c r="AF65" s="453"/>
      <c r="AG65" s="453"/>
      <c r="AH65" s="453"/>
      <c r="AI65" s="453"/>
      <c r="AJ65" s="454"/>
      <c r="AK65" s="454"/>
      <c r="AL65" s="454"/>
      <c r="AM65" s="454"/>
    </row>
    <row r="66" spans="2:39" hidden="1">
      <c r="B66" s="443">
        <v>59</v>
      </c>
      <c r="C66" s="444"/>
      <c r="D66" s="445"/>
      <c r="E66" s="923"/>
      <c r="F66" s="924"/>
      <c r="G66" s="925">
        <f t="shared" si="14"/>
        <v>0</v>
      </c>
      <c r="H66" s="926"/>
      <c r="I66" s="927"/>
      <c r="J66" s="927"/>
      <c r="K66" s="927"/>
      <c r="L66" s="928"/>
      <c r="M66" s="928"/>
      <c r="N66" s="928"/>
      <c r="O66" s="927"/>
      <c r="P66" s="927"/>
      <c r="Q66" s="927"/>
      <c r="R66" s="927"/>
      <c r="S66" s="927"/>
      <c r="T66" s="927"/>
      <c r="U66" s="929">
        <f t="shared" si="11"/>
        <v>0</v>
      </c>
      <c r="V66" s="930"/>
      <c r="W66" s="450">
        <f t="shared" si="13"/>
        <v>0</v>
      </c>
      <c r="X66" s="452" t="str">
        <f>IF(G66=W66,"○","×")</f>
        <v>○</v>
      </c>
      <c r="Z66" s="453"/>
      <c r="AA66" s="453"/>
      <c r="AB66" s="453"/>
      <c r="AC66" s="453"/>
      <c r="AD66" s="453"/>
      <c r="AE66" s="453"/>
      <c r="AF66" s="453"/>
      <c r="AG66" s="453"/>
      <c r="AH66" s="453"/>
      <c r="AI66" s="453"/>
      <c r="AJ66" s="454"/>
      <c r="AK66" s="454"/>
      <c r="AL66" s="454"/>
      <c r="AM66" s="454"/>
    </row>
    <row r="67" spans="2:39" hidden="1">
      <c r="B67" s="443">
        <v>60</v>
      </c>
      <c r="C67" s="444"/>
      <c r="D67" s="445"/>
      <c r="E67" s="923"/>
      <c r="F67" s="924"/>
      <c r="G67" s="925">
        <f t="shared" si="14"/>
        <v>0</v>
      </c>
      <c r="H67" s="926"/>
      <c r="I67" s="927"/>
      <c r="J67" s="927"/>
      <c r="K67" s="927"/>
      <c r="L67" s="928"/>
      <c r="M67" s="928"/>
      <c r="N67" s="928"/>
      <c r="O67" s="927"/>
      <c r="P67" s="927"/>
      <c r="Q67" s="927"/>
      <c r="R67" s="927"/>
      <c r="S67" s="927"/>
      <c r="T67" s="927"/>
      <c r="U67" s="929">
        <f t="shared" si="11"/>
        <v>0</v>
      </c>
      <c r="V67" s="930"/>
      <c r="W67" s="450">
        <f t="shared" si="13"/>
        <v>0</v>
      </c>
      <c r="X67" s="452" t="str">
        <f t="shared" ref="X67:X76" si="15">IF(G67=W67,"○","×")</f>
        <v>○</v>
      </c>
      <c r="Z67" s="453"/>
      <c r="AA67" s="453"/>
      <c r="AB67" s="453"/>
      <c r="AC67" s="453"/>
      <c r="AD67" s="453"/>
      <c r="AE67" s="453"/>
      <c r="AF67" s="453"/>
      <c r="AG67" s="453"/>
      <c r="AH67" s="453"/>
      <c r="AI67" s="453"/>
      <c r="AJ67" s="454"/>
      <c r="AK67" s="454"/>
      <c r="AL67" s="454"/>
      <c r="AM67" s="454"/>
    </row>
    <row r="68" spans="2:39" hidden="1">
      <c r="B68" s="443">
        <v>61</v>
      </c>
      <c r="C68" s="444"/>
      <c r="D68" s="445"/>
      <c r="E68" s="923"/>
      <c r="F68" s="924"/>
      <c r="G68" s="925">
        <f t="shared" si="14"/>
        <v>0</v>
      </c>
      <c r="H68" s="926"/>
      <c r="I68" s="927"/>
      <c r="J68" s="927"/>
      <c r="K68" s="927"/>
      <c r="L68" s="928"/>
      <c r="M68" s="928"/>
      <c r="N68" s="928"/>
      <c r="O68" s="927"/>
      <c r="P68" s="927"/>
      <c r="Q68" s="927"/>
      <c r="R68" s="927"/>
      <c r="S68" s="927"/>
      <c r="T68" s="927"/>
      <c r="U68" s="929">
        <f t="shared" ref="U68:U76" si="16">SUM(I68:T68)</f>
        <v>0</v>
      </c>
      <c r="V68" s="930"/>
      <c r="W68" s="450">
        <f t="shared" si="13"/>
        <v>0</v>
      </c>
      <c r="X68" s="452" t="str">
        <f t="shared" si="15"/>
        <v>○</v>
      </c>
      <c r="Z68" s="453"/>
      <c r="AA68" s="453"/>
      <c r="AB68" s="453"/>
      <c r="AC68" s="453"/>
      <c r="AD68" s="453"/>
      <c r="AE68" s="453"/>
      <c r="AF68" s="453"/>
      <c r="AG68" s="453"/>
      <c r="AH68" s="453"/>
      <c r="AI68" s="453"/>
      <c r="AJ68" s="454"/>
      <c r="AK68" s="454"/>
      <c r="AL68" s="454"/>
      <c r="AM68" s="454"/>
    </row>
    <row r="69" spans="2:39" hidden="1">
      <c r="B69" s="443">
        <v>62</v>
      </c>
      <c r="C69" s="444"/>
      <c r="D69" s="445"/>
      <c r="E69" s="923"/>
      <c r="F69" s="924"/>
      <c r="G69" s="925">
        <f t="shared" si="14"/>
        <v>0</v>
      </c>
      <c r="H69" s="926"/>
      <c r="I69" s="927"/>
      <c r="J69" s="927"/>
      <c r="K69" s="927"/>
      <c r="L69" s="928"/>
      <c r="M69" s="928"/>
      <c r="N69" s="928"/>
      <c r="O69" s="927"/>
      <c r="P69" s="927"/>
      <c r="Q69" s="927"/>
      <c r="R69" s="927"/>
      <c r="S69" s="927"/>
      <c r="T69" s="927"/>
      <c r="U69" s="929">
        <f t="shared" si="16"/>
        <v>0</v>
      </c>
      <c r="V69" s="930"/>
      <c r="W69" s="450">
        <f t="shared" si="13"/>
        <v>0</v>
      </c>
      <c r="X69" s="452" t="str">
        <f t="shared" si="15"/>
        <v>○</v>
      </c>
      <c r="Z69" s="453"/>
      <c r="AA69" s="453"/>
      <c r="AB69" s="453"/>
      <c r="AC69" s="453"/>
      <c r="AD69" s="453"/>
      <c r="AE69" s="453"/>
      <c r="AF69" s="453"/>
      <c r="AG69" s="453"/>
      <c r="AH69" s="453"/>
      <c r="AI69" s="453"/>
      <c r="AJ69" s="454"/>
      <c r="AK69" s="454"/>
      <c r="AL69" s="454"/>
      <c r="AM69" s="454"/>
    </row>
    <row r="70" spans="2:39" hidden="1">
      <c r="B70" s="443">
        <v>63</v>
      </c>
      <c r="C70" s="444"/>
      <c r="D70" s="445"/>
      <c r="E70" s="923"/>
      <c r="F70" s="924"/>
      <c r="G70" s="925">
        <f t="shared" si="14"/>
        <v>0</v>
      </c>
      <c r="H70" s="926"/>
      <c r="I70" s="927"/>
      <c r="J70" s="927"/>
      <c r="K70" s="927"/>
      <c r="L70" s="928"/>
      <c r="M70" s="928"/>
      <c r="N70" s="928"/>
      <c r="O70" s="927"/>
      <c r="P70" s="927"/>
      <c r="Q70" s="927"/>
      <c r="R70" s="927"/>
      <c r="S70" s="927"/>
      <c r="T70" s="927"/>
      <c r="U70" s="929">
        <f t="shared" si="16"/>
        <v>0</v>
      </c>
      <c r="V70" s="930"/>
      <c r="W70" s="450">
        <f t="shared" si="13"/>
        <v>0</v>
      </c>
      <c r="X70" s="452" t="str">
        <f t="shared" si="15"/>
        <v>○</v>
      </c>
      <c r="Z70" s="453"/>
      <c r="AA70" s="453"/>
      <c r="AB70" s="453"/>
      <c r="AC70" s="453"/>
      <c r="AD70" s="453"/>
      <c r="AE70" s="453"/>
      <c r="AF70" s="453"/>
      <c r="AG70" s="453"/>
      <c r="AH70" s="453"/>
      <c r="AI70" s="453"/>
      <c r="AJ70" s="454"/>
      <c r="AK70" s="454"/>
      <c r="AL70" s="454"/>
      <c r="AM70" s="454"/>
    </row>
    <row r="71" spans="2:39" hidden="1">
      <c r="B71" s="443">
        <v>64</v>
      </c>
      <c r="C71" s="444"/>
      <c r="D71" s="445"/>
      <c r="E71" s="923"/>
      <c r="F71" s="924"/>
      <c r="G71" s="925">
        <f t="shared" si="14"/>
        <v>0</v>
      </c>
      <c r="H71" s="926"/>
      <c r="I71" s="927"/>
      <c r="J71" s="927"/>
      <c r="K71" s="927"/>
      <c r="L71" s="928"/>
      <c r="M71" s="928"/>
      <c r="N71" s="928"/>
      <c r="O71" s="927"/>
      <c r="P71" s="927"/>
      <c r="Q71" s="927"/>
      <c r="R71" s="927"/>
      <c r="S71" s="927"/>
      <c r="T71" s="927"/>
      <c r="U71" s="929">
        <f t="shared" si="16"/>
        <v>0</v>
      </c>
      <c r="V71" s="930"/>
      <c r="W71" s="450">
        <f t="shared" si="13"/>
        <v>0</v>
      </c>
      <c r="X71" s="452" t="str">
        <f t="shared" si="15"/>
        <v>○</v>
      </c>
      <c r="Z71" s="453"/>
      <c r="AA71" s="453"/>
      <c r="AB71" s="453"/>
      <c r="AC71" s="453"/>
      <c r="AD71" s="453"/>
      <c r="AE71" s="453"/>
      <c r="AF71" s="453"/>
      <c r="AG71" s="453"/>
      <c r="AH71" s="453"/>
      <c r="AI71" s="453"/>
      <c r="AJ71" s="454"/>
      <c r="AK71" s="454"/>
      <c r="AL71" s="454"/>
      <c r="AM71" s="454"/>
    </row>
    <row r="72" spans="2:39" hidden="1">
      <c r="B72" s="443">
        <v>65</v>
      </c>
      <c r="C72" s="444"/>
      <c r="D72" s="445"/>
      <c r="E72" s="923"/>
      <c r="F72" s="924"/>
      <c r="G72" s="925">
        <f t="shared" si="14"/>
        <v>0</v>
      </c>
      <c r="H72" s="926"/>
      <c r="I72" s="927"/>
      <c r="J72" s="927"/>
      <c r="K72" s="927"/>
      <c r="L72" s="928"/>
      <c r="M72" s="928"/>
      <c r="N72" s="928"/>
      <c r="O72" s="927"/>
      <c r="P72" s="927"/>
      <c r="Q72" s="927"/>
      <c r="R72" s="927"/>
      <c r="S72" s="927"/>
      <c r="T72" s="927"/>
      <c r="U72" s="929">
        <f t="shared" si="16"/>
        <v>0</v>
      </c>
      <c r="V72" s="930"/>
      <c r="W72" s="450">
        <f t="shared" si="13"/>
        <v>0</v>
      </c>
      <c r="X72" s="452" t="str">
        <f t="shared" si="15"/>
        <v>○</v>
      </c>
      <c r="Z72" s="453"/>
      <c r="AA72" s="453"/>
      <c r="AB72" s="453"/>
      <c r="AC72" s="453"/>
      <c r="AD72" s="453"/>
      <c r="AE72" s="453"/>
      <c r="AF72" s="453"/>
      <c r="AG72" s="453"/>
      <c r="AH72" s="453"/>
      <c r="AI72" s="453"/>
      <c r="AJ72" s="454"/>
      <c r="AK72" s="454"/>
      <c r="AL72" s="454"/>
      <c r="AM72" s="454"/>
    </row>
    <row r="73" spans="2:39" hidden="1">
      <c r="B73" s="443">
        <v>66</v>
      </c>
      <c r="C73" s="444"/>
      <c r="D73" s="445"/>
      <c r="E73" s="923"/>
      <c r="F73" s="924"/>
      <c r="G73" s="925">
        <f t="shared" si="14"/>
        <v>0</v>
      </c>
      <c r="H73" s="926"/>
      <c r="I73" s="927"/>
      <c r="J73" s="927"/>
      <c r="K73" s="927"/>
      <c r="L73" s="928"/>
      <c r="M73" s="928"/>
      <c r="N73" s="928"/>
      <c r="O73" s="927"/>
      <c r="P73" s="927"/>
      <c r="Q73" s="927"/>
      <c r="R73" s="927"/>
      <c r="S73" s="927"/>
      <c r="T73" s="927"/>
      <c r="U73" s="929">
        <f t="shared" si="16"/>
        <v>0</v>
      </c>
      <c r="V73" s="930"/>
      <c r="W73" s="450">
        <f t="shared" si="13"/>
        <v>0</v>
      </c>
      <c r="X73" s="452" t="str">
        <f t="shared" si="15"/>
        <v>○</v>
      </c>
      <c r="Z73" s="453"/>
      <c r="AA73" s="453"/>
      <c r="AB73" s="453"/>
      <c r="AC73" s="453"/>
      <c r="AD73" s="453"/>
      <c r="AE73" s="453"/>
      <c r="AF73" s="453"/>
      <c r="AG73" s="453"/>
      <c r="AH73" s="453"/>
      <c r="AI73" s="453"/>
      <c r="AJ73" s="454"/>
      <c r="AK73" s="454"/>
      <c r="AL73" s="454"/>
      <c r="AM73" s="454"/>
    </row>
    <row r="74" spans="2:39" hidden="1">
      <c r="B74" s="443">
        <v>67</v>
      </c>
      <c r="C74" s="444"/>
      <c r="D74" s="445"/>
      <c r="E74" s="923"/>
      <c r="F74" s="924"/>
      <c r="G74" s="925">
        <f t="shared" si="14"/>
        <v>0</v>
      </c>
      <c r="H74" s="926"/>
      <c r="I74" s="927"/>
      <c r="J74" s="927"/>
      <c r="K74" s="927"/>
      <c r="L74" s="928"/>
      <c r="M74" s="928"/>
      <c r="N74" s="928"/>
      <c r="O74" s="927"/>
      <c r="P74" s="927"/>
      <c r="Q74" s="927"/>
      <c r="R74" s="927"/>
      <c r="S74" s="927"/>
      <c r="T74" s="927"/>
      <c r="U74" s="929">
        <f t="shared" si="16"/>
        <v>0</v>
      </c>
      <c r="V74" s="930"/>
      <c r="W74" s="450">
        <f t="shared" si="13"/>
        <v>0</v>
      </c>
      <c r="X74" s="452" t="str">
        <f t="shared" si="15"/>
        <v>○</v>
      </c>
      <c r="Z74" s="453"/>
      <c r="AA74" s="453"/>
      <c r="AB74" s="453"/>
      <c r="AC74" s="453"/>
      <c r="AD74" s="453"/>
      <c r="AE74" s="453"/>
      <c r="AF74" s="453"/>
      <c r="AG74" s="453"/>
      <c r="AH74" s="453"/>
      <c r="AI74" s="453"/>
      <c r="AJ74" s="454"/>
      <c r="AK74" s="454"/>
      <c r="AL74" s="454"/>
      <c r="AM74" s="454"/>
    </row>
    <row r="75" spans="2:39" hidden="1">
      <c r="B75" s="443">
        <v>68</v>
      </c>
      <c r="C75" s="444"/>
      <c r="D75" s="445"/>
      <c r="E75" s="923"/>
      <c r="F75" s="924"/>
      <c r="G75" s="925">
        <f t="shared" si="14"/>
        <v>0</v>
      </c>
      <c r="H75" s="926"/>
      <c r="I75" s="927"/>
      <c r="J75" s="927"/>
      <c r="K75" s="927"/>
      <c r="L75" s="928"/>
      <c r="M75" s="928"/>
      <c r="N75" s="928"/>
      <c r="O75" s="927"/>
      <c r="P75" s="927"/>
      <c r="Q75" s="927"/>
      <c r="R75" s="927"/>
      <c r="S75" s="927"/>
      <c r="T75" s="927"/>
      <c r="U75" s="929">
        <f t="shared" si="16"/>
        <v>0</v>
      </c>
      <c r="V75" s="930"/>
      <c r="W75" s="450">
        <f t="shared" si="13"/>
        <v>0</v>
      </c>
      <c r="X75" s="452" t="str">
        <f t="shared" si="15"/>
        <v>○</v>
      </c>
      <c r="Z75" s="453"/>
      <c r="AA75" s="453"/>
      <c r="AB75" s="453"/>
      <c r="AC75" s="453"/>
      <c r="AD75" s="453"/>
      <c r="AE75" s="453"/>
      <c r="AF75" s="453"/>
      <c r="AG75" s="453"/>
      <c r="AH75" s="453"/>
      <c r="AI75" s="453"/>
      <c r="AJ75" s="454"/>
      <c r="AK75" s="454"/>
      <c r="AL75" s="454"/>
      <c r="AM75" s="454"/>
    </row>
    <row r="76" spans="2:39" hidden="1">
      <c r="B76" s="443">
        <v>69</v>
      </c>
      <c r="C76" s="444"/>
      <c r="D76" s="445"/>
      <c r="E76" s="923"/>
      <c r="F76" s="924"/>
      <c r="G76" s="925">
        <f t="shared" si="14"/>
        <v>0</v>
      </c>
      <c r="H76" s="926"/>
      <c r="I76" s="927"/>
      <c r="J76" s="927"/>
      <c r="K76" s="927"/>
      <c r="L76" s="928"/>
      <c r="M76" s="928"/>
      <c r="N76" s="928"/>
      <c r="O76" s="927"/>
      <c r="P76" s="927"/>
      <c r="Q76" s="927"/>
      <c r="R76" s="927"/>
      <c r="S76" s="927"/>
      <c r="T76" s="927"/>
      <c r="U76" s="929">
        <f t="shared" si="16"/>
        <v>0</v>
      </c>
      <c r="V76" s="930"/>
      <c r="W76" s="450">
        <f t="shared" si="13"/>
        <v>0</v>
      </c>
      <c r="X76" s="452" t="str">
        <f t="shared" si="15"/>
        <v>○</v>
      </c>
      <c r="Z76" s="453"/>
      <c r="AA76" s="453"/>
      <c r="AB76" s="453"/>
      <c r="AC76" s="453"/>
      <c r="AD76" s="453"/>
      <c r="AE76" s="453"/>
      <c r="AF76" s="453"/>
      <c r="AG76" s="453"/>
      <c r="AH76" s="453"/>
      <c r="AI76" s="453"/>
      <c r="AJ76" s="454"/>
      <c r="AK76" s="454"/>
      <c r="AL76" s="454"/>
      <c r="AM76" s="454"/>
    </row>
    <row r="77" spans="2:39" hidden="1">
      <c r="B77" s="443">
        <v>70</v>
      </c>
      <c r="C77" s="444"/>
      <c r="D77" s="445"/>
      <c r="E77" s="923"/>
      <c r="F77" s="924"/>
      <c r="G77" s="925">
        <f t="shared" si="14"/>
        <v>0</v>
      </c>
      <c r="H77" s="926"/>
      <c r="I77" s="927"/>
      <c r="J77" s="927"/>
      <c r="K77" s="927"/>
      <c r="L77" s="928"/>
      <c r="M77" s="928"/>
      <c r="N77" s="928"/>
      <c r="O77" s="927"/>
      <c r="P77" s="927"/>
      <c r="Q77" s="927"/>
      <c r="R77" s="927"/>
      <c r="S77" s="927"/>
      <c r="T77" s="927"/>
      <c r="U77" s="929">
        <f>SUM(I77:T77)</f>
        <v>0</v>
      </c>
      <c r="V77" s="930"/>
      <c r="W77" s="450">
        <f>SUM(U77,V77)</f>
        <v>0</v>
      </c>
      <c r="X77" s="452" t="str">
        <f>IF(G77=W77,"○","×")</f>
        <v>○</v>
      </c>
      <c r="Z77" s="453"/>
      <c r="AA77" s="453"/>
      <c r="AB77" s="453"/>
      <c r="AC77" s="453"/>
      <c r="AD77" s="453"/>
      <c r="AE77" s="453"/>
      <c r="AF77" s="453"/>
      <c r="AG77" s="453"/>
      <c r="AH77" s="453"/>
      <c r="AI77" s="453"/>
      <c r="AJ77" s="454"/>
      <c r="AK77" s="454"/>
      <c r="AL77" s="454"/>
      <c r="AM77" s="454"/>
    </row>
    <row r="78" spans="2:39" hidden="1">
      <c r="B78" s="443">
        <v>71</v>
      </c>
      <c r="C78" s="444"/>
      <c r="D78" s="445"/>
      <c r="E78" s="923"/>
      <c r="F78" s="924"/>
      <c r="G78" s="925">
        <f t="shared" si="14"/>
        <v>0</v>
      </c>
      <c r="H78" s="926"/>
      <c r="I78" s="927"/>
      <c r="J78" s="927"/>
      <c r="K78" s="927"/>
      <c r="L78" s="928"/>
      <c r="M78" s="928"/>
      <c r="N78" s="928"/>
      <c r="O78" s="927"/>
      <c r="P78" s="927"/>
      <c r="Q78" s="927"/>
      <c r="R78" s="927"/>
      <c r="S78" s="927"/>
      <c r="T78" s="927"/>
      <c r="U78" s="929">
        <f t="shared" ref="U78:U107" si="17">SUM(I78:T78)</f>
        <v>0</v>
      </c>
      <c r="V78" s="930"/>
      <c r="W78" s="450">
        <f t="shared" ref="W78:W107" si="18">SUM(U78,V78)</f>
        <v>0</v>
      </c>
      <c r="X78" s="452" t="str">
        <f t="shared" ref="X78:X107" si="19">IF(G78=W78,"○","×")</f>
        <v>○</v>
      </c>
      <c r="Z78" s="453"/>
      <c r="AA78" s="453"/>
      <c r="AB78" s="453"/>
      <c r="AC78" s="453"/>
      <c r="AD78" s="453"/>
      <c r="AE78" s="453"/>
      <c r="AF78" s="453"/>
      <c r="AG78" s="453"/>
      <c r="AH78" s="453"/>
      <c r="AI78" s="453"/>
      <c r="AJ78" s="454"/>
      <c r="AK78" s="454"/>
      <c r="AL78" s="454"/>
      <c r="AM78" s="454"/>
    </row>
    <row r="79" spans="2:39" hidden="1">
      <c r="B79" s="443">
        <v>72</v>
      </c>
      <c r="C79" s="444"/>
      <c r="D79" s="445"/>
      <c r="E79" s="923"/>
      <c r="F79" s="924"/>
      <c r="G79" s="925">
        <f t="shared" si="14"/>
        <v>0</v>
      </c>
      <c r="H79" s="926"/>
      <c r="I79" s="927"/>
      <c r="J79" s="927"/>
      <c r="K79" s="927"/>
      <c r="L79" s="928"/>
      <c r="M79" s="928"/>
      <c r="N79" s="928"/>
      <c r="O79" s="927"/>
      <c r="P79" s="927"/>
      <c r="Q79" s="927"/>
      <c r="R79" s="927"/>
      <c r="S79" s="927"/>
      <c r="T79" s="927"/>
      <c r="U79" s="929">
        <f t="shared" si="17"/>
        <v>0</v>
      </c>
      <c r="V79" s="930"/>
      <c r="W79" s="450">
        <f t="shared" si="18"/>
        <v>0</v>
      </c>
      <c r="X79" s="452" t="str">
        <f t="shared" si="19"/>
        <v>○</v>
      </c>
      <c r="Z79" s="453"/>
      <c r="AA79" s="453"/>
      <c r="AB79" s="453"/>
      <c r="AC79" s="453"/>
      <c r="AD79" s="453"/>
      <c r="AE79" s="453"/>
      <c r="AF79" s="453"/>
      <c r="AG79" s="453"/>
      <c r="AH79" s="453"/>
      <c r="AI79" s="453"/>
      <c r="AJ79" s="454"/>
      <c r="AK79" s="454"/>
      <c r="AL79" s="454"/>
      <c r="AM79" s="454"/>
    </row>
    <row r="80" spans="2:39" hidden="1">
      <c r="B80" s="443">
        <v>73</v>
      </c>
      <c r="C80" s="444"/>
      <c r="D80" s="445"/>
      <c r="E80" s="923"/>
      <c r="F80" s="924"/>
      <c r="G80" s="925">
        <f t="shared" si="14"/>
        <v>0</v>
      </c>
      <c r="H80" s="926"/>
      <c r="I80" s="927"/>
      <c r="J80" s="927"/>
      <c r="K80" s="927"/>
      <c r="L80" s="928"/>
      <c r="M80" s="928"/>
      <c r="N80" s="928"/>
      <c r="O80" s="927"/>
      <c r="P80" s="927"/>
      <c r="Q80" s="927"/>
      <c r="R80" s="927"/>
      <c r="S80" s="927"/>
      <c r="T80" s="927"/>
      <c r="U80" s="929">
        <f t="shared" si="17"/>
        <v>0</v>
      </c>
      <c r="V80" s="930"/>
      <c r="W80" s="450">
        <f t="shared" si="18"/>
        <v>0</v>
      </c>
      <c r="X80" s="452" t="str">
        <f t="shared" si="19"/>
        <v>○</v>
      </c>
      <c r="Z80" s="453"/>
      <c r="AA80" s="453"/>
      <c r="AB80" s="453"/>
      <c r="AC80" s="453"/>
      <c r="AD80" s="453"/>
      <c r="AE80" s="453"/>
      <c r="AF80" s="453"/>
      <c r="AG80" s="453"/>
      <c r="AH80" s="453"/>
      <c r="AI80" s="453"/>
      <c r="AJ80" s="454"/>
      <c r="AK80" s="454"/>
      <c r="AL80" s="454"/>
      <c r="AM80" s="454"/>
    </row>
    <row r="81" spans="2:39" hidden="1">
      <c r="B81" s="443">
        <v>74</v>
      </c>
      <c r="C81" s="444"/>
      <c r="D81" s="445"/>
      <c r="E81" s="923"/>
      <c r="F81" s="924"/>
      <c r="G81" s="925">
        <f t="shared" si="14"/>
        <v>0</v>
      </c>
      <c r="H81" s="926"/>
      <c r="I81" s="927"/>
      <c r="J81" s="927"/>
      <c r="K81" s="927"/>
      <c r="L81" s="928"/>
      <c r="M81" s="928"/>
      <c r="N81" s="928"/>
      <c r="O81" s="927"/>
      <c r="P81" s="927"/>
      <c r="Q81" s="927"/>
      <c r="R81" s="927"/>
      <c r="S81" s="927"/>
      <c r="T81" s="927"/>
      <c r="U81" s="929">
        <f t="shared" si="17"/>
        <v>0</v>
      </c>
      <c r="V81" s="930"/>
      <c r="W81" s="450">
        <f t="shared" si="18"/>
        <v>0</v>
      </c>
      <c r="X81" s="452" t="str">
        <f t="shared" si="19"/>
        <v>○</v>
      </c>
      <c r="Z81" s="453"/>
      <c r="AA81" s="453"/>
      <c r="AB81" s="453"/>
      <c r="AC81" s="453"/>
      <c r="AD81" s="453"/>
      <c r="AE81" s="453"/>
      <c r="AF81" s="453"/>
      <c r="AG81" s="453"/>
      <c r="AH81" s="453"/>
      <c r="AI81" s="453"/>
      <c r="AJ81" s="454"/>
      <c r="AK81" s="454"/>
      <c r="AL81" s="454"/>
      <c r="AM81" s="454"/>
    </row>
    <row r="82" spans="2:39" hidden="1">
      <c r="B82" s="443">
        <v>75</v>
      </c>
      <c r="C82" s="444"/>
      <c r="D82" s="445"/>
      <c r="E82" s="923"/>
      <c r="F82" s="924"/>
      <c r="G82" s="925">
        <f t="shared" si="14"/>
        <v>0</v>
      </c>
      <c r="H82" s="926"/>
      <c r="I82" s="927"/>
      <c r="J82" s="927"/>
      <c r="K82" s="927"/>
      <c r="L82" s="928"/>
      <c r="M82" s="928"/>
      <c r="N82" s="928"/>
      <c r="O82" s="927"/>
      <c r="P82" s="927"/>
      <c r="Q82" s="927"/>
      <c r="R82" s="927"/>
      <c r="S82" s="927"/>
      <c r="T82" s="927"/>
      <c r="U82" s="929">
        <f t="shared" si="17"/>
        <v>0</v>
      </c>
      <c r="V82" s="930"/>
      <c r="W82" s="450">
        <f t="shared" si="18"/>
        <v>0</v>
      </c>
      <c r="X82" s="452" t="str">
        <f t="shared" si="19"/>
        <v>○</v>
      </c>
      <c r="Z82" s="453"/>
      <c r="AA82" s="453"/>
      <c r="AB82" s="453"/>
      <c r="AC82" s="453"/>
      <c r="AD82" s="453"/>
      <c r="AE82" s="453"/>
      <c r="AF82" s="453"/>
      <c r="AG82" s="453"/>
      <c r="AH82" s="453"/>
      <c r="AI82" s="453"/>
      <c r="AJ82" s="454"/>
      <c r="AK82" s="454"/>
      <c r="AL82" s="454"/>
      <c r="AM82" s="454"/>
    </row>
    <row r="83" spans="2:39" hidden="1">
      <c r="B83" s="443">
        <v>76</v>
      </c>
      <c r="C83" s="444"/>
      <c r="D83" s="445"/>
      <c r="E83" s="923"/>
      <c r="F83" s="924"/>
      <c r="G83" s="925">
        <f t="shared" si="14"/>
        <v>0</v>
      </c>
      <c r="H83" s="926"/>
      <c r="I83" s="927"/>
      <c r="J83" s="927"/>
      <c r="K83" s="927"/>
      <c r="L83" s="928"/>
      <c r="M83" s="928"/>
      <c r="N83" s="928"/>
      <c r="O83" s="927"/>
      <c r="P83" s="927"/>
      <c r="Q83" s="927"/>
      <c r="R83" s="927"/>
      <c r="S83" s="927"/>
      <c r="T83" s="927"/>
      <c r="U83" s="929">
        <f t="shared" si="17"/>
        <v>0</v>
      </c>
      <c r="V83" s="930"/>
      <c r="W83" s="450">
        <f t="shared" si="18"/>
        <v>0</v>
      </c>
      <c r="X83" s="452" t="str">
        <f t="shared" si="19"/>
        <v>○</v>
      </c>
      <c r="Z83" s="453"/>
      <c r="AA83" s="453"/>
      <c r="AB83" s="453"/>
      <c r="AC83" s="453"/>
      <c r="AD83" s="453"/>
      <c r="AE83" s="453"/>
      <c r="AF83" s="453"/>
      <c r="AG83" s="453"/>
      <c r="AH83" s="453"/>
      <c r="AI83" s="453"/>
      <c r="AJ83" s="454"/>
      <c r="AK83" s="454"/>
      <c r="AL83" s="454"/>
      <c r="AM83" s="454"/>
    </row>
    <row r="84" spans="2:39" hidden="1">
      <c r="B84" s="443">
        <v>77</v>
      </c>
      <c r="C84" s="444"/>
      <c r="D84" s="445"/>
      <c r="E84" s="923"/>
      <c r="F84" s="924"/>
      <c r="G84" s="925">
        <f t="shared" si="14"/>
        <v>0</v>
      </c>
      <c r="H84" s="926"/>
      <c r="I84" s="927"/>
      <c r="J84" s="927"/>
      <c r="K84" s="927"/>
      <c r="L84" s="928"/>
      <c r="M84" s="928"/>
      <c r="N84" s="928"/>
      <c r="O84" s="927"/>
      <c r="P84" s="927"/>
      <c r="Q84" s="927"/>
      <c r="R84" s="927"/>
      <c r="S84" s="927"/>
      <c r="T84" s="927"/>
      <c r="U84" s="929">
        <f t="shared" si="17"/>
        <v>0</v>
      </c>
      <c r="V84" s="930"/>
      <c r="W84" s="450">
        <f t="shared" si="18"/>
        <v>0</v>
      </c>
      <c r="X84" s="452" t="str">
        <f t="shared" si="19"/>
        <v>○</v>
      </c>
      <c r="Z84" s="453"/>
      <c r="AA84" s="453"/>
      <c r="AB84" s="453"/>
      <c r="AC84" s="453"/>
      <c r="AD84" s="453"/>
      <c r="AE84" s="453"/>
      <c r="AF84" s="453"/>
      <c r="AG84" s="453"/>
      <c r="AH84" s="453"/>
      <c r="AI84" s="453"/>
      <c r="AJ84" s="454"/>
      <c r="AK84" s="454"/>
      <c r="AL84" s="454"/>
      <c r="AM84" s="454"/>
    </row>
    <row r="85" spans="2:39" hidden="1">
      <c r="B85" s="443">
        <v>78</v>
      </c>
      <c r="C85" s="444"/>
      <c r="D85" s="445"/>
      <c r="E85" s="923"/>
      <c r="F85" s="924"/>
      <c r="G85" s="925">
        <f t="shared" si="14"/>
        <v>0</v>
      </c>
      <c r="H85" s="926"/>
      <c r="I85" s="927"/>
      <c r="J85" s="927"/>
      <c r="K85" s="927"/>
      <c r="L85" s="928"/>
      <c r="M85" s="928"/>
      <c r="N85" s="928"/>
      <c r="O85" s="927"/>
      <c r="P85" s="927"/>
      <c r="Q85" s="927"/>
      <c r="R85" s="927"/>
      <c r="S85" s="927"/>
      <c r="T85" s="927"/>
      <c r="U85" s="929">
        <f t="shared" si="17"/>
        <v>0</v>
      </c>
      <c r="V85" s="930"/>
      <c r="W85" s="450">
        <f t="shared" si="18"/>
        <v>0</v>
      </c>
      <c r="X85" s="452" t="str">
        <f t="shared" si="19"/>
        <v>○</v>
      </c>
      <c r="Z85" s="453"/>
      <c r="AA85" s="453"/>
      <c r="AB85" s="453"/>
      <c r="AC85" s="453"/>
      <c r="AD85" s="453"/>
      <c r="AE85" s="453"/>
      <c r="AF85" s="453"/>
      <c r="AG85" s="453"/>
      <c r="AH85" s="453"/>
      <c r="AI85" s="453"/>
      <c r="AJ85" s="454"/>
      <c r="AK85" s="454"/>
      <c r="AL85" s="454"/>
      <c r="AM85" s="454"/>
    </row>
    <row r="86" spans="2:39" hidden="1">
      <c r="B86" s="443">
        <v>79</v>
      </c>
      <c r="C86" s="444"/>
      <c r="D86" s="445"/>
      <c r="E86" s="923"/>
      <c r="F86" s="924"/>
      <c r="G86" s="925">
        <f t="shared" si="14"/>
        <v>0</v>
      </c>
      <c r="H86" s="926"/>
      <c r="I86" s="927"/>
      <c r="J86" s="927"/>
      <c r="K86" s="927"/>
      <c r="L86" s="928"/>
      <c r="M86" s="928"/>
      <c r="N86" s="928"/>
      <c r="O86" s="927"/>
      <c r="P86" s="927"/>
      <c r="Q86" s="927"/>
      <c r="R86" s="927"/>
      <c r="S86" s="927"/>
      <c r="T86" s="927"/>
      <c r="U86" s="929">
        <f t="shared" si="17"/>
        <v>0</v>
      </c>
      <c r="V86" s="930"/>
      <c r="W86" s="450">
        <f t="shared" si="18"/>
        <v>0</v>
      </c>
      <c r="X86" s="452" t="str">
        <f t="shared" si="19"/>
        <v>○</v>
      </c>
      <c r="Z86" s="453"/>
      <c r="AA86" s="453"/>
      <c r="AB86" s="453"/>
      <c r="AC86" s="453"/>
      <c r="AD86" s="453"/>
      <c r="AE86" s="453"/>
      <c r="AF86" s="453"/>
      <c r="AG86" s="453"/>
      <c r="AH86" s="453"/>
      <c r="AI86" s="453"/>
      <c r="AJ86" s="454"/>
      <c r="AK86" s="454"/>
      <c r="AL86" s="454"/>
      <c r="AM86" s="454"/>
    </row>
    <row r="87" spans="2:39" hidden="1">
      <c r="B87" s="443">
        <v>80</v>
      </c>
      <c r="C87" s="444"/>
      <c r="D87" s="445"/>
      <c r="E87" s="931"/>
      <c r="F87" s="932"/>
      <c r="G87" s="925">
        <f>ROUNDDOWN(E87*F87,0)</f>
        <v>0</v>
      </c>
      <c r="H87" s="926"/>
      <c r="I87" s="927"/>
      <c r="J87" s="927"/>
      <c r="K87" s="927"/>
      <c r="L87" s="928"/>
      <c r="M87" s="928"/>
      <c r="N87" s="928"/>
      <c r="O87" s="927"/>
      <c r="P87" s="927"/>
      <c r="Q87" s="927"/>
      <c r="R87" s="927"/>
      <c r="S87" s="927"/>
      <c r="T87" s="927"/>
      <c r="U87" s="929">
        <f>SUM(I87:T87)</f>
        <v>0</v>
      </c>
      <c r="V87" s="930"/>
      <c r="W87" s="450">
        <f>SUM(U87,V87)</f>
        <v>0</v>
      </c>
      <c r="X87" s="452" t="str">
        <f t="shared" si="19"/>
        <v>○</v>
      </c>
      <c r="Z87" s="453"/>
      <c r="AA87" s="453"/>
      <c r="AB87" s="453"/>
      <c r="AC87" s="453"/>
      <c r="AD87" s="453"/>
      <c r="AE87" s="453"/>
      <c r="AF87" s="453"/>
      <c r="AG87" s="453"/>
      <c r="AH87" s="453"/>
      <c r="AI87" s="453"/>
      <c r="AJ87" s="454"/>
      <c r="AK87" s="454"/>
      <c r="AL87" s="454"/>
      <c r="AM87" s="454"/>
    </row>
    <row r="88" spans="2:39" hidden="1">
      <c r="B88" s="443">
        <v>81</v>
      </c>
      <c r="C88" s="444"/>
      <c r="D88" s="445"/>
      <c r="E88" s="923"/>
      <c r="F88" s="924"/>
      <c r="G88" s="925">
        <f t="shared" ref="G88:G97" si="20">ROUNDDOWN(E88*F88,0)</f>
        <v>0</v>
      </c>
      <c r="H88" s="926"/>
      <c r="I88" s="927"/>
      <c r="J88" s="927"/>
      <c r="K88" s="927"/>
      <c r="L88" s="928"/>
      <c r="M88" s="928"/>
      <c r="N88" s="928"/>
      <c r="O88" s="927"/>
      <c r="P88" s="927"/>
      <c r="Q88" s="927"/>
      <c r="R88" s="927"/>
      <c r="S88" s="927"/>
      <c r="T88" s="927"/>
      <c r="U88" s="929">
        <f t="shared" ref="U88:U93" si="21">SUM(I88:T88)</f>
        <v>0</v>
      </c>
      <c r="V88" s="930"/>
      <c r="W88" s="450">
        <f t="shared" ref="W88:W93" si="22">SUM(U88,V88)</f>
        <v>0</v>
      </c>
      <c r="X88" s="452" t="str">
        <f t="shared" si="19"/>
        <v>○</v>
      </c>
      <c r="Z88" s="453"/>
      <c r="AA88" s="453"/>
      <c r="AB88" s="453"/>
      <c r="AC88" s="453"/>
      <c r="AD88" s="453"/>
      <c r="AE88" s="453"/>
      <c r="AF88" s="453"/>
      <c r="AG88" s="453"/>
      <c r="AH88" s="453"/>
      <c r="AI88" s="453"/>
      <c r="AJ88" s="454"/>
      <c r="AK88" s="454"/>
      <c r="AL88" s="454"/>
      <c r="AM88" s="454"/>
    </row>
    <row r="89" spans="2:39" hidden="1">
      <c r="B89" s="443">
        <v>82</v>
      </c>
      <c r="C89" s="444"/>
      <c r="D89" s="445"/>
      <c r="E89" s="923"/>
      <c r="F89" s="924"/>
      <c r="G89" s="925">
        <f t="shared" si="20"/>
        <v>0</v>
      </c>
      <c r="H89" s="926"/>
      <c r="I89" s="927"/>
      <c r="J89" s="927"/>
      <c r="K89" s="927"/>
      <c r="L89" s="928"/>
      <c r="M89" s="928"/>
      <c r="N89" s="928"/>
      <c r="O89" s="927"/>
      <c r="P89" s="927"/>
      <c r="Q89" s="927"/>
      <c r="R89" s="927"/>
      <c r="S89" s="927"/>
      <c r="T89" s="927"/>
      <c r="U89" s="929">
        <f t="shared" si="21"/>
        <v>0</v>
      </c>
      <c r="V89" s="930"/>
      <c r="W89" s="450">
        <f t="shared" si="22"/>
        <v>0</v>
      </c>
      <c r="X89" s="452" t="str">
        <f t="shared" si="19"/>
        <v>○</v>
      </c>
      <c r="Z89" s="453"/>
      <c r="AA89" s="453"/>
      <c r="AB89" s="453"/>
      <c r="AC89" s="453"/>
      <c r="AD89" s="453"/>
      <c r="AE89" s="453"/>
      <c r="AF89" s="453"/>
      <c r="AG89" s="453"/>
      <c r="AH89" s="453"/>
      <c r="AI89" s="453"/>
      <c r="AJ89" s="454"/>
      <c r="AK89" s="454"/>
      <c r="AL89" s="454"/>
      <c r="AM89" s="454"/>
    </row>
    <row r="90" spans="2:39" hidden="1">
      <c r="B90" s="443">
        <v>83</v>
      </c>
      <c r="C90" s="444"/>
      <c r="D90" s="445"/>
      <c r="E90" s="923"/>
      <c r="F90" s="924"/>
      <c r="G90" s="925">
        <f t="shared" si="20"/>
        <v>0</v>
      </c>
      <c r="H90" s="926"/>
      <c r="I90" s="927"/>
      <c r="J90" s="927"/>
      <c r="K90" s="927"/>
      <c r="L90" s="928"/>
      <c r="M90" s="928"/>
      <c r="N90" s="928"/>
      <c r="O90" s="927"/>
      <c r="P90" s="927"/>
      <c r="Q90" s="927"/>
      <c r="R90" s="927"/>
      <c r="S90" s="927"/>
      <c r="T90" s="927"/>
      <c r="U90" s="929">
        <f t="shared" si="21"/>
        <v>0</v>
      </c>
      <c r="V90" s="930"/>
      <c r="W90" s="450">
        <f t="shared" si="22"/>
        <v>0</v>
      </c>
      <c r="X90" s="452" t="str">
        <f t="shared" si="19"/>
        <v>○</v>
      </c>
      <c r="Z90" s="453"/>
      <c r="AA90" s="453"/>
      <c r="AB90" s="453"/>
      <c r="AC90" s="453"/>
      <c r="AD90" s="453"/>
      <c r="AE90" s="453"/>
      <c r="AF90" s="453"/>
      <c r="AG90" s="453"/>
      <c r="AH90" s="453"/>
      <c r="AI90" s="453"/>
      <c r="AJ90" s="454"/>
      <c r="AK90" s="454"/>
      <c r="AL90" s="454"/>
      <c r="AM90" s="454"/>
    </row>
    <row r="91" spans="2:39" hidden="1">
      <c r="B91" s="443">
        <v>84</v>
      </c>
      <c r="C91" s="444"/>
      <c r="D91" s="445"/>
      <c r="E91" s="923"/>
      <c r="F91" s="924"/>
      <c r="G91" s="925">
        <f t="shared" si="20"/>
        <v>0</v>
      </c>
      <c r="H91" s="926"/>
      <c r="I91" s="927"/>
      <c r="J91" s="927"/>
      <c r="K91" s="927"/>
      <c r="L91" s="928"/>
      <c r="M91" s="928"/>
      <c r="N91" s="928"/>
      <c r="O91" s="927"/>
      <c r="P91" s="927"/>
      <c r="Q91" s="927"/>
      <c r="R91" s="927"/>
      <c r="S91" s="927"/>
      <c r="T91" s="927"/>
      <c r="U91" s="929">
        <f t="shared" si="21"/>
        <v>0</v>
      </c>
      <c r="V91" s="930"/>
      <c r="W91" s="450">
        <f t="shared" si="22"/>
        <v>0</v>
      </c>
      <c r="X91" s="452" t="str">
        <f t="shared" si="19"/>
        <v>○</v>
      </c>
      <c r="Z91" s="453"/>
      <c r="AA91" s="453"/>
      <c r="AB91" s="453"/>
      <c r="AC91" s="453"/>
      <c r="AD91" s="453"/>
      <c r="AE91" s="453"/>
      <c r="AF91" s="453"/>
      <c r="AG91" s="453"/>
      <c r="AH91" s="453"/>
      <c r="AI91" s="453"/>
      <c r="AJ91" s="454"/>
      <c r="AK91" s="454"/>
      <c r="AL91" s="454"/>
      <c r="AM91" s="454"/>
    </row>
    <row r="92" spans="2:39" hidden="1">
      <c r="B92" s="443">
        <v>85</v>
      </c>
      <c r="C92" s="444"/>
      <c r="D92" s="445"/>
      <c r="E92" s="923"/>
      <c r="F92" s="924"/>
      <c r="G92" s="925">
        <f t="shared" si="20"/>
        <v>0</v>
      </c>
      <c r="H92" s="926"/>
      <c r="I92" s="927"/>
      <c r="J92" s="927"/>
      <c r="K92" s="927"/>
      <c r="L92" s="928"/>
      <c r="M92" s="928"/>
      <c r="N92" s="928"/>
      <c r="O92" s="927"/>
      <c r="P92" s="927"/>
      <c r="Q92" s="927"/>
      <c r="R92" s="927"/>
      <c r="S92" s="927"/>
      <c r="T92" s="927"/>
      <c r="U92" s="929">
        <f t="shared" si="21"/>
        <v>0</v>
      </c>
      <c r="V92" s="930"/>
      <c r="W92" s="450">
        <f t="shared" si="22"/>
        <v>0</v>
      </c>
      <c r="X92" s="452" t="str">
        <f t="shared" si="19"/>
        <v>○</v>
      </c>
      <c r="Z92" s="453"/>
      <c r="AA92" s="453"/>
      <c r="AB92" s="453"/>
      <c r="AC92" s="453"/>
      <c r="AD92" s="453"/>
      <c r="AE92" s="453"/>
      <c r="AF92" s="453"/>
      <c r="AG92" s="453"/>
      <c r="AH92" s="453"/>
      <c r="AI92" s="453"/>
      <c r="AJ92" s="454"/>
      <c r="AK92" s="454"/>
      <c r="AL92" s="454"/>
      <c r="AM92" s="454"/>
    </row>
    <row r="93" spans="2:39" hidden="1">
      <c r="B93" s="443">
        <v>86</v>
      </c>
      <c r="C93" s="444"/>
      <c r="D93" s="445"/>
      <c r="E93" s="923"/>
      <c r="F93" s="924"/>
      <c r="G93" s="925">
        <f t="shared" si="20"/>
        <v>0</v>
      </c>
      <c r="H93" s="926"/>
      <c r="I93" s="927"/>
      <c r="J93" s="927"/>
      <c r="K93" s="927"/>
      <c r="L93" s="928"/>
      <c r="M93" s="928"/>
      <c r="N93" s="928"/>
      <c r="O93" s="927"/>
      <c r="P93" s="927"/>
      <c r="Q93" s="927"/>
      <c r="R93" s="927"/>
      <c r="S93" s="927"/>
      <c r="T93" s="927"/>
      <c r="U93" s="929">
        <f t="shared" si="21"/>
        <v>0</v>
      </c>
      <c r="V93" s="930"/>
      <c r="W93" s="450">
        <f t="shared" si="22"/>
        <v>0</v>
      </c>
      <c r="X93" s="452" t="str">
        <f t="shared" si="19"/>
        <v>○</v>
      </c>
      <c r="Z93" s="453"/>
      <c r="AA93" s="453"/>
      <c r="AB93" s="453"/>
      <c r="AC93" s="453"/>
      <c r="AD93" s="453"/>
      <c r="AE93" s="453"/>
      <c r="AF93" s="453"/>
      <c r="AG93" s="453"/>
      <c r="AH93" s="453"/>
      <c r="AI93" s="453"/>
      <c r="AJ93" s="454"/>
      <c r="AK93" s="454"/>
      <c r="AL93" s="454"/>
      <c r="AM93" s="454"/>
    </row>
    <row r="94" spans="2:39" hidden="1">
      <c r="B94" s="443">
        <v>87</v>
      </c>
      <c r="C94" s="444"/>
      <c r="D94" s="445"/>
      <c r="E94" s="923"/>
      <c r="F94" s="924"/>
      <c r="G94" s="925">
        <f t="shared" si="20"/>
        <v>0</v>
      </c>
      <c r="H94" s="926"/>
      <c r="I94" s="927"/>
      <c r="J94" s="927"/>
      <c r="K94" s="927"/>
      <c r="L94" s="928"/>
      <c r="M94" s="928"/>
      <c r="N94" s="928"/>
      <c r="O94" s="927"/>
      <c r="P94" s="927"/>
      <c r="Q94" s="927"/>
      <c r="R94" s="927"/>
      <c r="S94" s="927"/>
      <c r="T94" s="927"/>
      <c r="U94" s="929">
        <f>SUM(I94:T94)</f>
        <v>0</v>
      </c>
      <c r="V94" s="930"/>
      <c r="W94" s="450">
        <f>SUM(U94,V94)</f>
        <v>0</v>
      </c>
      <c r="X94" s="452" t="str">
        <f t="shared" si="19"/>
        <v>○</v>
      </c>
      <c r="Z94" s="453"/>
      <c r="AA94" s="453"/>
      <c r="AB94" s="453"/>
      <c r="AC94" s="453"/>
      <c r="AD94" s="453"/>
      <c r="AE94" s="453"/>
      <c r="AF94" s="453"/>
      <c r="AG94" s="453"/>
      <c r="AH94" s="453"/>
      <c r="AI94" s="453"/>
      <c r="AJ94" s="454"/>
      <c r="AK94" s="454"/>
      <c r="AL94" s="454"/>
      <c r="AM94" s="454"/>
    </row>
    <row r="95" spans="2:39" hidden="1">
      <c r="B95" s="443">
        <v>88</v>
      </c>
      <c r="C95" s="444"/>
      <c r="D95" s="445"/>
      <c r="E95" s="923"/>
      <c r="F95" s="924"/>
      <c r="G95" s="925">
        <f t="shared" si="20"/>
        <v>0</v>
      </c>
      <c r="H95" s="926"/>
      <c r="I95" s="927"/>
      <c r="J95" s="927"/>
      <c r="K95" s="927"/>
      <c r="L95" s="928"/>
      <c r="M95" s="928"/>
      <c r="N95" s="928"/>
      <c r="O95" s="927"/>
      <c r="P95" s="927"/>
      <c r="Q95" s="927"/>
      <c r="R95" s="927"/>
      <c r="S95" s="927"/>
      <c r="T95" s="927"/>
      <c r="U95" s="929">
        <f t="shared" ref="U95:U106" si="23">SUM(I95:T95)</f>
        <v>0</v>
      </c>
      <c r="V95" s="930"/>
      <c r="W95" s="450">
        <f t="shared" ref="W95:W96" si="24">SUM(U95,V95)</f>
        <v>0</v>
      </c>
      <c r="X95" s="452" t="str">
        <f t="shared" si="19"/>
        <v>○</v>
      </c>
      <c r="Z95" s="453"/>
      <c r="AA95" s="453"/>
      <c r="AB95" s="453"/>
      <c r="AC95" s="453"/>
      <c r="AD95" s="453"/>
      <c r="AE95" s="453"/>
      <c r="AF95" s="453"/>
      <c r="AG95" s="453"/>
      <c r="AH95" s="453"/>
      <c r="AI95" s="453"/>
      <c r="AJ95" s="454"/>
      <c r="AK95" s="454"/>
      <c r="AL95" s="454"/>
      <c r="AM95" s="454"/>
    </row>
    <row r="96" spans="2:39" hidden="1">
      <c r="B96" s="443">
        <v>89</v>
      </c>
      <c r="C96" s="444"/>
      <c r="D96" s="445"/>
      <c r="E96" s="923"/>
      <c r="F96" s="924"/>
      <c r="G96" s="925">
        <f t="shared" si="20"/>
        <v>0</v>
      </c>
      <c r="H96" s="926"/>
      <c r="I96" s="927"/>
      <c r="J96" s="927"/>
      <c r="K96" s="927"/>
      <c r="L96" s="928"/>
      <c r="M96" s="928"/>
      <c r="N96" s="928"/>
      <c r="O96" s="927"/>
      <c r="P96" s="927"/>
      <c r="Q96" s="927"/>
      <c r="R96" s="927"/>
      <c r="S96" s="927"/>
      <c r="T96" s="927"/>
      <c r="U96" s="929">
        <f t="shared" si="23"/>
        <v>0</v>
      </c>
      <c r="V96" s="930"/>
      <c r="W96" s="450">
        <f t="shared" si="24"/>
        <v>0</v>
      </c>
      <c r="X96" s="452" t="str">
        <f t="shared" si="19"/>
        <v>○</v>
      </c>
      <c r="Z96" s="453"/>
      <c r="AA96" s="453"/>
      <c r="AB96" s="453"/>
      <c r="AC96" s="453"/>
      <c r="AD96" s="453"/>
      <c r="AE96" s="453"/>
      <c r="AF96" s="453"/>
      <c r="AG96" s="453"/>
      <c r="AH96" s="453"/>
      <c r="AI96" s="453"/>
      <c r="AJ96" s="454"/>
      <c r="AK96" s="454"/>
      <c r="AL96" s="454"/>
      <c r="AM96" s="454"/>
    </row>
    <row r="97" spans="2:39" hidden="1">
      <c r="B97" s="443">
        <v>90</v>
      </c>
      <c r="C97" s="444"/>
      <c r="D97" s="445"/>
      <c r="E97" s="923"/>
      <c r="F97" s="924"/>
      <c r="G97" s="925">
        <f t="shared" si="20"/>
        <v>0</v>
      </c>
      <c r="H97" s="926"/>
      <c r="I97" s="927"/>
      <c r="J97" s="927"/>
      <c r="K97" s="927"/>
      <c r="L97" s="928"/>
      <c r="M97" s="928"/>
      <c r="N97" s="928"/>
      <c r="O97" s="927"/>
      <c r="P97" s="927"/>
      <c r="Q97" s="927"/>
      <c r="R97" s="927"/>
      <c r="S97" s="927"/>
      <c r="T97" s="927"/>
      <c r="U97" s="929">
        <f t="shared" si="23"/>
        <v>0</v>
      </c>
      <c r="V97" s="930"/>
      <c r="W97" s="450">
        <f>SUM(U97,V97)</f>
        <v>0</v>
      </c>
      <c r="X97" s="452" t="str">
        <f t="shared" si="19"/>
        <v>○</v>
      </c>
      <c r="Z97" s="453"/>
      <c r="AA97" s="453"/>
      <c r="AB97" s="453"/>
      <c r="AC97" s="453"/>
      <c r="AD97" s="453"/>
      <c r="AE97" s="453"/>
      <c r="AF97" s="453"/>
      <c r="AG97" s="453"/>
      <c r="AH97" s="453"/>
      <c r="AI97" s="453"/>
      <c r="AJ97" s="454"/>
      <c r="AK97" s="454"/>
      <c r="AL97" s="454"/>
      <c r="AM97" s="454"/>
    </row>
    <row r="98" spans="2:39" hidden="1">
      <c r="B98" s="443">
        <v>91</v>
      </c>
      <c r="C98" s="444"/>
      <c r="D98" s="445"/>
      <c r="E98" s="923"/>
      <c r="F98" s="924"/>
      <c r="G98" s="925">
        <f>ROUNDDOWN(E98*F98,0)</f>
        <v>0</v>
      </c>
      <c r="H98" s="926"/>
      <c r="I98" s="927"/>
      <c r="J98" s="927"/>
      <c r="K98" s="927"/>
      <c r="L98" s="928"/>
      <c r="M98" s="928"/>
      <c r="N98" s="928"/>
      <c r="O98" s="927"/>
      <c r="P98" s="927"/>
      <c r="Q98" s="927"/>
      <c r="R98" s="927"/>
      <c r="S98" s="927"/>
      <c r="T98" s="927"/>
      <c r="U98" s="929">
        <f t="shared" si="23"/>
        <v>0</v>
      </c>
      <c r="V98" s="930"/>
      <c r="W98" s="450">
        <f t="shared" ref="W98:W106" si="25">SUM(U98,V98)</f>
        <v>0</v>
      </c>
      <c r="X98" s="452" t="str">
        <f t="shared" si="19"/>
        <v>○</v>
      </c>
      <c r="Z98" s="453"/>
      <c r="AA98" s="453"/>
      <c r="AB98" s="453"/>
      <c r="AC98" s="453"/>
      <c r="AD98" s="453"/>
      <c r="AE98" s="453"/>
      <c r="AF98" s="453"/>
      <c r="AG98" s="453"/>
      <c r="AH98" s="453"/>
      <c r="AI98" s="453"/>
      <c r="AJ98" s="454"/>
      <c r="AK98" s="454"/>
      <c r="AL98" s="454"/>
      <c r="AM98" s="454"/>
    </row>
    <row r="99" spans="2:39" hidden="1">
      <c r="B99" s="443">
        <v>92</v>
      </c>
      <c r="C99" s="444"/>
      <c r="D99" s="445"/>
      <c r="E99" s="923"/>
      <c r="F99" s="924"/>
      <c r="G99" s="925">
        <f>ROUNDDOWN(E99*F99,0)</f>
        <v>0</v>
      </c>
      <c r="H99" s="926"/>
      <c r="I99" s="927"/>
      <c r="J99" s="927"/>
      <c r="K99" s="927"/>
      <c r="L99" s="928"/>
      <c r="M99" s="928"/>
      <c r="N99" s="928"/>
      <c r="O99" s="927"/>
      <c r="P99" s="927"/>
      <c r="Q99" s="927"/>
      <c r="R99" s="927"/>
      <c r="S99" s="927"/>
      <c r="T99" s="927"/>
      <c r="U99" s="929">
        <f t="shared" si="23"/>
        <v>0</v>
      </c>
      <c r="V99" s="930"/>
      <c r="W99" s="450">
        <f t="shared" si="25"/>
        <v>0</v>
      </c>
      <c r="X99" s="452" t="str">
        <f t="shared" si="19"/>
        <v>○</v>
      </c>
      <c r="Z99" s="453"/>
      <c r="AA99" s="453"/>
      <c r="AB99" s="453"/>
      <c r="AC99" s="453"/>
      <c r="AD99" s="453"/>
      <c r="AE99" s="453"/>
      <c r="AF99" s="453"/>
      <c r="AG99" s="453"/>
      <c r="AH99" s="453"/>
      <c r="AI99" s="453"/>
      <c r="AJ99" s="454"/>
      <c r="AK99" s="454"/>
      <c r="AL99" s="454"/>
      <c r="AM99" s="454"/>
    </row>
    <row r="100" spans="2:39" hidden="1">
      <c r="B100" s="443">
        <v>93</v>
      </c>
      <c r="C100" s="444"/>
      <c r="D100" s="445"/>
      <c r="E100" s="923"/>
      <c r="F100" s="924"/>
      <c r="G100" s="925">
        <f t="shared" ref="G100:G106" si="26">ROUNDDOWN(E100*F100,0)</f>
        <v>0</v>
      </c>
      <c r="H100" s="926"/>
      <c r="I100" s="927"/>
      <c r="J100" s="927"/>
      <c r="K100" s="927"/>
      <c r="L100" s="928"/>
      <c r="M100" s="928"/>
      <c r="N100" s="928"/>
      <c r="O100" s="927"/>
      <c r="P100" s="927"/>
      <c r="Q100" s="927"/>
      <c r="R100" s="927"/>
      <c r="S100" s="927"/>
      <c r="T100" s="927"/>
      <c r="U100" s="929">
        <f t="shared" si="23"/>
        <v>0</v>
      </c>
      <c r="V100" s="930"/>
      <c r="W100" s="450">
        <f t="shared" si="25"/>
        <v>0</v>
      </c>
      <c r="X100" s="452" t="str">
        <f t="shared" si="19"/>
        <v>○</v>
      </c>
      <c r="Z100" s="453"/>
      <c r="AA100" s="453"/>
      <c r="AB100" s="453"/>
      <c r="AC100" s="453"/>
      <c r="AD100" s="453"/>
      <c r="AE100" s="453"/>
      <c r="AF100" s="453"/>
      <c r="AG100" s="453"/>
      <c r="AH100" s="453"/>
      <c r="AI100" s="453"/>
      <c r="AJ100" s="454"/>
      <c r="AK100" s="454"/>
      <c r="AL100" s="454"/>
      <c r="AM100" s="454"/>
    </row>
    <row r="101" spans="2:39" hidden="1">
      <c r="B101" s="443">
        <v>94</v>
      </c>
      <c r="C101" s="444"/>
      <c r="D101" s="445"/>
      <c r="E101" s="923"/>
      <c r="F101" s="924"/>
      <c r="G101" s="925">
        <f t="shared" si="26"/>
        <v>0</v>
      </c>
      <c r="H101" s="926"/>
      <c r="I101" s="927"/>
      <c r="J101" s="927"/>
      <c r="K101" s="927"/>
      <c r="L101" s="928"/>
      <c r="M101" s="928"/>
      <c r="N101" s="928"/>
      <c r="O101" s="927"/>
      <c r="P101" s="927"/>
      <c r="Q101" s="927"/>
      <c r="R101" s="927"/>
      <c r="S101" s="927"/>
      <c r="T101" s="927"/>
      <c r="U101" s="929">
        <f t="shared" si="23"/>
        <v>0</v>
      </c>
      <c r="V101" s="930"/>
      <c r="W101" s="450">
        <f t="shared" si="25"/>
        <v>0</v>
      </c>
      <c r="X101" s="452" t="str">
        <f t="shared" si="19"/>
        <v>○</v>
      </c>
      <c r="Z101" s="453"/>
      <c r="AA101" s="453"/>
      <c r="AB101" s="453"/>
      <c r="AC101" s="453"/>
      <c r="AD101" s="453"/>
      <c r="AE101" s="453"/>
      <c r="AF101" s="453"/>
      <c r="AG101" s="453"/>
      <c r="AH101" s="453"/>
      <c r="AI101" s="453"/>
      <c r="AJ101" s="454"/>
      <c r="AK101" s="454"/>
      <c r="AL101" s="454"/>
      <c r="AM101" s="454"/>
    </row>
    <row r="102" spans="2:39" hidden="1">
      <c r="B102" s="443">
        <v>95</v>
      </c>
      <c r="C102" s="444"/>
      <c r="D102" s="445"/>
      <c r="E102" s="923"/>
      <c r="F102" s="924"/>
      <c r="G102" s="925">
        <f t="shared" si="26"/>
        <v>0</v>
      </c>
      <c r="H102" s="926"/>
      <c r="I102" s="927"/>
      <c r="J102" s="927"/>
      <c r="K102" s="927"/>
      <c r="L102" s="928"/>
      <c r="M102" s="928"/>
      <c r="N102" s="928"/>
      <c r="O102" s="927"/>
      <c r="P102" s="927"/>
      <c r="Q102" s="927"/>
      <c r="R102" s="927"/>
      <c r="S102" s="927"/>
      <c r="T102" s="927"/>
      <c r="U102" s="929">
        <f t="shared" si="23"/>
        <v>0</v>
      </c>
      <c r="V102" s="930"/>
      <c r="W102" s="450">
        <f t="shared" si="25"/>
        <v>0</v>
      </c>
      <c r="X102" s="452" t="str">
        <f t="shared" si="19"/>
        <v>○</v>
      </c>
      <c r="Z102" s="453"/>
      <c r="AA102" s="453"/>
      <c r="AB102" s="453"/>
      <c r="AC102" s="453"/>
      <c r="AD102" s="453"/>
      <c r="AE102" s="453"/>
      <c r="AF102" s="453"/>
      <c r="AG102" s="453"/>
      <c r="AH102" s="453"/>
      <c r="AI102" s="453"/>
      <c r="AJ102" s="454"/>
      <c r="AK102" s="454"/>
      <c r="AL102" s="454"/>
      <c r="AM102" s="454"/>
    </row>
    <row r="103" spans="2:39" hidden="1">
      <c r="B103" s="443">
        <v>96</v>
      </c>
      <c r="C103" s="444"/>
      <c r="D103" s="445"/>
      <c r="E103" s="923"/>
      <c r="F103" s="924"/>
      <c r="G103" s="925">
        <f t="shared" si="26"/>
        <v>0</v>
      </c>
      <c r="H103" s="926"/>
      <c r="I103" s="927"/>
      <c r="J103" s="927"/>
      <c r="K103" s="927"/>
      <c r="L103" s="928"/>
      <c r="M103" s="928"/>
      <c r="N103" s="928"/>
      <c r="O103" s="927"/>
      <c r="P103" s="927"/>
      <c r="Q103" s="927"/>
      <c r="R103" s="927"/>
      <c r="S103" s="927"/>
      <c r="T103" s="927"/>
      <c r="U103" s="929">
        <f t="shared" si="23"/>
        <v>0</v>
      </c>
      <c r="V103" s="930"/>
      <c r="W103" s="450">
        <f t="shared" si="25"/>
        <v>0</v>
      </c>
      <c r="X103" s="452" t="str">
        <f t="shared" si="19"/>
        <v>○</v>
      </c>
      <c r="Z103" s="453"/>
      <c r="AA103" s="453"/>
      <c r="AB103" s="453"/>
      <c r="AC103" s="453"/>
      <c r="AD103" s="453"/>
      <c r="AE103" s="453"/>
      <c r="AF103" s="453"/>
      <c r="AG103" s="453"/>
      <c r="AH103" s="453"/>
      <c r="AI103" s="453"/>
      <c r="AJ103" s="454"/>
      <c r="AK103" s="454"/>
      <c r="AL103" s="454"/>
      <c r="AM103" s="454"/>
    </row>
    <row r="104" spans="2:39" hidden="1">
      <c r="B104" s="443">
        <v>97</v>
      </c>
      <c r="C104" s="444"/>
      <c r="D104" s="445"/>
      <c r="E104" s="923"/>
      <c r="F104" s="924"/>
      <c r="G104" s="925">
        <f t="shared" si="26"/>
        <v>0</v>
      </c>
      <c r="H104" s="926"/>
      <c r="I104" s="927"/>
      <c r="J104" s="927"/>
      <c r="K104" s="927"/>
      <c r="L104" s="928"/>
      <c r="M104" s="928"/>
      <c r="N104" s="928"/>
      <c r="O104" s="927"/>
      <c r="P104" s="927"/>
      <c r="Q104" s="927"/>
      <c r="R104" s="927"/>
      <c r="S104" s="927"/>
      <c r="T104" s="927"/>
      <c r="U104" s="929">
        <f t="shared" si="23"/>
        <v>0</v>
      </c>
      <c r="V104" s="930"/>
      <c r="W104" s="450">
        <f t="shared" si="25"/>
        <v>0</v>
      </c>
      <c r="X104" s="452" t="str">
        <f t="shared" si="19"/>
        <v>○</v>
      </c>
      <c r="Z104" s="453"/>
      <c r="AA104" s="453"/>
      <c r="AB104" s="453"/>
      <c r="AC104" s="453"/>
      <c r="AD104" s="453"/>
      <c r="AE104" s="453"/>
      <c r="AF104" s="453"/>
      <c r="AG104" s="453"/>
      <c r="AH104" s="453"/>
      <c r="AI104" s="453"/>
      <c r="AJ104" s="454"/>
      <c r="AK104" s="454"/>
      <c r="AL104" s="454"/>
      <c r="AM104" s="454"/>
    </row>
    <row r="105" spans="2:39" hidden="1">
      <c r="B105" s="443">
        <v>98</v>
      </c>
      <c r="C105" s="444"/>
      <c r="D105" s="445"/>
      <c r="E105" s="923"/>
      <c r="F105" s="924"/>
      <c r="G105" s="925">
        <f t="shared" si="26"/>
        <v>0</v>
      </c>
      <c r="H105" s="926"/>
      <c r="I105" s="927"/>
      <c r="J105" s="927"/>
      <c r="K105" s="927"/>
      <c r="L105" s="928"/>
      <c r="M105" s="928"/>
      <c r="N105" s="928"/>
      <c r="O105" s="927"/>
      <c r="P105" s="927"/>
      <c r="Q105" s="927"/>
      <c r="R105" s="927"/>
      <c r="S105" s="927"/>
      <c r="T105" s="927"/>
      <c r="U105" s="929">
        <f t="shared" si="23"/>
        <v>0</v>
      </c>
      <c r="V105" s="930"/>
      <c r="W105" s="450">
        <f t="shared" si="25"/>
        <v>0</v>
      </c>
      <c r="X105" s="452" t="str">
        <f>IF(G105=W105,"○","×")</f>
        <v>○</v>
      </c>
      <c r="Z105" s="453"/>
      <c r="AA105" s="453"/>
      <c r="AB105" s="453"/>
      <c r="AC105" s="453"/>
      <c r="AD105" s="453"/>
      <c r="AE105" s="453"/>
      <c r="AF105" s="453"/>
      <c r="AG105" s="453"/>
      <c r="AH105" s="453"/>
      <c r="AI105" s="453"/>
      <c r="AJ105" s="454"/>
      <c r="AK105" s="454"/>
      <c r="AL105" s="454"/>
      <c r="AM105" s="454"/>
    </row>
    <row r="106" spans="2:39" hidden="1">
      <c r="B106" s="443">
        <v>99</v>
      </c>
      <c r="C106" s="444"/>
      <c r="D106" s="445"/>
      <c r="E106" s="923"/>
      <c r="F106" s="924"/>
      <c r="G106" s="925">
        <f t="shared" si="26"/>
        <v>0</v>
      </c>
      <c r="H106" s="926"/>
      <c r="I106" s="927"/>
      <c r="J106" s="927"/>
      <c r="K106" s="927"/>
      <c r="L106" s="928"/>
      <c r="M106" s="928"/>
      <c r="N106" s="928"/>
      <c r="O106" s="927"/>
      <c r="P106" s="927"/>
      <c r="Q106" s="927"/>
      <c r="R106" s="927"/>
      <c r="S106" s="927"/>
      <c r="T106" s="927"/>
      <c r="U106" s="929">
        <f t="shared" si="23"/>
        <v>0</v>
      </c>
      <c r="V106" s="930"/>
      <c r="W106" s="450">
        <f t="shared" si="25"/>
        <v>0</v>
      </c>
      <c r="X106" s="452" t="str">
        <f t="shared" ref="X106" si="27">IF(G106=W106,"○","×")</f>
        <v>○</v>
      </c>
      <c r="Z106" s="453"/>
      <c r="AA106" s="453"/>
      <c r="AB106" s="453"/>
      <c r="AC106" s="453"/>
      <c r="AD106" s="453"/>
      <c r="AE106" s="453"/>
      <c r="AF106" s="453"/>
      <c r="AG106" s="453"/>
      <c r="AH106" s="453"/>
      <c r="AI106" s="453"/>
      <c r="AJ106" s="454"/>
      <c r="AK106" s="454"/>
      <c r="AL106" s="454"/>
      <c r="AM106" s="454"/>
    </row>
    <row r="107" spans="2:39" hidden="1">
      <c r="B107" s="443">
        <v>100</v>
      </c>
      <c r="C107" s="444"/>
      <c r="D107" s="445"/>
      <c r="E107" s="923"/>
      <c r="F107" s="924"/>
      <c r="G107" s="925">
        <f t="shared" si="14"/>
        <v>0</v>
      </c>
      <c r="H107" s="926"/>
      <c r="I107" s="927"/>
      <c r="J107" s="927"/>
      <c r="K107" s="927"/>
      <c r="L107" s="928"/>
      <c r="M107" s="928"/>
      <c r="N107" s="928"/>
      <c r="O107" s="927"/>
      <c r="P107" s="927"/>
      <c r="Q107" s="927"/>
      <c r="R107" s="927"/>
      <c r="S107" s="927"/>
      <c r="T107" s="927"/>
      <c r="U107" s="929">
        <f t="shared" si="17"/>
        <v>0</v>
      </c>
      <c r="V107" s="930"/>
      <c r="W107" s="450">
        <f t="shared" si="18"/>
        <v>0</v>
      </c>
      <c r="X107" s="452" t="str">
        <f t="shared" si="19"/>
        <v>○</v>
      </c>
      <c r="Z107" s="453"/>
      <c r="AA107" s="453"/>
      <c r="AB107" s="453"/>
      <c r="AC107" s="453"/>
      <c r="AD107" s="453"/>
      <c r="AE107" s="453"/>
      <c r="AF107" s="453"/>
      <c r="AG107" s="453"/>
      <c r="AH107" s="453"/>
      <c r="AI107" s="453"/>
      <c r="AJ107" s="454"/>
      <c r="AK107" s="454"/>
      <c r="AL107" s="454"/>
      <c r="AM107" s="454"/>
    </row>
    <row r="108" spans="2:39">
      <c r="B108" s="456"/>
      <c r="C108" s="457"/>
      <c r="D108" s="458"/>
      <c r="E108" s="933"/>
      <c r="F108" s="934"/>
      <c r="G108" s="935"/>
      <c r="H108" s="936"/>
      <c r="I108" s="937"/>
      <c r="J108" s="937"/>
      <c r="K108" s="937"/>
      <c r="L108" s="938"/>
      <c r="M108" s="938"/>
      <c r="N108" s="938"/>
      <c r="O108" s="937"/>
      <c r="P108" s="937"/>
      <c r="Q108" s="937"/>
      <c r="R108" s="937"/>
      <c r="S108" s="937"/>
      <c r="T108" s="937"/>
      <c r="U108" s="939"/>
      <c r="V108" s="940"/>
      <c r="W108" s="459"/>
      <c r="X108" s="460"/>
      <c r="Z108" s="453"/>
      <c r="AA108" s="453"/>
      <c r="AB108" s="453"/>
      <c r="AC108" s="453"/>
      <c r="AD108" s="453"/>
      <c r="AE108" s="453"/>
      <c r="AF108" s="453"/>
      <c r="AG108" s="453"/>
      <c r="AH108" s="453"/>
      <c r="AI108" s="453"/>
      <c r="AJ108" s="454"/>
      <c r="AK108" s="454"/>
      <c r="AL108" s="454"/>
      <c r="AM108" s="454"/>
    </row>
    <row r="109" spans="2:39">
      <c r="B109" s="456"/>
      <c r="C109" s="457"/>
      <c r="D109" s="458"/>
      <c r="E109" s="933"/>
      <c r="F109" s="934"/>
      <c r="G109" s="935"/>
      <c r="H109" s="936"/>
      <c r="I109" s="937"/>
      <c r="J109" s="937"/>
      <c r="K109" s="937"/>
      <c r="L109" s="938"/>
      <c r="M109" s="938"/>
      <c r="N109" s="938"/>
      <c r="O109" s="937"/>
      <c r="P109" s="937"/>
      <c r="Q109" s="937"/>
      <c r="R109" s="937"/>
      <c r="S109" s="937"/>
      <c r="T109" s="937"/>
      <c r="U109" s="939"/>
      <c r="V109" s="940"/>
      <c r="W109" s="459"/>
      <c r="X109" s="460"/>
      <c r="Z109" s="453"/>
      <c r="AA109" s="453"/>
      <c r="AB109" s="453"/>
      <c r="AC109" s="453"/>
      <c r="AD109" s="453"/>
      <c r="AE109" s="453"/>
      <c r="AF109" s="453"/>
      <c r="AG109" s="453"/>
      <c r="AH109" s="453"/>
      <c r="AI109" s="453"/>
      <c r="AJ109" s="454"/>
      <c r="AK109" s="454"/>
      <c r="AL109" s="454"/>
      <c r="AM109" s="454"/>
    </row>
    <row r="110" spans="2:39" ht="19.5" thickBot="1">
      <c r="B110" s="461" t="s">
        <v>1444</v>
      </c>
      <c r="C110" s="462"/>
      <c r="D110" s="462"/>
      <c r="E110" s="941"/>
      <c r="F110" s="942"/>
      <c r="G110" s="943">
        <f>SUM(G8:G109)</f>
        <v>0</v>
      </c>
      <c r="H110" s="944"/>
      <c r="I110" s="945">
        <f>SUM(I8:I109)</f>
        <v>0</v>
      </c>
      <c r="J110" s="945">
        <f t="shared" ref="J110:K110" si="28">SUM(J8:J109)</f>
        <v>0</v>
      </c>
      <c r="K110" s="945">
        <f t="shared" si="28"/>
        <v>0</v>
      </c>
      <c r="L110" s="946"/>
      <c r="M110" s="946"/>
      <c r="N110" s="946"/>
      <c r="O110" s="945">
        <f>SUM(O8:O109)</f>
        <v>0</v>
      </c>
      <c r="P110" s="945">
        <f t="shared" ref="P110:S110" si="29">SUM(P8:P109)</f>
        <v>0</v>
      </c>
      <c r="Q110" s="945">
        <f t="shared" si="29"/>
        <v>0</v>
      </c>
      <c r="R110" s="945">
        <f t="shared" si="29"/>
        <v>0</v>
      </c>
      <c r="S110" s="945">
        <f t="shared" si="29"/>
        <v>0</v>
      </c>
      <c r="T110" s="945">
        <f>SUM(T8:T109)</f>
        <v>0</v>
      </c>
      <c r="U110" s="945">
        <f>SUM(U8:U109)</f>
        <v>0</v>
      </c>
      <c r="V110" s="945">
        <f>SUM(V8:V109)</f>
        <v>0</v>
      </c>
      <c r="W110" s="463">
        <f>SUM(U110,V110)</f>
        <v>0</v>
      </c>
      <c r="X110" s="464" t="str">
        <f t="shared" ref="X110:X117" si="30">IF(G110=W110,"○","×")</f>
        <v>○</v>
      </c>
      <c r="Z110" s="453"/>
      <c r="AA110" s="453"/>
      <c r="AB110" s="453"/>
      <c r="AC110" s="453"/>
      <c r="AD110" s="453"/>
      <c r="AE110" s="453"/>
      <c r="AF110" s="453"/>
      <c r="AG110" s="453"/>
      <c r="AH110" s="453"/>
      <c r="AI110" s="453"/>
      <c r="AJ110" s="454"/>
      <c r="AK110" s="454"/>
      <c r="AL110" s="454"/>
      <c r="AM110" s="454"/>
    </row>
    <row r="111" spans="2:39">
      <c r="B111" s="1937" t="s">
        <v>1445</v>
      </c>
      <c r="C111" s="465" t="s">
        <v>1446</v>
      </c>
      <c r="D111" s="466"/>
      <c r="E111" s="947"/>
      <c r="F111" s="948"/>
      <c r="G111" s="949"/>
      <c r="H111" s="950" t="s">
        <v>1447</v>
      </c>
      <c r="I111" s="951"/>
      <c r="J111" s="951"/>
      <c r="K111" s="951"/>
      <c r="L111" s="952" t="str">
        <f>IF(G111="","",U111)</f>
        <v/>
      </c>
      <c r="M111" s="951"/>
      <c r="N111" s="951"/>
      <c r="O111" s="951"/>
      <c r="P111" s="951"/>
      <c r="Q111" s="951"/>
      <c r="R111" s="951"/>
      <c r="S111" s="951"/>
      <c r="T111" s="951"/>
      <c r="U111" s="952" t="str">
        <f>IF(OR($U$110=0,G111=""),"",ROUNDDOWN(G111*$U$110/$W$110,0))</f>
        <v/>
      </c>
      <c r="V111" s="953" t="str">
        <f>IF(U111="","",G111-U111)</f>
        <v/>
      </c>
      <c r="W111" s="467">
        <f t="shared" ref="W111:W115" si="31">SUM(U111,V111)</f>
        <v>0</v>
      </c>
      <c r="X111" s="468" t="str">
        <f t="shared" si="30"/>
        <v>○</v>
      </c>
      <c r="Z111" s="453"/>
      <c r="AA111" s="453"/>
      <c r="AB111" s="453"/>
      <c r="AC111" s="453"/>
      <c r="AD111" s="453"/>
      <c r="AE111" s="453"/>
      <c r="AF111" s="453"/>
      <c r="AG111" s="453"/>
      <c r="AH111" s="453"/>
      <c r="AI111" s="453"/>
      <c r="AJ111" s="454"/>
      <c r="AK111" s="454"/>
      <c r="AL111" s="454"/>
      <c r="AM111" s="454"/>
    </row>
    <row r="112" spans="2:39">
      <c r="B112" s="1938"/>
      <c r="C112" s="469" t="s">
        <v>1448</v>
      </c>
      <c r="D112" s="470"/>
      <c r="E112" s="954"/>
      <c r="F112" s="955"/>
      <c r="G112" s="925"/>
      <c r="H112" s="956" t="s">
        <v>1447</v>
      </c>
      <c r="I112" s="957"/>
      <c r="J112" s="957"/>
      <c r="K112" s="957"/>
      <c r="L112" s="957"/>
      <c r="M112" s="929" t="str">
        <f>IF(G112="","",U112)</f>
        <v/>
      </c>
      <c r="N112" s="957"/>
      <c r="O112" s="957"/>
      <c r="P112" s="957"/>
      <c r="Q112" s="957"/>
      <c r="R112" s="957"/>
      <c r="S112" s="957"/>
      <c r="T112" s="957"/>
      <c r="U112" s="929" t="str">
        <f>IF(OR($U$110=0,G112=""),"",ROUNDDOWN(G112*$U$110/$W$110,0))</f>
        <v/>
      </c>
      <c r="V112" s="930" t="str">
        <f>IF(U112="","",G112-U112)</f>
        <v/>
      </c>
      <c r="W112" s="450">
        <f t="shared" si="31"/>
        <v>0</v>
      </c>
      <c r="X112" s="452" t="str">
        <f t="shared" si="30"/>
        <v>○</v>
      </c>
      <c r="Z112" s="453"/>
      <c r="AA112" s="453"/>
      <c r="AB112" s="453"/>
      <c r="AC112" s="453"/>
      <c r="AD112" s="453"/>
      <c r="AE112" s="453"/>
      <c r="AF112" s="453"/>
      <c r="AG112" s="453"/>
      <c r="AH112" s="453"/>
      <c r="AI112" s="453"/>
      <c r="AJ112" s="454"/>
      <c r="AK112" s="454"/>
      <c r="AL112" s="454"/>
      <c r="AM112" s="454"/>
    </row>
    <row r="113" spans="2:40" ht="19.5" thickBot="1">
      <c r="B113" s="1939"/>
      <c r="C113" s="471" t="s">
        <v>1449</v>
      </c>
      <c r="D113" s="472"/>
      <c r="E113" s="958"/>
      <c r="F113" s="942"/>
      <c r="G113" s="959"/>
      <c r="H113" s="960" t="s">
        <v>1447</v>
      </c>
      <c r="I113" s="946"/>
      <c r="J113" s="946"/>
      <c r="K113" s="946"/>
      <c r="L113" s="946"/>
      <c r="M113" s="946"/>
      <c r="N113" s="945" t="str">
        <f>IF(G113="","",U113)</f>
        <v/>
      </c>
      <c r="O113" s="946"/>
      <c r="P113" s="946"/>
      <c r="Q113" s="946"/>
      <c r="R113" s="946"/>
      <c r="S113" s="946"/>
      <c r="T113" s="946"/>
      <c r="U113" s="945" t="str">
        <f>IF(OR($U$110=0,G113=""),"",ROUNDDOWN(G113*$U$110/$W$110,0))</f>
        <v/>
      </c>
      <c r="V113" s="961" t="str">
        <f>IF(U113="","",G113-U113)</f>
        <v/>
      </c>
      <c r="W113" s="463">
        <f t="shared" si="31"/>
        <v>0</v>
      </c>
      <c r="X113" s="464" t="str">
        <f t="shared" si="30"/>
        <v>○</v>
      </c>
      <c r="Z113" s="453"/>
      <c r="AA113" s="453"/>
      <c r="AB113" s="453"/>
      <c r="AC113" s="453"/>
      <c r="AD113" s="453"/>
      <c r="AE113" s="453"/>
      <c r="AF113" s="453"/>
      <c r="AG113" s="453"/>
      <c r="AH113" s="453"/>
      <c r="AI113" s="453"/>
      <c r="AJ113" s="453"/>
      <c r="AK113" s="453"/>
      <c r="AL113" s="453"/>
      <c r="AM113" s="453"/>
    </row>
    <row r="114" spans="2:40">
      <c r="B114" s="473"/>
      <c r="C114" s="474" t="s">
        <v>1450</v>
      </c>
      <c r="D114" s="475"/>
      <c r="E114" s="962"/>
      <c r="F114" s="963"/>
      <c r="G114" s="964"/>
      <c r="H114" s="965" t="s">
        <v>1447</v>
      </c>
      <c r="I114" s="966"/>
      <c r="J114" s="966"/>
      <c r="K114" s="966"/>
      <c r="L114" s="966"/>
      <c r="M114" s="966"/>
      <c r="N114" s="966"/>
      <c r="O114" s="966"/>
      <c r="P114" s="966"/>
      <c r="Q114" s="967" t="str">
        <f>IF(G114="","",U114)</f>
        <v/>
      </c>
      <c r="R114" s="966"/>
      <c r="S114" s="966"/>
      <c r="T114" s="966"/>
      <c r="U114" s="967" t="str">
        <f>IF(OR($U$110=0,G114=""),"",ROUNDDOWN(G114*$U$110/$W$110,0))</f>
        <v/>
      </c>
      <c r="V114" s="968" t="str">
        <f>IF(U114="","",G114-U114)</f>
        <v/>
      </c>
      <c r="W114" s="476">
        <f t="shared" si="31"/>
        <v>0</v>
      </c>
      <c r="X114" s="477" t="str">
        <f t="shared" si="30"/>
        <v>○</v>
      </c>
      <c r="Z114" s="453"/>
      <c r="AA114" s="453"/>
      <c r="AB114" s="453"/>
      <c r="AC114" s="453"/>
      <c r="AD114" s="453"/>
      <c r="AE114" s="453"/>
      <c r="AF114" s="453"/>
      <c r="AG114" s="453"/>
      <c r="AH114" s="453"/>
      <c r="AI114" s="453"/>
      <c r="AJ114" s="453"/>
      <c r="AK114" s="453"/>
      <c r="AL114" s="453"/>
      <c r="AM114" s="453"/>
    </row>
    <row r="115" spans="2:40">
      <c r="B115" s="478"/>
      <c r="C115" s="479" t="s">
        <v>1451</v>
      </c>
      <c r="D115" s="470"/>
      <c r="E115" s="954"/>
      <c r="F115" s="955"/>
      <c r="G115" s="925"/>
      <c r="H115" s="956"/>
      <c r="I115" s="957"/>
      <c r="J115" s="957"/>
      <c r="K115" s="957"/>
      <c r="L115" s="957"/>
      <c r="M115" s="957"/>
      <c r="N115" s="957"/>
      <c r="O115" s="957"/>
      <c r="P115" s="957"/>
      <c r="Q115" s="929" t="str">
        <f>IF(G115="","",U115)</f>
        <v/>
      </c>
      <c r="R115" s="957"/>
      <c r="S115" s="957"/>
      <c r="T115" s="957"/>
      <c r="U115" s="929" t="str">
        <f>IF(OR($U$110=0,G115=""),"",ROUNDDOWN(G115*$U$110/$W$110,0))</f>
        <v/>
      </c>
      <c r="V115" s="930" t="str">
        <f>IF(U115="","",G115-U115)</f>
        <v/>
      </c>
      <c r="W115" s="450">
        <f t="shared" si="31"/>
        <v>0</v>
      </c>
      <c r="X115" s="452" t="str">
        <f t="shared" si="30"/>
        <v>○</v>
      </c>
      <c r="Z115" s="453"/>
      <c r="AA115" s="453"/>
      <c r="AB115" s="453"/>
      <c r="AC115" s="453"/>
      <c r="AD115" s="453"/>
      <c r="AE115" s="453"/>
      <c r="AF115" s="453"/>
      <c r="AG115" s="453"/>
      <c r="AH115" s="453"/>
      <c r="AI115" s="453"/>
      <c r="AJ115" s="453"/>
      <c r="AK115" s="453"/>
      <c r="AL115" s="453"/>
      <c r="AM115" s="453"/>
    </row>
    <row r="116" spans="2:40" ht="26.25" customHeight="1" thickBot="1">
      <c r="B116" s="461" t="s">
        <v>1444</v>
      </c>
      <c r="C116" s="480"/>
      <c r="D116" s="480"/>
      <c r="E116" s="969"/>
      <c r="F116" s="943"/>
      <c r="G116" s="943">
        <f>SUM(G111:G115)</f>
        <v>0</v>
      </c>
      <c r="H116" s="969"/>
      <c r="I116" s="945">
        <f>SUM(I111:I115)</f>
        <v>0</v>
      </c>
      <c r="J116" s="945">
        <f t="shared" ref="J116:T116" si="32">SUM(J111:J115)</f>
        <v>0</v>
      </c>
      <c r="K116" s="945">
        <f t="shared" si="32"/>
        <v>0</v>
      </c>
      <c r="L116" s="945">
        <f t="shared" si="32"/>
        <v>0</v>
      </c>
      <c r="M116" s="945">
        <f t="shared" si="32"/>
        <v>0</v>
      </c>
      <c r="N116" s="945">
        <f t="shared" si="32"/>
        <v>0</v>
      </c>
      <c r="O116" s="945">
        <f t="shared" si="32"/>
        <v>0</v>
      </c>
      <c r="P116" s="945">
        <f t="shared" si="32"/>
        <v>0</v>
      </c>
      <c r="Q116" s="945">
        <f>SUM(Q111:Q115)</f>
        <v>0</v>
      </c>
      <c r="R116" s="945">
        <f t="shared" si="32"/>
        <v>0</v>
      </c>
      <c r="S116" s="945">
        <f t="shared" si="32"/>
        <v>0</v>
      </c>
      <c r="T116" s="945">
        <f t="shared" si="32"/>
        <v>0</v>
      </c>
      <c r="U116" s="945">
        <f>SUM(U111:U115)</f>
        <v>0</v>
      </c>
      <c r="V116" s="945">
        <f>SUM(V111:V115)</f>
        <v>0</v>
      </c>
      <c r="W116" s="463">
        <f>SUM(W111:W115)</f>
        <v>0</v>
      </c>
      <c r="X116" s="464" t="str">
        <f t="shared" si="30"/>
        <v>○</v>
      </c>
      <c r="Z116" s="1940" t="s">
        <v>1452</v>
      </c>
      <c r="AA116" s="1940"/>
      <c r="AB116" s="1940"/>
      <c r="AC116" s="1940"/>
      <c r="AD116" s="1940"/>
      <c r="AE116" s="1940"/>
      <c r="AF116" s="1940"/>
      <c r="AG116" s="1940"/>
      <c r="AH116" s="1940"/>
      <c r="AI116" s="1940"/>
      <c r="AJ116" s="1940"/>
      <c r="AK116" s="1940"/>
      <c r="AL116" s="1940"/>
      <c r="AM116" s="1940"/>
    </row>
    <row r="117" spans="2:40" ht="26.25" customHeight="1" thickBot="1">
      <c r="B117" s="481" t="s">
        <v>1255</v>
      </c>
      <c r="C117" s="482"/>
      <c r="D117" s="482"/>
      <c r="E117" s="483"/>
      <c r="F117" s="484"/>
      <c r="G117" s="485">
        <f>G110+G116</f>
        <v>0</v>
      </c>
      <c r="H117" s="486"/>
      <c r="I117" s="487">
        <f>I110+I116</f>
        <v>0</v>
      </c>
      <c r="J117" s="487">
        <f t="shared" ref="J117:T117" si="33">J110+J116</f>
        <v>0</v>
      </c>
      <c r="K117" s="487">
        <f t="shared" si="33"/>
        <v>0</v>
      </c>
      <c r="L117" s="487">
        <f t="shared" si="33"/>
        <v>0</v>
      </c>
      <c r="M117" s="487">
        <f t="shared" si="33"/>
        <v>0</v>
      </c>
      <c r="N117" s="487">
        <f t="shared" si="33"/>
        <v>0</v>
      </c>
      <c r="O117" s="487">
        <f t="shared" si="33"/>
        <v>0</v>
      </c>
      <c r="P117" s="487">
        <f t="shared" si="33"/>
        <v>0</v>
      </c>
      <c r="Q117" s="487">
        <f>Q110+Q116</f>
        <v>0</v>
      </c>
      <c r="R117" s="487">
        <f t="shared" si="33"/>
        <v>0</v>
      </c>
      <c r="S117" s="487">
        <f t="shared" si="33"/>
        <v>0</v>
      </c>
      <c r="T117" s="487">
        <f t="shared" si="33"/>
        <v>0</v>
      </c>
      <c r="U117" s="709">
        <f>U110+U116</f>
        <v>0</v>
      </c>
      <c r="V117" s="476">
        <f>V110+V116</f>
        <v>0</v>
      </c>
      <c r="W117" s="710">
        <f>SUM(U117,V117)</f>
        <v>0</v>
      </c>
      <c r="X117" s="477" t="str">
        <f t="shared" si="30"/>
        <v>○</v>
      </c>
      <c r="Z117" s="1940"/>
      <c r="AA117" s="1940"/>
      <c r="AB117" s="1940"/>
      <c r="AC117" s="1940"/>
      <c r="AD117" s="1940"/>
      <c r="AE117" s="1940"/>
      <c r="AF117" s="1940"/>
      <c r="AG117" s="1940"/>
      <c r="AH117" s="1940"/>
      <c r="AI117" s="1940"/>
      <c r="AJ117" s="1940"/>
      <c r="AK117" s="1940"/>
      <c r="AL117" s="1940"/>
      <c r="AM117" s="1940"/>
    </row>
    <row r="118" spans="2:40" ht="26.25" customHeight="1" thickBot="1">
      <c r="B118" s="488"/>
      <c r="C118" s="489"/>
      <c r="D118" s="489"/>
      <c r="E118" s="490"/>
      <c r="F118" s="491"/>
      <c r="G118" s="492"/>
      <c r="H118" s="491"/>
      <c r="I118" s="493"/>
      <c r="J118" s="493"/>
      <c r="K118" s="493"/>
      <c r="L118" s="493"/>
      <c r="M118" s="494" t="s">
        <v>1453</v>
      </c>
      <c r="N118" s="476">
        <f>SUM(I117:N117)</f>
        <v>0</v>
      </c>
      <c r="O118" s="493"/>
      <c r="P118" s="495" t="s">
        <v>1454</v>
      </c>
      <c r="Q118" s="476">
        <f>SUM(I117:Q117)</f>
        <v>0</v>
      </c>
      <c r="R118" s="493"/>
      <c r="S118" s="493"/>
      <c r="T118" s="493"/>
      <c r="U118" s="496" t="str">
        <f>IF(C8="","",IF(Q118+R117+S117+T117=U117,"○","入力エラー"))</f>
        <v/>
      </c>
      <c r="V118" s="494" t="s">
        <v>1455</v>
      </c>
      <c r="W118" s="450">
        <f>W117*0.1</f>
        <v>0</v>
      </c>
      <c r="Z118" s="1940" t="s">
        <v>1456</v>
      </c>
      <c r="AA118" s="1940"/>
      <c r="AB118" s="1940"/>
      <c r="AC118" s="1940"/>
      <c r="AD118" s="1940"/>
      <c r="AE118" s="1940"/>
      <c r="AF118" s="1940"/>
      <c r="AG118" s="1940"/>
      <c r="AH118" s="1940"/>
      <c r="AI118" s="1940"/>
      <c r="AJ118" s="1940"/>
      <c r="AK118" s="1940"/>
      <c r="AL118" s="1940"/>
      <c r="AM118" s="1940"/>
    </row>
    <row r="119" spans="2:40" ht="25.5" customHeight="1">
      <c r="C119" s="497"/>
      <c r="D119" s="497"/>
      <c r="E119" s="498"/>
      <c r="F119" s="497"/>
      <c r="G119" s="499"/>
      <c r="H119" s="497"/>
      <c r="S119" s="493"/>
      <c r="T119" s="493"/>
      <c r="U119" s="501" t="s">
        <v>1457</v>
      </c>
      <c r="V119" s="502" t="s">
        <v>1255</v>
      </c>
      <c r="W119" s="450">
        <f>W117+W118</f>
        <v>0</v>
      </c>
      <c r="Z119" s="1940"/>
      <c r="AA119" s="1940"/>
      <c r="AB119" s="1940"/>
      <c r="AC119" s="1940"/>
      <c r="AD119" s="1940"/>
      <c r="AE119" s="1940"/>
      <c r="AF119" s="1940"/>
      <c r="AG119" s="1940"/>
      <c r="AH119" s="1940"/>
      <c r="AI119" s="1940"/>
      <c r="AJ119" s="1940"/>
      <c r="AK119" s="1940"/>
      <c r="AL119" s="1940"/>
      <c r="AM119" s="1940"/>
    </row>
    <row r="120" spans="2:40">
      <c r="C120" s="497"/>
      <c r="D120" s="497"/>
      <c r="E120" s="498"/>
      <c r="F120" s="497"/>
      <c r="G120" s="499"/>
      <c r="H120" s="497"/>
      <c r="S120" s="493"/>
      <c r="T120" s="493"/>
      <c r="U120" s="501"/>
      <c r="V120" s="503"/>
      <c r="W120" s="504"/>
      <c r="Z120" s="453"/>
      <c r="AA120" s="453"/>
      <c r="AB120" s="453"/>
      <c r="AC120" s="453"/>
      <c r="AD120" s="453"/>
      <c r="AE120" s="453"/>
      <c r="AF120" s="453"/>
      <c r="AG120" s="453"/>
      <c r="AH120" s="453"/>
      <c r="AI120" s="453"/>
      <c r="AJ120" s="453"/>
      <c r="AK120" s="453"/>
      <c r="AL120" s="453"/>
      <c r="AM120" s="453"/>
    </row>
    <row r="121" spans="2:40" s="505" customFormat="1">
      <c r="B121" s="438"/>
      <c r="C121" s="505" t="s">
        <v>1458</v>
      </c>
      <c r="E121" s="438"/>
      <c r="G121" s="506"/>
      <c r="I121" s="507"/>
      <c r="J121" s="507"/>
      <c r="K121" s="507"/>
      <c r="L121" s="507"/>
      <c r="M121" s="507"/>
      <c r="N121" s="507"/>
      <c r="O121" s="507"/>
      <c r="P121" s="507"/>
      <c r="Q121" s="507"/>
      <c r="R121" s="507"/>
      <c r="S121" s="507"/>
      <c r="T121" s="507"/>
      <c r="U121" s="507"/>
      <c r="V121" s="507"/>
      <c r="W121" s="508"/>
      <c r="X121" s="509"/>
      <c r="Z121" s="453"/>
      <c r="AA121" s="453"/>
      <c r="AB121" s="453"/>
      <c r="AC121" s="453"/>
      <c r="AD121" s="453"/>
      <c r="AE121" s="453"/>
      <c r="AF121" s="453"/>
      <c r="AG121" s="453"/>
      <c r="AH121" s="453"/>
      <c r="AI121" s="453"/>
      <c r="AJ121" s="453"/>
      <c r="AK121" s="453"/>
      <c r="AL121" s="453"/>
      <c r="AM121" s="453"/>
      <c r="AN121" s="455"/>
    </row>
    <row r="122" spans="2:40" s="505" customFormat="1">
      <c r="B122" s="438"/>
      <c r="C122" s="505" t="s">
        <v>1459</v>
      </c>
      <c r="E122" s="438"/>
      <c r="G122" s="506"/>
      <c r="I122" s="507"/>
      <c r="J122" s="507"/>
      <c r="K122" s="507"/>
      <c r="L122" s="507"/>
      <c r="M122" s="507"/>
      <c r="N122" s="507"/>
      <c r="O122" s="507"/>
      <c r="P122" s="507"/>
      <c r="Q122" s="507"/>
      <c r="R122" s="507"/>
      <c r="S122" s="507"/>
      <c r="T122" s="507"/>
      <c r="U122" s="507"/>
      <c r="V122" s="507"/>
      <c r="W122" s="508"/>
      <c r="X122" s="509"/>
      <c r="Z122" s="453"/>
      <c r="AA122" s="453"/>
      <c r="AB122" s="453"/>
      <c r="AC122" s="453"/>
      <c r="AD122" s="453"/>
      <c r="AE122" s="453"/>
      <c r="AF122" s="453"/>
      <c r="AG122" s="453"/>
      <c r="AH122" s="453"/>
      <c r="AI122" s="453"/>
      <c r="AJ122" s="453"/>
      <c r="AK122" s="453"/>
      <c r="AL122" s="453"/>
      <c r="AM122" s="453"/>
      <c r="AN122" s="455"/>
    </row>
    <row r="123" spans="2:40" s="505" customFormat="1">
      <c r="B123" s="438"/>
      <c r="C123" s="505" t="s">
        <v>1460</v>
      </c>
      <c r="E123" s="438"/>
      <c r="G123" s="506"/>
      <c r="I123" s="507"/>
      <c r="J123" s="507"/>
      <c r="K123" s="507"/>
      <c r="L123" s="507"/>
      <c r="M123" s="507"/>
      <c r="N123" s="507"/>
      <c r="O123" s="507"/>
      <c r="P123" s="507"/>
      <c r="Q123" s="507"/>
      <c r="R123" s="507"/>
      <c r="S123" s="507"/>
      <c r="T123" s="507"/>
      <c r="U123" s="507"/>
      <c r="V123" s="507"/>
      <c r="W123" s="508"/>
      <c r="X123" s="509"/>
      <c r="Z123" s="453"/>
      <c r="AA123" s="453"/>
      <c r="AB123" s="453"/>
      <c r="AC123" s="453"/>
      <c r="AD123" s="453"/>
      <c r="AE123" s="453"/>
      <c r="AF123" s="453"/>
      <c r="AG123" s="453"/>
      <c r="AH123" s="453"/>
      <c r="AI123" s="453"/>
      <c r="AJ123" s="454"/>
      <c r="AK123" s="454"/>
      <c r="AL123" s="454"/>
      <c r="AM123" s="454"/>
      <c r="AN123" s="455"/>
    </row>
    <row r="124" spans="2:40" s="505" customFormat="1">
      <c r="B124" s="438"/>
      <c r="C124" s="505" t="s">
        <v>1461</v>
      </c>
      <c r="E124" s="438"/>
      <c r="G124" s="506"/>
      <c r="I124" s="507"/>
      <c r="J124" s="507"/>
      <c r="K124" s="507"/>
      <c r="L124" s="507"/>
      <c r="M124" s="507"/>
      <c r="N124" s="507"/>
      <c r="O124" s="507"/>
      <c r="P124" s="507"/>
      <c r="Q124" s="507"/>
      <c r="R124" s="507"/>
      <c r="S124" s="507"/>
      <c r="T124" s="507"/>
      <c r="U124" s="507"/>
      <c r="V124" s="507"/>
      <c r="W124" s="508"/>
      <c r="X124" s="509"/>
      <c r="Z124" s="510"/>
      <c r="AA124" s="510"/>
      <c r="AB124" s="510"/>
      <c r="AC124" s="510"/>
      <c r="AD124" s="510"/>
      <c r="AE124" s="510"/>
      <c r="AF124" s="510"/>
      <c r="AG124" s="510"/>
      <c r="AH124" s="510"/>
      <c r="AI124" s="510"/>
      <c r="AJ124" s="511"/>
      <c r="AK124" s="511"/>
      <c r="AL124" s="511"/>
      <c r="AM124" s="511"/>
      <c r="AN124" s="455"/>
    </row>
    <row r="125" spans="2:40" s="505" customFormat="1">
      <c r="B125" s="438"/>
      <c r="C125" s="505" t="s">
        <v>1462</v>
      </c>
      <c r="E125" s="438"/>
      <c r="G125" s="506"/>
      <c r="I125" s="507"/>
      <c r="J125" s="507"/>
      <c r="K125" s="507"/>
      <c r="L125" s="507"/>
      <c r="M125" s="507"/>
      <c r="N125" s="507"/>
      <c r="O125" s="507"/>
      <c r="P125" s="507"/>
      <c r="Q125" s="507"/>
      <c r="R125" s="507"/>
      <c r="S125" s="507"/>
      <c r="T125" s="507"/>
      <c r="U125" s="507"/>
      <c r="V125" s="507"/>
      <c r="W125" s="508"/>
      <c r="X125" s="509"/>
      <c r="Z125" s="510"/>
      <c r="AA125" s="510"/>
      <c r="AB125" s="510"/>
      <c r="AC125" s="510"/>
      <c r="AD125" s="510"/>
      <c r="AE125" s="510"/>
      <c r="AF125" s="510"/>
      <c r="AG125" s="510"/>
      <c r="AH125" s="510"/>
      <c r="AI125" s="510"/>
      <c r="AJ125" s="511"/>
      <c r="AK125" s="511"/>
      <c r="AL125" s="511"/>
      <c r="AM125" s="511"/>
      <c r="AN125" s="455"/>
    </row>
    <row r="126" spans="2:40"/>
    <row r="127" spans="2:40"/>
  </sheetData>
  <sheetProtection formatCells="0" formatColumns="0" formatRows="0" insertColumns="0" insertRows="0" deleteColumns="0" deleteRows="0" selectLockedCells="1"/>
  <mergeCells count="30">
    <mergeCell ref="U5:U7"/>
    <mergeCell ref="D6:D7"/>
    <mergeCell ref="E6:E7"/>
    <mergeCell ref="F6:F7"/>
    <mergeCell ref="B1:C1"/>
    <mergeCell ref="Q2:W2"/>
    <mergeCell ref="B4:H4"/>
    <mergeCell ref="I4:U4"/>
    <mergeCell ref="V4:V7"/>
    <mergeCell ref="W4:W7"/>
    <mergeCell ref="G6:G7"/>
    <mergeCell ref="H6:H7"/>
    <mergeCell ref="I6:N6"/>
    <mergeCell ref="O6:O7"/>
    <mergeCell ref="Z8:XFD37"/>
    <mergeCell ref="B111:B113"/>
    <mergeCell ref="Z116:AM117"/>
    <mergeCell ref="Z118:AM119"/>
    <mergeCell ref="P6:P7"/>
    <mergeCell ref="Q6:Q7"/>
    <mergeCell ref="R6:R7"/>
    <mergeCell ref="S6:S7"/>
    <mergeCell ref="T6:T7"/>
    <mergeCell ref="Z6:AL7"/>
    <mergeCell ref="X4:X7"/>
    <mergeCell ref="Z4:AM5"/>
    <mergeCell ref="B5:B7"/>
    <mergeCell ref="C5:C7"/>
    <mergeCell ref="D5:H5"/>
    <mergeCell ref="I5:Q5"/>
  </mergeCells>
  <phoneticPr fontId="65"/>
  <conditionalFormatting sqref="Q2:W2">
    <cfRule type="containsBlanks" dxfId="26" priority="2">
      <formula>LEN(TRIM(Q2))=0</formula>
    </cfRule>
  </conditionalFormatting>
  <conditionalFormatting sqref="U118">
    <cfRule type="expression" dxfId="25" priority="1">
      <formula>$U$118="入力エラー"</formula>
    </cfRule>
  </conditionalFormatting>
  <dataValidations count="2">
    <dataValidation imeMode="hiragana" allowBlank="1" showInputMessage="1" showErrorMessage="1" sqref="L2:N2" xr:uid="{EB5EAEFC-820E-4632-A0DD-1D9EE49ACC79}"/>
    <dataValidation imeMode="off" allowBlank="1" showInputMessage="1" showErrorMessage="1" sqref="E111:T115 V111:V115 V8:V109 E8:T109" xr:uid="{9FA413D8-6AEE-4546-8CCA-FC5C61E1423D}"/>
  </dataValidations>
  <pageMargins left="0.47244094488188981" right="0.19685039370078741" top="0.74803149606299213" bottom="0.74803149606299213" header="0.31496062992125984" footer="0.31496062992125984"/>
  <pageSetup paperSize="9" scale="66" fitToHeight="0" orientation="landscape" r:id="rId1"/>
  <rowBreaks count="1" manualBreakCount="1">
    <brk id="35" min="1" max="2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B57C7-C5D3-4056-9859-CAC2EDEB0DB6}">
  <sheetPr>
    <tabColor rgb="FF00B0F0"/>
    <pageSetUpPr fitToPage="1"/>
  </sheetPr>
  <dimension ref="A1:DK36"/>
  <sheetViews>
    <sheetView showGridLines="0" view="pageBreakPreview" zoomScaleNormal="100" zoomScaleSheetLayoutView="100" workbookViewId="0">
      <selection activeCell="BT18" sqref="BT18:BX18"/>
    </sheetView>
  </sheetViews>
  <sheetFormatPr defaultColWidth="0" defaultRowHeight="0" customHeight="1" zeroHeight="1" outlineLevelCol="1"/>
  <cols>
    <col min="1" max="1" width="4" style="1287" customWidth="1"/>
    <col min="2" max="2" width="2.375" style="1287" customWidth="1"/>
    <col min="3" max="3" width="4.875" style="1287" customWidth="1"/>
    <col min="4" max="9" width="4.375" style="1287" customWidth="1"/>
    <col min="10" max="16" width="3.25" style="1287" customWidth="1"/>
    <col min="17" max="19" width="1.875" style="1287" customWidth="1"/>
    <col min="20" max="22" width="4.375" style="1287" customWidth="1"/>
    <col min="23" max="27" width="3.125" style="1287" customWidth="1"/>
    <col min="28" max="30" width="1.875" style="1287" customWidth="1"/>
    <col min="31" max="33" width="4.375" style="1287" customWidth="1"/>
    <col min="34" max="38" width="3.125" style="1287" customWidth="1"/>
    <col min="39" max="41" width="1.875" style="1287" customWidth="1"/>
    <col min="42" max="44" width="4.375" style="1287" customWidth="1"/>
    <col min="45" max="49" width="3.125" style="1287" customWidth="1"/>
    <col min="50" max="52" width="1.875" style="1287" hidden="1" customWidth="1" outlineLevel="1"/>
    <col min="53" max="55" width="4.375" style="1287" hidden="1" customWidth="1" outlineLevel="1"/>
    <col min="56" max="60" width="3.125" style="1287" hidden="1" customWidth="1" outlineLevel="1"/>
    <col min="61" max="63" width="1.875" style="1287" hidden="1" customWidth="1" outlineLevel="1"/>
    <col min="64" max="66" width="4.375" style="1287" hidden="1" customWidth="1" outlineLevel="1"/>
    <col min="67" max="71" width="3.125" style="1287" hidden="1" customWidth="1" outlineLevel="1"/>
    <col min="72" max="72" width="3.625" style="1287" customWidth="1" collapsed="1"/>
    <col min="73" max="77" width="3.625" style="1287" customWidth="1"/>
    <col min="78" max="97" width="4.375" style="1287" customWidth="1"/>
    <col min="98" max="104" width="4.375" style="1287" hidden="1" customWidth="1"/>
    <col min="105" max="108" width="0" style="1287" hidden="1" customWidth="1"/>
    <col min="109" max="115" width="4.375" style="1287" hidden="1" customWidth="1"/>
    <col min="116" max="16384" width="8" style="1287" hidden="1"/>
  </cols>
  <sheetData>
    <row r="1" spans="2:96" ht="12"/>
    <row r="2" spans="2:96" ht="18.75">
      <c r="C2" s="1288" t="s">
        <v>1850</v>
      </c>
      <c r="CA2" s="1984" t="s">
        <v>1851</v>
      </c>
      <c r="CB2" s="1984"/>
      <c r="CC2" s="1984"/>
      <c r="CD2" s="1984"/>
      <c r="CE2" s="1984"/>
      <c r="CF2" s="1984"/>
      <c r="CG2" s="1984"/>
      <c r="CH2" s="1984"/>
      <c r="CI2" s="1984"/>
      <c r="CJ2" s="1984"/>
      <c r="CK2" s="1984"/>
      <c r="CL2" s="1984"/>
      <c r="CM2" s="1984"/>
      <c r="CN2" s="1984"/>
      <c r="CO2" s="1984"/>
      <c r="CP2" s="1984"/>
      <c r="CQ2" s="1984"/>
      <c r="CR2" s="1984"/>
    </row>
    <row r="3" spans="2:96" ht="12">
      <c r="CA3" s="1984"/>
      <c r="CB3" s="1984"/>
      <c r="CC3" s="1984"/>
      <c r="CD3" s="1984"/>
      <c r="CE3" s="1984"/>
      <c r="CF3" s="1984"/>
      <c r="CG3" s="1984"/>
      <c r="CH3" s="1984"/>
      <c r="CI3" s="1984"/>
      <c r="CJ3" s="1984"/>
      <c r="CK3" s="1984"/>
      <c r="CL3" s="1984"/>
      <c r="CM3" s="1984"/>
      <c r="CN3" s="1984"/>
      <c r="CO3" s="1984"/>
      <c r="CP3" s="1984"/>
      <c r="CQ3" s="1984"/>
      <c r="CR3" s="1984"/>
    </row>
    <row r="4" spans="2:96" ht="15" thickBot="1">
      <c r="B4" s="1289"/>
      <c r="C4" s="1289"/>
      <c r="D4" s="1289"/>
      <c r="E4" s="1290" t="s">
        <v>1852</v>
      </c>
      <c r="F4" s="2079" t="str">
        <f>IF([1]別添１!J15="","",[1]別添１!J15)</f>
        <v>株式会社寺岡製作所　函南工場</v>
      </c>
      <c r="G4" s="2079"/>
      <c r="H4" s="2079"/>
      <c r="I4" s="2079"/>
      <c r="J4" s="2079"/>
      <c r="K4" s="2079"/>
      <c r="L4" s="2079"/>
      <c r="M4" s="2079"/>
      <c r="N4" s="2079"/>
      <c r="O4" s="2079"/>
      <c r="P4" s="2079"/>
      <c r="Q4" s="2079"/>
      <c r="R4" s="2079"/>
      <c r="S4" s="2079"/>
      <c r="T4" s="2079"/>
      <c r="BY4" s="340"/>
      <c r="CA4" s="1984"/>
      <c r="CB4" s="1984"/>
      <c r="CC4" s="1984"/>
      <c r="CD4" s="1984"/>
      <c r="CE4" s="1984"/>
      <c r="CF4" s="1984"/>
      <c r="CG4" s="1984"/>
      <c r="CH4" s="1984"/>
      <c r="CI4" s="1984"/>
      <c r="CJ4" s="1984"/>
      <c r="CK4" s="1984"/>
      <c r="CL4" s="1984"/>
      <c r="CM4" s="1984"/>
      <c r="CN4" s="1984"/>
      <c r="CO4" s="1984"/>
      <c r="CP4" s="1984"/>
      <c r="CQ4" s="1984"/>
      <c r="CR4" s="1984"/>
    </row>
    <row r="5" spans="2:96" ht="12.75" thickBot="1">
      <c r="BY5" s="340"/>
      <c r="CA5" s="1984"/>
      <c r="CB5" s="1984"/>
      <c r="CC5" s="1984"/>
      <c r="CD5" s="1984"/>
      <c r="CE5" s="1984"/>
      <c r="CF5" s="1984"/>
      <c r="CG5" s="1984"/>
      <c r="CH5" s="1984"/>
      <c r="CI5" s="1984"/>
      <c r="CJ5" s="1984"/>
      <c r="CK5" s="1984"/>
      <c r="CL5" s="1984"/>
      <c r="CM5" s="1984"/>
      <c r="CN5" s="1984"/>
      <c r="CO5" s="1984"/>
      <c r="CP5" s="1984"/>
      <c r="CQ5" s="1984"/>
      <c r="CR5" s="1984"/>
    </row>
    <row r="6" spans="2:96" s="1291" customFormat="1" ht="49.5" customHeight="1" thickBot="1">
      <c r="D6" s="1292" t="s">
        <v>1420</v>
      </c>
      <c r="E6" s="2080" t="s">
        <v>1853</v>
      </c>
      <c r="F6" s="2077"/>
      <c r="G6" s="2077"/>
      <c r="H6" s="2077"/>
      <c r="I6" s="2081"/>
      <c r="J6" s="2082" t="s">
        <v>1854</v>
      </c>
      <c r="K6" s="2083"/>
      <c r="L6" s="2083"/>
      <c r="M6" s="2083"/>
      <c r="N6" s="2083"/>
      <c r="O6" s="2083"/>
      <c r="P6" s="2084"/>
      <c r="Q6" s="2072" t="s">
        <v>1855</v>
      </c>
      <c r="R6" s="2073"/>
      <c r="S6" s="2074"/>
      <c r="T6" s="2075" t="s">
        <v>1856</v>
      </c>
      <c r="U6" s="2073"/>
      <c r="V6" s="2074"/>
      <c r="W6" s="2076" t="s">
        <v>1857</v>
      </c>
      <c r="X6" s="2077"/>
      <c r="Y6" s="2077"/>
      <c r="Z6" s="2077"/>
      <c r="AA6" s="2078"/>
      <c r="AB6" s="2072" t="s">
        <v>1855</v>
      </c>
      <c r="AC6" s="2073"/>
      <c r="AD6" s="2074"/>
      <c r="AE6" s="2075" t="s">
        <v>1856</v>
      </c>
      <c r="AF6" s="2073"/>
      <c r="AG6" s="2074"/>
      <c r="AH6" s="2076" t="s">
        <v>1858</v>
      </c>
      <c r="AI6" s="2077"/>
      <c r="AJ6" s="2077"/>
      <c r="AK6" s="2077"/>
      <c r="AL6" s="2078"/>
      <c r="AM6" s="2072" t="s">
        <v>1855</v>
      </c>
      <c r="AN6" s="2073"/>
      <c r="AO6" s="2074"/>
      <c r="AP6" s="2075" t="s">
        <v>1856</v>
      </c>
      <c r="AQ6" s="2073"/>
      <c r="AR6" s="2074"/>
      <c r="AS6" s="2076" t="s">
        <v>1859</v>
      </c>
      <c r="AT6" s="2077"/>
      <c r="AU6" s="2077"/>
      <c r="AV6" s="2077"/>
      <c r="AW6" s="2078"/>
      <c r="AX6" s="2072" t="s">
        <v>1855</v>
      </c>
      <c r="AY6" s="2073"/>
      <c r="AZ6" s="2074"/>
      <c r="BA6" s="2075" t="s">
        <v>1856</v>
      </c>
      <c r="BB6" s="2073"/>
      <c r="BC6" s="2074"/>
      <c r="BD6" s="2083" t="s">
        <v>1860</v>
      </c>
      <c r="BE6" s="2077"/>
      <c r="BF6" s="2077"/>
      <c r="BG6" s="2077"/>
      <c r="BH6" s="2078"/>
      <c r="BI6" s="2072" t="s">
        <v>1855</v>
      </c>
      <c r="BJ6" s="2073"/>
      <c r="BK6" s="2074"/>
      <c r="BL6" s="2075" t="s">
        <v>1856</v>
      </c>
      <c r="BM6" s="2073"/>
      <c r="BN6" s="2074"/>
      <c r="BO6" s="2083" t="s">
        <v>1861</v>
      </c>
      <c r="BP6" s="2077"/>
      <c r="BQ6" s="2077"/>
      <c r="BR6" s="2077"/>
      <c r="BS6" s="2081"/>
      <c r="BT6" s="2085" t="s">
        <v>1862</v>
      </c>
      <c r="BU6" s="2077"/>
      <c r="BV6" s="2077"/>
      <c r="BW6" s="2077"/>
      <c r="BX6" s="2078"/>
      <c r="BY6" s="340"/>
      <c r="CA6" s="1984"/>
      <c r="CB6" s="1984"/>
      <c r="CC6" s="1984"/>
      <c r="CD6" s="1984"/>
      <c r="CE6" s="1984"/>
      <c r="CF6" s="1984"/>
      <c r="CG6" s="1984"/>
      <c r="CH6" s="1984"/>
      <c r="CI6" s="1984"/>
      <c r="CJ6" s="1984"/>
      <c r="CK6" s="1984"/>
      <c r="CL6" s="1984"/>
      <c r="CM6" s="1984"/>
      <c r="CN6" s="1984"/>
      <c r="CO6" s="1984"/>
      <c r="CP6" s="1984"/>
      <c r="CQ6" s="1984"/>
      <c r="CR6" s="1984"/>
    </row>
    <row r="7" spans="2:96" ht="16.5" customHeight="1">
      <c r="D7" s="2043">
        <v>1</v>
      </c>
      <c r="E7" s="2044"/>
      <c r="F7" s="2045"/>
      <c r="G7" s="2045"/>
      <c r="H7" s="2045"/>
      <c r="I7" s="2046"/>
      <c r="J7" s="2061"/>
      <c r="K7" s="2062"/>
      <c r="L7" s="2062"/>
      <c r="M7" s="2062"/>
      <c r="N7" s="2062"/>
      <c r="O7" s="2062"/>
      <c r="P7" s="2063"/>
      <c r="Q7" s="2053" t="s">
        <v>1863</v>
      </c>
      <c r="R7" s="2031"/>
      <c r="S7" s="2032"/>
      <c r="T7" s="2067"/>
      <c r="U7" s="2068"/>
      <c r="V7" s="2069"/>
      <c r="W7" s="2040"/>
      <c r="X7" s="2040"/>
      <c r="Y7" s="2040"/>
      <c r="Z7" s="2040"/>
      <c r="AA7" s="2041"/>
      <c r="AB7" s="2053" t="s">
        <v>1864</v>
      </c>
      <c r="AC7" s="2031"/>
      <c r="AD7" s="2032"/>
      <c r="AE7" s="2036"/>
      <c r="AF7" s="2036"/>
      <c r="AG7" s="2037"/>
      <c r="AH7" s="2040"/>
      <c r="AI7" s="2040"/>
      <c r="AJ7" s="2040"/>
      <c r="AK7" s="2040"/>
      <c r="AL7" s="2041"/>
      <c r="AM7" s="2053" t="s">
        <v>1865</v>
      </c>
      <c r="AN7" s="2031"/>
      <c r="AO7" s="2032"/>
      <c r="AP7" s="2036"/>
      <c r="AQ7" s="2036"/>
      <c r="AR7" s="2037"/>
      <c r="AS7" s="2040"/>
      <c r="AT7" s="2040"/>
      <c r="AU7" s="2040"/>
      <c r="AV7" s="2040"/>
      <c r="AW7" s="2041"/>
      <c r="AX7" s="2053" t="s">
        <v>1866</v>
      </c>
      <c r="AY7" s="2031"/>
      <c r="AZ7" s="2032"/>
      <c r="BA7" s="2036"/>
      <c r="BB7" s="2036"/>
      <c r="BC7" s="2037"/>
      <c r="BD7" s="2040"/>
      <c r="BE7" s="2040"/>
      <c r="BF7" s="2040"/>
      <c r="BG7" s="2040"/>
      <c r="BH7" s="2041"/>
      <c r="BI7" s="2053" t="s">
        <v>1867</v>
      </c>
      <c r="BJ7" s="2031"/>
      <c r="BK7" s="2032"/>
      <c r="BL7" s="2036"/>
      <c r="BM7" s="2036"/>
      <c r="BN7" s="2037"/>
      <c r="BO7" s="2040"/>
      <c r="BP7" s="2040"/>
      <c r="BQ7" s="2040"/>
      <c r="BR7" s="2040"/>
      <c r="BS7" s="2042"/>
      <c r="BT7" s="2025" t="str">
        <f>IF(E7="","",SUM(W7,AH7,AS7,BD7,BO7))</f>
        <v/>
      </c>
      <c r="BU7" s="2026"/>
      <c r="BV7" s="2026"/>
      <c r="BW7" s="2026"/>
      <c r="BX7" s="2027"/>
      <c r="BY7" s="340"/>
      <c r="CA7" s="1984"/>
      <c r="CB7" s="1984"/>
      <c r="CC7" s="1984"/>
      <c r="CD7" s="1984"/>
      <c r="CE7" s="1984"/>
      <c r="CF7" s="1984"/>
      <c r="CG7" s="1984"/>
      <c r="CH7" s="1984"/>
      <c r="CI7" s="1984"/>
      <c r="CJ7" s="1984"/>
      <c r="CK7" s="1984"/>
      <c r="CL7" s="1984"/>
      <c r="CM7" s="1984"/>
      <c r="CN7" s="1984"/>
      <c r="CO7" s="1984"/>
      <c r="CP7" s="1984"/>
      <c r="CQ7" s="1984"/>
      <c r="CR7" s="1984"/>
    </row>
    <row r="8" spans="2:96" ht="17.25" customHeight="1" thickBot="1">
      <c r="D8" s="2012"/>
      <c r="E8" s="2047"/>
      <c r="F8" s="2047"/>
      <c r="G8" s="2047"/>
      <c r="H8" s="2047"/>
      <c r="I8" s="2048"/>
      <c r="J8" s="2064"/>
      <c r="K8" s="2065"/>
      <c r="L8" s="2065"/>
      <c r="M8" s="2065"/>
      <c r="N8" s="2065"/>
      <c r="O8" s="2065"/>
      <c r="P8" s="2066"/>
      <c r="Q8" s="2033"/>
      <c r="R8" s="2034"/>
      <c r="S8" s="2035"/>
      <c r="T8" s="2070"/>
      <c r="U8" s="2070"/>
      <c r="V8" s="2071"/>
      <c r="W8" s="2028" t="str">
        <f>IF(W7="","",ROUNDDOWN(W7/1.1,0))</f>
        <v/>
      </c>
      <c r="X8" s="1986"/>
      <c r="Y8" s="1986"/>
      <c r="Z8" s="1986"/>
      <c r="AA8" s="1987"/>
      <c r="AB8" s="2033"/>
      <c r="AC8" s="2034"/>
      <c r="AD8" s="2035"/>
      <c r="AE8" s="2038"/>
      <c r="AF8" s="2038"/>
      <c r="AG8" s="2039"/>
      <c r="AH8" s="2028" t="str">
        <f>IF(AH7="","",ROUNDDOWN(AH7/1.1,0))</f>
        <v/>
      </c>
      <c r="AI8" s="1986"/>
      <c r="AJ8" s="1986"/>
      <c r="AK8" s="1986"/>
      <c r="AL8" s="1987"/>
      <c r="AM8" s="2033"/>
      <c r="AN8" s="2034"/>
      <c r="AO8" s="2035"/>
      <c r="AP8" s="2038"/>
      <c r="AQ8" s="2038"/>
      <c r="AR8" s="2039"/>
      <c r="AS8" s="2028" t="str">
        <f>IF(AS7="","",ROUNDDOWN(AS7/1.1,0))</f>
        <v/>
      </c>
      <c r="AT8" s="1986"/>
      <c r="AU8" s="1986"/>
      <c r="AV8" s="1986"/>
      <c r="AW8" s="1987"/>
      <c r="AX8" s="2033"/>
      <c r="AY8" s="2034"/>
      <c r="AZ8" s="2035"/>
      <c r="BA8" s="2038"/>
      <c r="BB8" s="2038"/>
      <c r="BC8" s="2039"/>
      <c r="BD8" s="2028" t="str">
        <f>IF(BD7="","",ROUNDDOWN(BD7/1.1,0))</f>
        <v/>
      </c>
      <c r="BE8" s="1986"/>
      <c r="BF8" s="1986"/>
      <c r="BG8" s="1986"/>
      <c r="BH8" s="1987"/>
      <c r="BI8" s="2033"/>
      <c r="BJ8" s="2034"/>
      <c r="BK8" s="2035"/>
      <c r="BL8" s="2038"/>
      <c r="BM8" s="2038"/>
      <c r="BN8" s="2039"/>
      <c r="BO8" s="2028" t="str">
        <f>IF(BO7="","",ROUNDDOWN(BO7/1.1,0))</f>
        <v/>
      </c>
      <c r="BP8" s="1986"/>
      <c r="BQ8" s="1986"/>
      <c r="BR8" s="1986"/>
      <c r="BS8" s="1986"/>
      <c r="BT8" s="2029" t="str">
        <f>IF(E7="","",SUM(W8,AH8,AS8,BD8,BO8))</f>
        <v/>
      </c>
      <c r="BU8" s="1986"/>
      <c r="BV8" s="1986"/>
      <c r="BW8" s="1986"/>
      <c r="BX8" s="1987"/>
      <c r="BY8" s="340"/>
      <c r="CA8" s="1984"/>
      <c r="CB8" s="1984"/>
      <c r="CC8" s="1984"/>
      <c r="CD8" s="1984"/>
      <c r="CE8" s="1984"/>
      <c r="CF8" s="1984"/>
      <c r="CG8" s="1984"/>
      <c r="CH8" s="1984"/>
      <c r="CI8" s="1984"/>
      <c r="CJ8" s="1984"/>
      <c r="CK8" s="1984"/>
      <c r="CL8" s="1984"/>
      <c r="CM8" s="1984"/>
      <c r="CN8" s="1984"/>
      <c r="CO8" s="1984"/>
      <c r="CP8" s="1984"/>
      <c r="CQ8" s="1984"/>
      <c r="CR8" s="1984"/>
    </row>
    <row r="9" spans="2:96" ht="16.5" customHeight="1">
      <c r="D9" s="2011">
        <v>2</v>
      </c>
      <c r="E9" s="2060"/>
      <c r="F9" s="2013"/>
      <c r="G9" s="2013"/>
      <c r="H9" s="2013"/>
      <c r="I9" s="2014"/>
      <c r="J9" s="2017"/>
      <c r="K9" s="2013"/>
      <c r="L9" s="2013"/>
      <c r="M9" s="2013"/>
      <c r="N9" s="2013"/>
      <c r="O9" s="2013"/>
      <c r="P9" s="2018"/>
      <c r="Q9" s="2021" t="s">
        <v>1868</v>
      </c>
      <c r="R9" s="2022"/>
      <c r="S9" s="2023"/>
      <c r="T9" s="2024"/>
      <c r="U9" s="2004"/>
      <c r="V9" s="2005"/>
      <c r="W9" s="2008"/>
      <c r="X9" s="2008"/>
      <c r="Y9" s="2008"/>
      <c r="Z9" s="2008"/>
      <c r="AA9" s="2009"/>
      <c r="AB9" s="1998" t="s">
        <v>1869</v>
      </c>
      <c r="AC9" s="1999"/>
      <c r="AD9" s="2000"/>
      <c r="AE9" s="2004"/>
      <c r="AF9" s="2004"/>
      <c r="AG9" s="2005"/>
      <c r="AH9" s="2008"/>
      <c r="AI9" s="2008"/>
      <c r="AJ9" s="2008"/>
      <c r="AK9" s="2008"/>
      <c r="AL9" s="2009"/>
      <c r="AM9" s="1998" t="s">
        <v>1870</v>
      </c>
      <c r="AN9" s="1999"/>
      <c r="AO9" s="2000"/>
      <c r="AP9" s="2004"/>
      <c r="AQ9" s="2004"/>
      <c r="AR9" s="2005"/>
      <c r="AS9" s="2008"/>
      <c r="AT9" s="2008"/>
      <c r="AU9" s="2008"/>
      <c r="AV9" s="2008"/>
      <c r="AW9" s="2009"/>
      <c r="AX9" s="1998" t="s">
        <v>1871</v>
      </c>
      <c r="AY9" s="1999"/>
      <c r="AZ9" s="2000"/>
      <c r="BA9" s="2004"/>
      <c r="BB9" s="2004"/>
      <c r="BC9" s="2005"/>
      <c r="BD9" s="2008"/>
      <c r="BE9" s="2008"/>
      <c r="BF9" s="2008"/>
      <c r="BG9" s="2008"/>
      <c r="BH9" s="2009"/>
      <c r="BI9" s="1998" t="s">
        <v>1872</v>
      </c>
      <c r="BJ9" s="1999"/>
      <c r="BK9" s="2000"/>
      <c r="BL9" s="2004"/>
      <c r="BM9" s="2004"/>
      <c r="BN9" s="2005"/>
      <c r="BO9" s="2008"/>
      <c r="BP9" s="2008"/>
      <c r="BQ9" s="2008"/>
      <c r="BR9" s="2008"/>
      <c r="BS9" s="2010"/>
      <c r="BT9" s="1991" t="str">
        <f>IF(E9="","",SUM(W9,AH9,AS9,BD9,BO9))</f>
        <v/>
      </c>
      <c r="BU9" s="1992"/>
      <c r="BV9" s="1992"/>
      <c r="BW9" s="1992"/>
      <c r="BX9" s="1993"/>
      <c r="BY9" s="340"/>
      <c r="CA9" s="1984"/>
      <c r="CB9" s="1984"/>
      <c r="CC9" s="1984"/>
      <c r="CD9" s="1984"/>
      <c r="CE9" s="1984"/>
      <c r="CF9" s="1984"/>
      <c r="CG9" s="1984"/>
      <c r="CH9" s="1984"/>
      <c r="CI9" s="1984"/>
      <c r="CJ9" s="1984"/>
      <c r="CK9" s="1984"/>
      <c r="CL9" s="1984"/>
      <c r="CM9" s="1984"/>
      <c r="CN9" s="1984"/>
      <c r="CO9" s="1984"/>
      <c r="CP9" s="1984"/>
      <c r="CQ9" s="1984"/>
      <c r="CR9" s="1984"/>
    </row>
    <row r="10" spans="2:96" ht="17.25" customHeight="1" thickBot="1">
      <c r="D10" s="2055"/>
      <c r="E10" s="2056"/>
      <c r="F10" s="2056"/>
      <c r="G10" s="2056"/>
      <c r="H10" s="2056"/>
      <c r="I10" s="2057"/>
      <c r="J10" s="2058"/>
      <c r="K10" s="2056"/>
      <c r="L10" s="2056"/>
      <c r="M10" s="2056"/>
      <c r="N10" s="2056"/>
      <c r="O10" s="2056"/>
      <c r="P10" s="2059"/>
      <c r="Q10" s="2021"/>
      <c r="R10" s="2022"/>
      <c r="S10" s="2023"/>
      <c r="T10" s="2006"/>
      <c r="U10" s="2006"/>
      <c r="V10" s="2007"/>
      <c r="W10" s="1994" t="str">
        <f>IF(W9="","",ROUNDDOWN(W9/1.1,0))</f>
        <v/>
      </c>
      <c r="X10" s="1995"/>
      <c r="Y10" s="1995"/>
      <c r="Z10" s="1995"/>
      <c r="AA10" s="1996"/>
      <c r="AB10" s="2001"/>
      <c r="AC10" s="2002"/>
      <c r="AD10" s="2003"/>
      <c r="AE10" s="2006"/>
      <c r="AF10" s="2006"/>
      <c r="AG10" s="2007"/>
      <c r="AH10" s="1994" t="str">
        <f>IF(AH9="","",ROUNDDOWN(AH9/1.1,0))</f>
        <v/>
      </c>
      <c r="AI10" s="1995"/>
      <c r="AJ10" s="1995"/>
      <c r="AK10" s="1995"/>
      <c r="AL10" s="1996"/>
      <c r="AM10" s="2001"/>
      <c r="AN10" s="2002"/>
      <c r="AO10" s="2003"/>
      <c r="AP10" s="2006"/>
      <c r="AQ10" s="2006"/>
      <c r="AR10" s="2007"/>
      <c r="AS10" s="1994" t="str">
        <f>IF(AS9="","",ROUNDDOWN(AS9/1.1,0))</f>
        <v/>
      </c>
      <c r="AT10" s="1995"/>
      <c r="AU10" s="1995"/>
      <c r="AV10" s="1995"/>
      <c r="AW10" s="1996"/>
      <c r="AX10" s="2001"/>
      <c r="AY10" s="2002"/>
      <c r="AZ10" s="2003"/>
      <c r="BA10" s="2006"/>
      <c r="BB10" s="2006"/>
      <c r="BC10" s="2007"/>
      <c r="BD10" s="1994" t="str">
        <f>IF(BD9="","",ROUNDDOWN(BD9/1.1,0))</f>
        <v/>
      </c>
      <c r="BE10" s="1995"/>
      <c r="BF10" s="1995"/>
      <c r="BG10" s="1995"/>
      <c r="BH10" s="1996"/>
      <c r="BI10" s="2001"/>
      <c r="BJ10" s="2002"/>
      <c r="BK10" s="2003"/>
      <c r="BL10" s="2006"/>
      <c r="BM10" s="2006"/>
      <c r="BN10" s="2007"/>
      <c r="BO10" s="1994" t="str">
        <f>IF(BO9="","",ROUNDDOWN(BO9/1.1,0))</f>
        <v/>
      </c>
      <c r="BP10" s="1995"/>
      <c r="BQ10" s="1995"/>
      <c r="BR10" s="1995"/>
      <c r="BS10" s="1995"/>
      <c r="BT10" s="1997" t="str">
        <f>IF(E9="","",SUM(W10,AH10,AS10,BD10,BO10))</f>
        <v/>
      </c>
      <c r="BU10" s="1995"/>
      <c r="BV10" s="1995"/>
      <c r="BW10" s="1995"/>
      <c r="BX10" s="1996"/>
      <c r="BY10" s="340"/>
      <c r="CA10" s="1984"/>
      <c r="CB10" s="1984"/>
      <c r="CC10" s="1984"/>
      <c r="CD10" s="1984"/>
      <c r="CE10" s="1984"/>
      <c r="CF10" s="1984"/>
      <c r="CG10" s="1984"/>
      <c r="CH10" s="1984"/>
      <c r="CI10" s="1984"/>
      <c r="CJ10" s="1984"/>
      <c r="CK10" s="1984"/>
      <c r="CL10" s="1984"/>
      <c r="CM10" s="1984"/>
      <c r="CN10" s="1984"/>
      <c r="CO10" s="1984"/>
      <c r="CP10" s="1984"/>
      <c r="CQ10" s="1984"/>
      <c r="CR10" s="1984"/>
    </row>
    <row r="11" spans="2:96" ht="16.5" customHeight="1">
      <c r="D11" s="2043">
        <v>3</v>
      </c>
      <c r="E11" s="2045"/>
      <c r="F11" s="2045"/>
      <c r="G11" s="2045"/>
      <c r="H11" s="2045"/>
      <c r="I11" s="2046"/>
      <c r="J11" s="2049"/>
      <c r="K11" s="2045"/>
      <c r="L11" s="2045"/>
      <c r="M11" s="2045"/>
      <c r="N11" s="2045"/>
      <c r="O11" s="2045"/>
      <c r="P11" s="2050"/>
      <c r="Q11" s="2053" t="s">
        <v>1873</v>
      </c>
      <c r="R11" s="2031"/>
      <c r="S11" s="2032"/>
      <c r="T11" s="2054"/>
      <c r="U11" s="2036"/>
      <c r="V11" s="2037"/>
      <c r="W11" s="2040"/>
      <c r="X11" s="2040"/>
      <c r="Y11" s="2040"/>
      <c r="Z11" s="2040"/>
      <c r="AA11" s="2041"/>
      <c r="AB11" s="2030" t="s">
        <v>1874</v>
      </c>
      <c r="AC11" s="2031"/>
      <c r="AD11" s="2032"/>
      <c r="AE11" s="2036"/>
      <c r="AF11" s="2036"/>
      <c r="AG11" s="2037"/>
      <c r="AH11" s="2040"/>
      <c r="AI11" s="2040"/>
      <c r="AJ11" s="2040"/>
      <c r="AK11" s="2040"/>
      <c r="AL11" s="2041"/>
      <c r="AM11" s="2030" t="s">
        <v>1875</v>
      </c>
      <c r="AN11" s="2031"/>
      <c r="AO11" s="2032"/>
      <c r="AP11" s="2036"/>
      <c r="AQ11" s="2036"/>
      <c r="AR11" s="2037"/>
      <c r="AS11" s="2040"/>
      <c r="AT11" s="2040"/>
      <c r="AU11" s="2040"/>
      <c r="AV11" s="2040"/>
      <c r="AW11" s="2041"/>
      <c r="AX11" s="2030" t="s">
        <v>1876</v>
      </c>
      <c r="AY11" s="2031"/>
      <c r="AZ11" s="2032"/>
      <c r="BA11" s="2036"/>
      <c r="BB11" s="2036"/>
      <c r="BC11" s="2037"/>
      <c r="BD11" s="2040"/>
      <c r="BE11" s="2040"/>
      <c r="BF11" s="2040"/>
      <c r="BG11" s="2040"/>
      <c r="BH11" s="2041"/>
      <c r="BI11" s="2030" t="s">
        <v>1877</v>
      </c>
      <c r="BJ11" s="2031"/>
      <c r="BK11" s="2032"/>
      <c r="BL11" s="2036"/>
      <c r="BM11" s="2036"/>
      <c r="BN11" s="2037"/>
      <c r="BO11" s="2040"/>
      <c r="BP11" s="2040"/>
      <c r="BQ11" s="2040"/>
      <c r="BR11" s="2040"/>
      <c r="BS11" s="2042"/>
      <c r="BT11" s="2025" t="str">
        <f>IF(E11="","",SUM(W11,AH11,AS11,BD11,BO11))</f>
        <v/>
      </c>
      <c r="BU11" s="2026"/>
      <c r="BV11" s="2026"/>
      <c r="BW11" s="2026"/>
      <c r="BX11" s="2027"/>
      <c r="BY11" s="340"/>
      <c r="CA11" s="1984"/>
      <c r="CB11" s="1984"/>
      <c r="CC11" s="1984"/>
      <c r="CD11" s="1984"/>
      <c r="CE11" s="1984"/>
      <c r="CF11" s="1984"/>
      <c r="CG11" s="1984"/>
      <c r="CH11" s="1984"/>
      <c r="CI11" s="1984"/>
      <c r="CJ11" s="1984"/>
      <c r="CK11" s="1984"/>
      <c r="CL11" s="1984"/>
      <c r="CM11" s="1984"/>
      <c r="CN11" s="1984"/>
      <c r="CO11" s="1984"/>
      <c r="CP11" s="1984"/>
      <c r="CQ11" s="1984"/>
      <c r="CR11" s="1984"/>
    </row>
    <row r="12" spans="2:96" ht="17.25" customHeight="1" thickBot="1">
      <c r="D12" s="2012"/>
      <c r="E12" s="2047"/>
      <c r="F12" s="2047"/>
      <c r="G12" s="2047"/>
      <c r="H12" s="2047"/>
      <c r="I12" s="2048"/>
      <c r="J12" s="2051"/>
      <c r="K12" s="2047"/>
      <c r="L12" s="2047"/>
      <c r="M12" s="2047"/>
      <c r="N12" s="2047"/>
      <c r="O12" s="2047"/>
      <c r="P12" s="2052"/>
      <c r="Q12" s="2033"/>
      <c r="R12" s="2034"/>
      <c r="S12" s="2035"/>
      <c r="T12" s="2038"/>
      <c r="U12" s="2038"/>
      <c r="V12" s="2039"/>
      <c r="W12" s="2028" t="str">
        <f>IF(W11="","",ROUNDDOWN(W11/1.1,0))</f>
        <v/>
      </c>
      <c r="X12" s="1986"/>
      <c r="Y12" s="1986"/>
      <c r="Z12" s="1986"/>
      <c r="AA12" s="1987"/>
      <c r="AB12" s="2033"/>
      <c r="AC12" s="2034"/>
      <c r="AD12" s="2035"/>
      <c r="AE12" s="2038"/>
      <c r="AF12" s="2038"/>
      <c r="AG12" s="2039"/>
      <c r="AH12" s="2028" t="str">
        <f>IF(AH11="","",ROUNDDOWN(AH11/1.1,0))</f>
        <v/>
      </c>
      <c r="AI12" s="1986"/>
      <c r="AJ12" s="1986"/>
      <c r="AK12" s="1986"/>
      <c r="AL12" s="1987"/>
      <c r="AM12" s="2033"/>
      <c r="AN12" s="2034"/>
      <c r="AO12" s="2035"/>
      <c r="AP12" s="2038"/>
      <c r="AQ12" s="2038"/>
      <c r="AR12" s="2039"/>
      <c r="AS12" s="2028" t="str">
        <f>IF(AS11="","",ROUNDDOWN(AS11/1.1,0))</f>
        <v/>
      </c>
      <c r="AT12" s="1986"/>
      <c r="AU12" s="1986"/>
      <c r="AV12" s="1986"/>
      <c r="AW12" s="1987"/>
      <c r="AX12" s="2033"/>
      <c r="AY12" s="2034"/>
      <c r="AZ12" s="2035"/>
      <c r="BA12" s="2038"/>
      <c r="BB12" s="2038"/>
      <c r="BC12" s="2039"/>
      <c r="BD12" s="2028" t="str">
        <f>IF(BD11="","",ROUNDDOWN(BD11/1.1,0))</f>
        <v/>
      </c>
      <c r="BE12" s="1986"/>
      <c r="BF12" s="1986"/>
      <c r="BG12" s="1986"/>
      <c r="BH12" s="1987"/>
      <c r="BI12" s="2033"/>
      <c r="BJ12" s="2034"/>
      <c r="BK12" s="2035"/>
      <c r="BL12" s="2038"/>
      <c r="BM12" s="2038"/>
      <c r="BN12" s="2039"/>
      <c r="BO12" s="2028" t="str">
        <f>IF(BO11="","",ROUNDDOWN(BO11/1.1,0))</f>
        <v/>
      </c>
      <c r="BP12" s="1986"/>
      <c r="BQ12" s="1986"/>
      <c r="BR12" s="1986"/>
      <c r="BS12" s="1986"/>
      <c r="BT12" s="2029" t="str">
        <f>IF(E11="","",SUM(W12,AH12,AS12,BD12,BO12))</f>
        <v/>
      </c>
      <c r="BU12" s="1986"/>
      <c r="BV12" s="1986"/>
      <c r="BW12" s="1986"/>
      <c r="BX12" s="1987"/>
      <c r="BY12" s="340"/>
      <c r="CA12" s="1984"/>
      <c r="CB12" s="1984"/>
      <c r="CC12" s="1984"/>
      <c r="CD12" s="1984"/>
      <c r="CE12" s="1984"/>
      <c r="CF12" s="1984"/>
      <c r="CG12" s="1984"/>
      <c r="CH12" s="1984"/>
      <c r="CI12" s="1984"/>
      <c r="CJ12" s="1984"/>
      <c r="CK12" s="1984"/>
      <c r="CL12" s="1984"/>
      <c r="CM12" s="1984"/>
      <c r="CN12" s="1984"/>
      <c r="CO12" s="1984"/>
      <c r="CP12" s="1984"/>
      <c r="CQ12" s="1984"/>
      <c r="CR12" s="1984"/>
    </row>
    <row r="13" spans="2:96" ht="16.5" customHeight="1">
      <c r="D13" s="2011">
        <v>4</v>
      </c>
      <c r="E13" s="2013"/>
      <c r="F13" s="2013"/>
      <c r="G13" s="2013"/>
      <c r="H13" s="2013"/>
      <c r="I13" s="2014"/>
      <c r="J13" s="2017"/>
      <c r="K13" s="2013"/>
      <c r="L13" s="2013"/>
      <c r="M13" s="2013"/>
      <c r="N13" s="2013"/>
      <c r="O13" s="2013"/>
      <c r="P13" s="2018"/>
      <c r="Q13" s="2021" t="s">
        <v>1878</v>
      </c>
      <c r="R13" s="2022"/>
      <c r="S13" s="2023"/>
      <c r="T13" s="2024"/>
      <c r="U13" s="2004"/>
      <c r="V13" s="2005"/>
      <c r="W13" s="2008"/>
      <c r="X13" s="2008"/>
      <c r="Y13" s="2008"/>
      <c r="Z13" s="2008"/>
      <c r="AA13" s="2009"/>
      <c r="AB13" s="1998" t="s">
        <v>1879</v>
      </c>
      <c r="AC13" s="1999"/>
      <c r="AD13" s="2000"/>
      <c r="AE13" s="2004"/>
      <c r="AF13" s="2004"/>
      <c r="AG13" s="2005"/>
      <c r="AH13" s="2008"/>
      <c r="AI13" s="2008"/>
      <c r="AJ13" s="2008"/>
      <c r="AK13" s="2008"/>
      <c r="AL13" s="2009"/>
      <c r="AM13" s="1998" t="s">
        <v>1880</v>
      </c>
      <c r="AN13" s="1999"/>
      <c r="AO13" s="2000"/>
      <c r="AP13" s="2004"/>
      <c r="AQ13" s="2004"/>
      <c r="AR13" s="2005"/>
      <c r="AS13" s="2008"/>
      <c r="AT13" s="2008"/>
      <c r="AU13" s="2008"/>
      <c r="AV13" s="2008"/>
      <c r="AW13" s="2009"/>
      <c r="AX13" s="1998" t="s">
        <v>1881</v>
      </c>
      <c r="AY13" s="1999"/>
      <c r="AZ13" s="2000"/>
      <c r="BA13" s="2004"/>
      <c r="BB13" s="2004"/>
      <c r="BC13" s="2005"/>
      <c r="BD13" s="2008"/>
      <c r="BE13" s="2008"/>
      <c r="BF13" s="2008"/>
      <c r="BG13" s="2008"/>
      <c r="BH13" s="2009"/>
      <c r="BI13" s="1998" t="s">
        <v>1882</v>
      </c>
      <c r="BJ13" s="1999"/>
      <c r="BK13" s="2000"/>
      <c r="BL13" s="2004"/>
      <c r="BM13" s="2004"/>
      <c r="BN13" s="2005"/>
      <c r="BO13" s="2008"/>
      <c r="BP13" s="2008"/>
      <c r="BQ13" s="2008"/>
      <c r="BR13" s="2008"/>
      <c r="BS13" s="2010"/>
      <c r="BT13" s="1991" t="str">
        <f>IF(E13="","",SUM(W13,AH13,AS13,BD13,BO13))</f>
        <v/>
      </c>
      <c r="BU13" s="1992"/>
      <c r="BV13" s="1992"/>
      <c r="BW13" s="1992"/>
      <c r="BX13" s="1993"/>
      <c r="BY13" s="340"/>
      <c r="CA13" s="1984"/>
      <c r="CB13" s="1984"/>
      <c r="CC13" s="1984"/>
      <c r="CD13" s="1984"/>
      <c r="CE13" s="1984"/>
      <c r="CF13" s="1984"/>
      <c r="CG13" s="1984"/>
      <c r="CH13" s="1984"/>
      <c r="CI13" s="1984"/>
      <c r="CJ13" s="1984"/>
      <c r="CK13" s="1984"/>
      <c r="CL13" s="1984"/>
      <c r="CM13" s="1984"/>
      <c r="CN13" s="1984"/>
      <c r="CO13" s="1984"/>
      <c r="CP13" s="1984"/>
      <c r="CQ13" s="1984"/>
      <c r="CR13" s="1984"/>
    </row>
    <row r="14" spans="2:96" ht="17.25" customHeight="1" thickBot="1">
      <c r="D14" s="2055"/>
      <c r="E14" s="2056"/>
      <c r="F14" s="2056"/>
      <c r="G14" s="2056"/>
      <c r="H14" s="2056"/>
      <c r="I14" s="2057"/>
      <c r="J14" s="2058"/>
      <c r="K14" s="2056"/>
      <c r="L14" s="2056"/>
      <c r="M14" s="2056"/>
      <c r="N14" s="2056"/>
      <c r="O14" s="2056"/>
      <c r="P14" s="2059"/>
      <c r="Q14" s="2021"/>
      <c r="R14" s="2022"/>
      <c r="S14" s="2023"/>
      <c r="T14" s="2006"/>
      <c r="U14" s="2006"/>
      <c r="V14" s="2007"/>
      <c r="W14" s="1994" t="str">
        <f>IF(W13="","",ROUNDDOWN(W13/1.1,0))</f>
        <v/>
      </c>
      <c r="X14" s="1995"/>
      <c r="Y14" s="1995"/>
      <c r="Z14" s="1995"/>
      <c r="AA14" s="1996"/>
      <c r="AB14" s="2001"/>
      <c r="AC14" s="2002"/>
      <c r="AD14" s="2003"/>
      <c r="AE14" s="2006"/>
      <c r="AF14" s="2006"/>
      <c r="AG14" s="2007"/>
      <c r="AH14" s="1994" t="str">
        <f>IF(AH13="","",ROUNDDOWN(AH13/1.1,0))</f>
        <v/>
      </c>
      <c r="AI14" s="1995"/>
      <c r="AJ14" s="1995"/>
      <c r="AK14" s="1995"/>
      <c r="AL14" s="1996"/>
      <c r="AM14" s="2001"/>
      <c r="AN14" s="2002"/>
      <c r="AO14" s="2003"/>
      <c r="AP14" s="2006"/>
      <c r="AQ14" s="2006"/>
      <c r="AR14" s="2007"/>
      <c r="AS14" s="1994" t="str">
        <f>IF(AS13="","",ROUNDDOWN(AS13/1.1,0))</f>
        <v/>
      </c>
      <c r="AT14" s="1995"/>
      <c r="AU14" s="1995"/>
      <c r="AV14" s="1995"/>
      <c r="AW14" s="1996"/>
      <c r="AX14" s="2001"/>
      <c r="AY14" s="2002"/>
      <c r="AZ14" s="2003"/>
      <c r="BA14" s="2006"/>
      <c r="BB14" s="2006"/>
      <c r="BC14" s="2007"/>
      <c r="BD14" s="1994" t="str">
        <f>IF(BD13="","",ROUNDDOWN(BD13/1.1,0))</f>
        <v/>
      </c>
      <c r="BE14" s="1995"/>
      <c r="BF14" s="1995"/>
      <c r="BG14" s="1995"/>
      <c r="BH14" s="1996"/>
      <c r="BI14" s="2001"/>
      <c r="BJ14" s="2002"/>
      <c r="BK14" s="2003"/>
      <c r="BL14" s="2006"/>
      <c r="BM14" s="2006"/>
      <c r="BN14" s="2007"/>
      <c r="BO14" s="1994" t="str">
        <f>IF(BO13="","",ROUNDDOWN(BO13/1.1,0))</f>
        <v/>
      </c>
      <c r="BP14" s="1995"/>
      <c r="BQ14" s="1995"/>
      <c r="BR14" s="1995"/>
      <c r="BS14" s="1995"/>
      <c r="BT14" s="1997" t="str">
        <f>IF(E13="","",SUM(W14,AH14,AS14,BD14,BO14))</f>
        <v/>
      </c>
      <c r="BU14" s="1995"/>
      <c r="BV14" s="1995"/>
      <c r="BW14" s="1995"/>
      <c r="BX14" s="1996"/>
      <c r="BY14" s="340"/>
      <c r="CA14" s="1984"/>
      <c r="CB14" s="1984"/>
      <c r="CC14" s="1984"/>
      <c r="CD14" s="1984"/>
      <c r="CE14" s="1984"/>
      <c r="CF14" s="1984"/>
      <c r="CG14" s="1984"/>
      <c r="CH14" s="1984"/>
      <c r="CI14" s="1984"/>
      <c r="CJ14" s="1984"/>
      <c r="CK14" s="1984"/>
      <c r="CL14" s="1984"/>
      <c r="CM14" s="1984"/>
      <c r="CN14" s="1984"/>
      <c r="CO14" s="1984"/>
      <c r="CP14" s="1984"/>
      <c r="CQ14" s="1984"/>
      <c r="CR14" s="1984"/>
    </row>
    <row r="15" spans="2:96" ht="16.5" customHeight="1">
      <c r="D15" s="2043">
        <v>5</v>
      </c>
      <c r="E15" s="2045"/>
      <c r="F15" s="2045"/>
      <c r="G15" s="2045"/>
      <c r="H15" s="2045"/>
      <c r="I15" s="2046"/>
      <c r="J15" s="2049"/>
      <c r="K15" s="2045"/>
      <c r="L15" s="2045"/>
      <c r="M15" s="2045"/>
      <c r="N15" s="2045"/>
      <c r="O15" s="2045"/>
      <c r="P15" s="2050"/>
      <c r="Q15" s="2053" t="s">
        <v>1883</v>
      </c>
      <c r="R15" s="2031"/>
      <c r="S15" s="2032"/>
      <c r="T15" s="2054"/>
      <c r="U15" s="2036"/>
      <c r="V15" s="2037"/>
      <c r="W15" s="2040"/>
      <c r="X15" s="2040"/>
      <c r="Y15" s="2040"/>
      <c r="Z15" s="2040"/>
      <c r="AA15" s="2041"/>
      <c r="AB15" s="2030" t="s">
        <v>1884</v>
      </c>
      <c r="AC15" s="2031"/>
      <c r="AD15" s="2032"/>
      <c r="AE15" s="2036"/>
      <c r="AF15" s="2036"/>
      <c r="AG15" s="2037"/>
      <c r="AH15" s="2040"/>
      <c r="AI15" s="2040"/>
      <c r="AJ15" s="2040"/>
      <c r="AK15" s="2040"/>
      <c r="AL15" s="2041"/>
      <c r="AM15" s="2030" t="s">
        <v>1885</v>
      </c>
      <c r="AN15" s="2031"/>
      <c r="AO15" s="2032"/>
      <c r="AP15" s="2036"/>
      <c r="AQ15" s="2036"/>
      <c r="AR15" s="2037"/>
      <c r="AS15" s="2040"/>
      <c r="AT15" s="2040"/>
      <c r="AU15" s="2040"/>
      <c r="AV15" s="2040"/>
      <c r="AW15" s="2041"/>
      <c r="AX15" s="2030" t="s">
        <v>1886</v>
      </c>
      <c r="AY15" s="2031"/>
      <c r="AZ15" s="2032"/>
      <c r="BA15" s="2036"/>
      <c r="BB15" s="2036"/>
      <c r="BC15" s="2037"/>
      <c r="BD15" s="2040"/>
      <c r="BE15" s="2040"/>
      <c r="BF15" s="2040"/>
      <c r="BG15" s="2040"/>
      <c r="BH15" s="2041"/>
      <c r="BI15" s="2030" t="s">
        <v>1887</v>
      </c>
      <c r="BJ15" s="2031"/>
      <c r="BK15" s="2032"/>
      <c r="BL15" s="2036"/>
      <c r="BM15" s="2036"/>
      <c r="BN15" s="2037"/>
      <c r="BO15" s="2040"/>
      <c r="BP15" s="2040"/>
      <c r="BQ15" s="2040"/>
      <c r="BR15" s="2040"/>
      <c r="BS15" s="2042"/>
      <c r="BT15" s="2025" t="str">
        <f>IF(E15="","",SUM(W15,AH15,AS15,BD15,BO15))</f>
        <v/>
      </c>
      <c r="BU15" s="2026"/>
      <c r="BV15" s="2026"/>
      <c r="BW15" s="2026"/>
      <c r="BX15" s="2027"/>
      <c r="BY15" s="340"/>
      <c r="CA15" s="1984"/>
      <c r="CB15" s="1984"/>
      <c r="CC15" s="1984"/>
      <c r="CD15" s="1984"/>
      <c r="CE15" s="1984"/>
      <c r="CF15" s="1984"/>
      <c r="CG15" s="1984"/>
      <c r="CH15" s="1984"/>
      <c r="CI15" s="1984"/>
      <c r="CJ15" s="1984"/>
      <c r="CK15" s="1984"/>
      <c r="CL15" s="1984"/>
      <c r="CM15" s="1984"/>
      <c r="CN15" s="1984"/>
      <c r="CO15" s="1984"/>
      <c r="CP15" s="1984"/>
      <c r="CQ15" s="1984"/>
      <c r="CR15" s="1984"/>
    </row>
    <row r="16" spans="2:96" ht="17.25" customHeight="1" thickBot="1">
      <c r="D16" s="2012"/>
      <c r="E16" s="2047"/>
      <c r="F16" s="2047"/>
      <c r="G16" s="2047"/>
      <c r="H16" s="2047"/>
      <c r="I16" s="2048"/>
      <c r="J16" s="2051"/>
      <c r="K16" s="2047"/>
      <c r="L16" s="2047"/>
      <c r="M16" s="2047"/>
      <c r="N16" s="2047"/>
      <c r="O16" s="2047"/>
      <c r="P16" s="2052"/>
      <c r="Q16" s="2033"/>
      <c r="R16" s="2034"/>
      <c r="S16" s="2035"/>
      <c r="T16" s="2038"/>
      <c r="U16" s="2038"/>
      <c r="V16" s="2039"/>
      <c r="W16" s="2028" t="str">
        <f>IF(W15="","",ROUNDDOWN(W15/1.1,0))</f>
        <v/>
      </c>
      <c r="X16" s="1986"/>
      <c r="Y16" s="1986"/>
      <c r="Z16" s="1986"/>
      <c r="AA16" s="1987"/>
      <c r="AB16" s="2033"/>
      <c r="AC16" s="2034"/>
      <c r="AD16" s="2035"/>
      <c r="AE16" s="2038"/>
      <c r="AF16" s="2038"/>
      <c r="AG16" s="2039"/>
      <c r="AH16" s="2028" t="str">
        <f>IF(AH15="","",ROUNDDOWN(AH15/1.1,0))</f>
        <v/>
      </c>
      <c r="AI16" s="1986"/>
      <c r="AJ16" s="1986"/>
      <c r="AK16" s="1986"/>
      <c r="AL16" s="1987"/>
      <c r="AM16" s="2033"/>
      <c r="AN16" s="2034"/>
      <c r="AO16" s="2035"/>
      <c r="AP16" s="2038"/>
      <c r="AQ16" s="2038"/>
      <c r="AR16" s="2039"/>
      <c r="AS16" s="2028" t="str">
        <f>IF(AS15="","",ROUNDDOWN(AS15/1.1,0))</f>
        <v/>
      </c>
      <c r="AT16" s="1986"/>
      <c r="AU16" s="1986"/>
      <c r="AV16" s="1986"/>
      <c r="AW16" s="1987"/>
      <c r="AX16" s="2033"/>
      <c r="AY16" s="2034"/>
      <c r="AZ16" s="2035"/>
      <c r="BA16" s="2038"/>
      <c r="BB16" s="2038"/>
      <c r="BC16" s="2039"/>
      <c r="BD16" s="2028" t="str">
        <f>IF(BD15="","",ROUNDDOWN(BD15/1.1,0))</f>
        <v/>
      </c>
      <c r="BE16" s="1986"/>
      <c r="BF16" s="1986"/>
      <c r="BG16" s="1986"/>
      <c r="BH16" s="1987"/>
      <c r="BI16" s="2033"/>
      <c r="BJ16" s="2034"/>
      <c r="BK16" s="2035"/>
      <c r="BL16" s="2038"/>
      <c r="BM16" s="2038"/>
      <c r="BN16" s="2039"/>
      <c r="BO16" s="2028" t="str">
        <f>IF(BO15="","",ROUNDDOWN(BO15/1.1,0))</f>
        <v/>
      </c>
      <c r="BP16" s="1986"/>
      <c r="BQ16" s="1986"/>
      <c r="BR16" s="1986"/>
      <c r="BS16" s="1986"/>
      <c r="BT16" s="2029" t="str">
        <f>IF(E15="","",SUM(W16,AH16,AS16,BD16,BO16))</f>
        <v/>
      </c>
      <c r="BU16" s="1986"/>
      <c r="BV16" s="1986"/>
      <c r="BW16" s="1986"/>
      <c r="BX16" s="1987"/>
      <c r="BY16" s="340"/>
      <c r="CA16" s="1984"/>
      <c r="CB16" s="1984"/>
      <c r="CC16" s="1984"/>
      <c r="CD16" s="1984"/>
      <c r="CE16" s="1984"/>
      <c r="CF16" s="1984"/>
      <c r="CG16" s="1984"/>
      <c r="CH16" s="1984"/>
      <c r="CI16" s="1984"/>
      <c r="CJ16" s="1984"/>
      <c r="CK16" s="1984"/>
      <c r="CL16" s="1984"/>
      <c r="CM16" s="1984"/>
      <c r="CN16" s="1984"/>
      <c r="CO16" s="1984"/>
      <c r="CP16" s="1984"/>
      <c r="CQ16" s="1984"/>
      <c r="CR16" s="1984"/>
    </row>
    <row r="17" spans="4:96" ht="16.5" customHeight="1">
      <c r="D17" s="2011">
        <v>6</v>
      </c>
      <c r="E17" s="2013"/>
      <c r="F17" s="2013"/>
      <c r="G17" s="2013"/>
      <c r="H17" s="2013"/>
      <c r="I17" s="2014"/>
      <c r="J17" s="2017"/>
      <c r="K17" s="2013"/>
      <c r="L17" s="2013"/>
      <c r="M17" s="2013"/>
      <c r="N17" s="2013"/>
      <c r="O17" s="2013"/>
      <c r="P17" s="2018"/>
      <c r="Q17" s="2021" t="s">
        <v>1888</v>
      </c>
      <c r="R17" s="2022"/>
      <c r="S17" s="2023"/>
      <c r="T17" s="2024"/>
      <c r="U17" s="2004"/>
      <c r="V17" s="2005"/>
      <c r="W17" s="2008"/>
      <c r="X17" s="2008"/>
      <c r="Y17" s="2008"/>
      <c r="Z17" s="2008"/>
      <c r="AA17" s="2009"/>
      <c r="AB17" s="1998" t="s">
        <v>1889</v>
      </c>
      <c r="AC17" s="1999"/>
      <c r="AD17" s="2000"/>
      <c r="AE17" s="2004"/>
      <c r="AF17" s="2004"/>
      <c r="AG17" s="2005"/>
      <c r="AH17" s="2008"/>
      <c r="AI17" s="2008"/>
      <c r="AJ17" s="2008"/>
      <c r="AK17" s="2008"/>
      <c r="AL17" s="2009"/>
      <c r="AM17" s="1998" t="s">
        <v>1890</v>
      </c>
      <c r="AN17" s="1999"/>
      <c r="AO17" s="2000"/>
      <c r="AP17" s="2004"/>
      <c r="AQ17" s="2004"/>
      <c r="AR17" s="2005"/>
      <c r="AS17" s="2008"/>
      <c r="AT17" s="2008"/>
      <c r="AU17" s="2008"/>
      <c r="AV17" s="2008"/>
      <c r="AW17" s="2009"/>
      <c r="AX17" s="1998" t="s">
        <v>1891</v>
      </c>
      <c r="AY17" s="1999"/>
      <c r="AZ17" s="2000"/>
      <c r="BA17" s="2004"/>
      <c r="BB17" s="2004"/>
      <c r="BC17" s="2005"/>
      <c r="BD17" s="2008"/>
      <c r="BE17" s="2008"/>
      <c r="BF17" s="2008"/>
      <c r="BG17" s="2008"/>
      <c r="BH17" s="2009"/>
      <c r="BI17" s="1998" t="s">
        <v>1892</v>
      </c>
      <c r="BJ17" s="1999"/>
      <c r="BK17" s="2000"/>
      <c r="BL17" s="2004"/>
      <c r="BM17" s="2004"/>
      <c r="BN17" s="2005"/>
      <c r="BO17" s="2008"/>
      <c r="BP17" s="2008"/>
      <c r="BQ17" s="2008"/>
      <c r="BR17" s="2008"/>
      <c r="BS17" s="2010"/>
      <c r="BT17" s="1991" t="str">
        <f>IF(E17="","",SUM(W17,AH17,AS17,BD17,BO17))</f>
        <v/>
      </c>
      <c r="BU17" s="1992"/>
      <c r="BV17" s="1992"/>
      <c r="BW17" s="1992"/>
      <c r="BX17" s="1993"/>
      <c r="BY17" s="340"/>
      <c r="CA17" s="1984"/>
      <c r="CB17" s="1984"/>
      <c r="CC17" s="1984"/>
      <c r="CD17" s="1984"/>
      <c r="CE17" s="1984"/>
      <c r="CF17" s="1984"/>
      <c r="CG17" s="1984"/>
      <c r="CH17" s="1984"/>
      <c r="CI17" s="1984"/>
      <c r="CJ17" s="1984"/>
      <c r="CK17" s="1984"/>
      <c r="CL17" s="1984"/>
      <c r="CM17" s="1984"/>
      <c r="CN17" s="1984"/>
      <c r="CO17" s="1984"/>
      <c r="CP17" s="1984"/>
      <c r="CQ17" s="1984"/>
      <c r="CR17" s="1984"/>
    </row>
    <row r="18" spans="4:96" ht="17.25" customHeight="1" thickBot="1">
      <c r="D18" s="2055"/>
      <c r="E18" s="2056"/>
      <c r="F18" s="2056"/>
      <c r="G18" s="2056"/>
      <c r="H18" s="2056"/>
      <c r="I18" s="2057"/>
      <c r="J18" s="2058"/>
      <c r="K18" s="2056"/>
      <c r="L18" s="2056"/>
      <c r="M18" s="2056"/>
      <c r="N18" s="2056"/>
      <c r="O18" s="2056"/>
      <c r="P18" s="2059"/>
      <c r="Q18" s="2021"/>
      <c r="R18" s="2022"/>
      <c r="S18" s="2023"/>
      <c r="T18" s="2006"/>
      <c r="U18" s="2006"/>
      <c r="V18" s="2007"/>
      <c r="W18" s="1994" t="str">
        <f>IF(W17="","",ROUNDDOWN(W17/1.1,0))</f>
        <v/>
      </c>
      <c r="X18" s="1995"/>
      <c r="Y18" s="1995"/>
      <c r="Z18" s="1995"/>
      <c r="AA18" s="1996"/>
      <c r="AB18" s="2001"/>
      <c r="AC18" s="2002"/>
      <c r="AD18" s="2003"/>
      <c r="AE18" s="2006"/>
      <c r="AF18" s="2006"/>
      <c r="AG18" s="2007"/>
      <c r="AH18" s="1994" t="str">
        <f>IF(AH17="","",ROUNDDOWN(AH17/1.1,0))</f>
        <v/>
      </c>
      <c r="AI18" s="1995"/>
      <c r="AJ18" s="1995"/>
      <c r="AK18" s="1995"/>
      <c r="AL18" s="1996"/>
      <c r="AM18" s="2001"/>
      <c r="AN18" s="2002"/>
      <c r="AO18" s="2003"/>
      <c r="AP18" s="2006"/>
      <c r="AQ18" s="2006"/>
      <c r="AR18" s="2007"/>
      <c r="AS18" s="1994" t="str">
        <f>IF(AS17="","",ROUNDDOWN(AS17/1.1,0))</f>
        <v/>
      </c>
      <c r="AT18" s="1995"/>
      <c r="AU18" s="1995"/>
      <c r="AV18" s="1995"/>
      <c r="AW18" s="1996"/>
      <c r="AX18" s="2001"/>
      <c r="AY18" s="2002"/>
      <c r="AZ18" s="2003"/>
      <c r="BA18" s="2006"/>
      <c r="BB18" s="2006"/>
      <c r="BC18" s="2007"/>
      <c r="BD18" s="1994" t="str">
        <f>IF(BD17="","",ROUNDDOWN(BD17/1.1,0))</f>
        <v/>
      </c>
      <c r="BE18" s="1995"/>
      <c r="BF18" s="1995"/>
      <c r="BG18" s="1995"/>
      <c r="BH18" s="1996"/>
      <c r="BI18" s="2001"/>
      <c r="BJ18" s="2002"/>
      <c r="BK18" s="2003"/>
      <c r="BL18" s="2006"/>
      <c r="BM18" s="2006"/>
      <c r="BN18" s="2007"/>
      <c r="BO18" s="1994" t="str">
        <f>IF(BO17="","",ROUNDDOWN(BO17/1.1,0))</f>
        <v/>
      </c>
      <c r="BP18" s="1995"/>
      <c r="BQ18" s="1995"/>
      <c r="BR18" s="1995"/>
      <c r="BS18" s="1995"/>
      <c r="BT18" s="1997" t="str">
        <f>IF(E17="","",SUM(W18,AH18,AS18,BD18,BO18))</f>
        <v/>
      </c>
      <c r="BU18" s="1995"/>
      <c r="BV18" s="1995"/>
      <c r="BW18" s="1995"/>
      <c r="BX18" s="1996"/>
      <c r="BY18" s="340"/>
      <c r="CA18" s="1984"/>
      <c r="CB18" s="1984"/>
      <c r="CC18" s="1984"/>
      <c r="CD18" s="1984"/>
      <c r="CE18" s="1984"/>
      <c r="CF18" s="1984"/>
      <c r="CG18" s="1984"/>
      <c r="CH18" s="1984"/>
      <c r="CI18" s="1984"/>
      <c r="CJ18" s="1984"/>
      <c r="CK18" s="1984"/>
      <c r="CL18" s="1984"/>
      <c r="CM18" s="1984"/>
      <c r="CN18" s="1984"/>
      <c r="CO18" s="1984"/>
      <c r="CP18" s="1984"/>
      <c r="CQ18" s="1984"/>
      <c r="CR18" s="1984"/>
    </row>
    <row r="19" spans="4:96" ht="16.5" customHeight="1">
      <c r="D19" s="2043">
        <v>7</v>
      </c>
      <c r="E19" s="2045"/>
      <c r="F19" s="2045"/>
      <c r="G19" s="2045"/>
      <c r="H19" s="2045"/>
      <c r="I19" s="2046"/>
      <c r="J19" s="2049"/>
      <c r="K19" s="2045"/>
      <c r="L19" s="2045"/>
      <c r="M19" s="2045"/>
      <c r="N19" s="2045"/>
      <c r="O19" s="2045"/>
      <c r="P19" s="2050"/>
      <c r="Q19" s="2053" t="s">
        <v>1893</v>
      </c>
      <c r="R19" s="2031"/>
      <c r="S19" s="2032"/>
      <c r="T19" s="2054"/>
      <c r="U19" s="2036"/>
      <c r="V19" s="2037"/>
      <c r="W19" s="2040"/>
      <c r="X19" s="2040"/>
      <c r="Y19" s="2040"/>
      <c r="Z19" s="2040"/>
      <c r="AA19" s="2041"/>
      <c r="AB19" s="2030" t="s">
        <v>1894</v>
      </c>
      <c r="AC19" s="2031"/>
      <c r="AD19" s="2032"/>
      <c r="AE19" s="2036"/>
      <c r="AF19" s="2036"/>
      <c r="AG19" s="2037"/>
      <c r="AH19" s="2040"/>
      <c r="AI19" s="2040"/>
      <c r="AJ19" s="2040"/>
      <c r="AK19" s="2040"/>
      <c r="AL19" s="2041"/>
      <c r="AM19" s="2030" t="s">
        <v>1895</v>
      </c>
      <c r="AN19" s="2031"/>
      <c r="AO19" s="2032"/>
      <c r="AP19" s="2036"/>
      <c r="AQ19" s="2036"/>
      <c r="AR19" s="2037"/>
      <c r="AS19" s="2040"/>
      <c r="AT19" s="2040"/>
      <c r="AU19" s="2040"/>
      <c r="AV19" s="2040"/>
      <c r="AW19" s="2041"/>
      <c r="AX19" s="2030" t="s">
        <v>1896</v>
      </c>
      <c r="AY19" s="2031"/>
      <c r="AZ19" s="2032"/>
      <c r="BA19" s="2036"/>
      <c r="BB19" s="2036"/>
      <c r="BC19" s="2037"/>
      <c r="BD19" s="2040"/>
      <c r="BE19" s="2040"/>
      <c r="BF19" s="2040"/>
      <c r="BG19" s="2040"/>
      <c r="BH19" s="2041"/>
      <c r="BI19" s="2030" t="s">
        <v>1897</v>
      </c>
      <c r="BJ19" s="2031"/>
      <c r="BK19" s="2032"/>
      <c r="BL19" s="2036"/>
      <c r="BM19" s="2036"/>
      <c r="BN19" s="2037"/>
      <c r="BO19" s="2040"/>
      <c r="BP19" s="2040"/>
      <c r="BQ19" s="2040"/>
      <c r="BR19" s="2040"/>
      <c r="BS19" s="2042"/>
      <c r="BT19" s="2025" t="str">
        <f>IF(E19="","",SUM(W19,AH19,AS19,BD19,BO19))</f>
        <v/>
      </c>
      <c r="BU19" s="2026"/>
      <c r="BV19" s="2026"/>
      <c r="BW19" s="2026"/>
      <c r="BX19" s="2027"/>
      <c r="BY19" s="340"/>
      <c r="CA19" s="1984"/>
      <c r="CB19" s="1984"/>
      <c r="CC19" s="1984"/>
      <c r="CD19" s="1984"/>
      <c r="CE19" s="1984"/>
      <c r="CF19" s="1984"/>
      <c r="CG19" s="1984"/>
      <c r="CH19" s="1984"/>
      <c r="CI19" s="1984"/>
      <c r="CJ19" s="1984"/>
      <c r="CK19" s="1984"/>
      <c r="CL19" s="1984"/>
      <c r="CM19" s="1984"/>
      <c r="CN19" s="1984"/>
      <c r="CO19" s="1984"/>
      <c r="CP19" s="1984"/>
      <c r="CQ19" s="1984"/>
      <c r="CR19" s="1984"/>
    </row>
    <row r="20" spans="4:96" ht="17.25" customHeight="1" thickBot="1">
      <c r="D20" s="2012"/>
      <c r="E20" s="2047"/>
      <c r="F20" s="2047"/>
      <c r="G20" s="2047"/>
      <c r="H20" s="2047"/>
      <c r="I20" s="2048"/>
      <c r="J20" s="2051"/>
      <c r="K20" s="2047"/>
      <c r="L20" s="2047"/>
      <c r="M20" s="2047"/>
      <c r="N20" s="2047"/>
      <c r="O20" s="2047"/>
      <c r="P20" s="2052"/>
      <c r="Q20" s="2033"/>
      <c r="R20" s="2034"/>
      <c r="S20" s="2035"/>
      <c r="T20" s="2038"/>
      <c r="U20" s="2038"/>
      <c r="V20" s="2039"/>
      <c r="W20" s="2028" t="str">
        <f>IF(W19="","",ROUNDDOWN(W19/1.1,0))</f>
        <v/>
      </c>
      <c r="X20" s="1986"/>
      <c r="Y20" s="1986"/>
      <c r="Z20" s="1986"/>
      <c r="AA20" s="1987"/>
      <c r="AB20" s="2033"/>
      <c r="AC20" s="2034"/>
      <c r="AD20" s="2035"/>
      <c r="AE20" s="2038"/>
      <c r="AF20" s="2038"/>
      <c r="AG20" s="2039"/>
      <c r="AH20" s="2028" t="str">
        <f>IF(AH19="","",ROUNDDOWN(AH19/1.1,0))</f>
        <v/>
      </c>
      <c r="AI20" s="1986"/>
      <c r="AJ20" s="1986"/>
      <c r="AK20" s="1986"/>
      <c r="AL20" s="1987"/>
      <c r="AM20" s="2033"/>
      <c r="AN20" s="2034"/>
      <c r="AO20" s="2035"/>
      <c r="AP20" s="2038"/>
      <c r="AQ20" s="2038"/>
      <c r="AR20" s="2039"/>
      <c r="AS20" s="2028" t="str">
        <f>IF(AS19="","",ROUNDDOWN(AS19/1.1,0))</f>
        <v/>
      </c>
      <c r="AT20" s="1986"/>
      <c r="AU20" s="1986"/>
      <c r="AV20" s="1986"/>
      <c r="AW20" s="1987"/>
      <c r="AX20" s="2033"/>
      <c r="AY20" s="2034"/>
      <c r="AZ20" s="2035"/>
      <c r="BA20" s="2038"/>
      <c r="BB20" s="2038"/>
      <c r="BC20" s="2039"/>
      <c r="BD20" s="2028" t="str">
        <f>IF(BD19="","",ROUNDDOWN(BD19/1.1,0))</f>
        <v/>
      </c>
      <c r="BE20" s="1986"/>
      <c r="BF20" s="1986"/>
      <c r="BG20" s="1986"/>
      <c r="BH20" s="1987"/>
      <c r="BI20" s="2033"/>
      <c r="BJ20" s="2034"/>
      <c r="BK20" s="2035"/>
      <c r="BL20" s="2038"/>
      <c r="BM20" s="2038"/>
      <c r="BN20" s="2039"/>
      <c r="BO20" s="2028" t="str">
        <f>IF(BO19="","",ROUNDDOWN(BO19/1.1,0))</f>
        <v/>
      </c>
      <c r="BP20" s="1986"/>
      <c r="BQ20" s="1986"/>
      <c r="BR20" s="1986"/>
      <c r="BS20" s="1986"/>
      <c r="BT20" s="2029" t="str">
        <f>IF(E19="","",SUM(W20,AH20,AS20,BD20,BO20))</f>
        <v/>
      </c>
      <c r="BU20" s="1986"/>
      <c r="BV20" s="1986"/>
      <c r="BW20" s="1986"/>
      <c r="BX20" s="1987"/>
      <c r="BY20" s="340"/>
      <c r="CA20" s="1984"/>
      <c r="CB20" s="1984"/>
      <c r="CC20" s="1984"/>
      <c r="CD20" s="1984"/>
      <c r="CE20" s="1984"/>
      <c r="CF20" s="1984"/>
      <c r="CG20" s="1984"/>
      <c r="CH20" s="1984"/>
      <c r="CI20" s="1984"/>
      <c r="CJ20" s="1984"/>
      <c r="CK20" s="1984"/>
      <c r="CL20" s="1984"/>
      <c r="CM20" s="1984"/>
      <c r="CN20" s="1984"/>
      <c r="CO20" s="1984"/>
      <c r="CP20" s="1984"/>
      <c r="CQ20" s="1984"/>
      <c r="CR20" s="1984"/>
    </row>
    <row r="21" spans="4:96" ht="16.5" customHeight="1">
      <c r="D21" s="2011">
        <v>8</v>
      </c>
      <c r="E21" s="2013"/>
      <c r="F21" s="2013"/>
      <c r="G21" s="2013"/>
      <c r="H21" s="2013"/>
      <c r="I21" s="2014"/>
      <c r="J21" s="2017"/>
      <c r="K21" s="2013"/>
      <c r="L21" s="2013"/>
      <c r="M21" s="2013"/>
      <c r="N21" s="2013"/>
      <c r="O21" s="2013"/>
      <c r="P21" s="2018"/>
      <c r="Q21" s="2021" t="s">
        <v>1898</v>
      </c>
      <c r="R21" s="2022"/>
      <c r="S21" s="2023"/>
      <c r="T21" s="2024"/>
      <c r="U21" s="2004"/>
      <c r="V21" s="2005"/>
      <c r="W21" s="2008"/>
      <c r="X21" s="2008"/>
      <c r="Y21" s="2008"/>
      <c r="Z21" s="2008"/>
      <c r="AA21" s="2009"/>
      <c r="AB21" s="1998" t="s">
        <v>1899</v>
      </c>
      <c r="AC21" s="1999"/>
      <c r="AD21" s="2000"/>
      <c r="AE21" s="2004"/>
      <c r="AF21" s="2004"/>
      <c r="AG21" s="2005"/>
      <c r="AH21" s="2008"/>
      <c r="AI21" s="2008"/>
      <c r="AJ21" s="2008"/>
      <c r="AK21" s="2008"/>
      <c r="AL21" s="2009"/>
      <c r="AM21" s="1998" t="s">
        <v>1900</v>
      </c>
      <c r="AN21" s="1999"/>
      <c r="AO21" s="2000"/>
      <c r="AP21" s="2004"/>
      <c r="AQ21" s="2004"/>
      <c r="AR21" s="2005"/>
      <c r="AS21" s="2008"/>
      <c r="AT21" s="2008"/>
      <c r="AU21" s="2008"/>
      <c r="AV21" s="2008"/>
      <c r="AW21" s="2009"/>
      <c r="AX21" s="1998" t="s">
        <v>1901</v>
      </c>
      <c r="AY21" s="1999"/>
      <c r="AZ21" s="2000"/>
      <c r="BA21" s="2004"/>
      <c r="BB21" s="2004"/>
      <c r="BC21" s="2005"/>
      <c r="BD21" s="2008"/>
      <c r="BE21" s="2008"/>
      <c r="BF21" s="2008"/>
      <c r="BG21" s="2008"/>
      <c r="BH21" s="2009"/>
      <c r="BI21" s="1998" t="s">
        <v>1902</v>
      </c>
      <c r="BJ21" s="1999"/>
      <c r="BK21" s="2000"/>
      <c r="BL21" s="2004"/>
      <c r="BM21" s="2004"/>
      <c r="BN21" s="2005"/>
      <c r="BO21" s="2008"/>
      <c r="BP21" s="2008"/>
      <c r="BQ21" s="2008"/>
      <c r="BR21" s="2008"/>
      <c r="BS21" s="2010"/>
      <c r="BT21" s="1991" t="str">
        <f>IF(E21="","",SUM(W21,AH21,AS21,BD21,BO21))</f>
        <v/>
      </c>
      <c r="BU21" s="1992"/>
      <c r="BV21" s="1992"/>
      <c r="BW21" s="1992"/>
      <c r="BX21" s="1993"/>
      <c r="BY21" s="340"/>
      <c r="CA21" s="1984"/>
      <c r="CB21" s="1984"/>
      <c r="CC21" s="1984"/>
      <c r="CD21" s="1984"/>
      <c r="CE21" s="1984"/>
      <c r="CF21" s="1984"/>
      <c r="CG21" s="1984"/>
      <c r="CH21" s="1984"/>
      <c r="CI21" s="1984"/>
      <c r="CJ21" s="1984"/>
      <c r="CK21" s="1984"/>
      <c r="CL21" s="1984"/>
      <c r="CM21" s="1984"/>
      <c r="CN21" s="1984"/>
      <c r="CO21" s="1984"/>
      <c r="CP21" s="1984"/>
      <c r="CQ21" s="1984"/>
      <c r="CR21" s="1984"/>
    </row>
    <row r="22" spans="4:96" ht="17.25" customHeight="1" thickBot="1">
      <c r="D22" s="2055"/>
      <c r="E22" s="2056"/>
      <c r="F22" s="2056"/>
      <c r="G22" s="2056"/>
      <c r="H22" s="2056"/>
      <c r="I22" s="2057"/>
      <c r="J22" s="2058"/>
      <c r="K22" s="2056"/>
      <c r="L22" s="2056"/>
      <c r="M22" s="2056"/>
      <c r="N22" s="2056"/>
      <c r="O22" s="2056"/>
      <c r="P22" s="2059"/>
      <c r="Q22" s="2021"/>
      <c r="R22" s="2022"/>
      <c r="S22" s="2023"/>
      <c r="T22" s="2006"/>
      <c r="U22" s="2006"/>
      <c r="V22" s="2007"/>
      <c r="W22" s="1994" t="str">
        <f>IF(W21="","",ROUNDDOWN(W21/1.1,0))</f>
        <v/>
      </c>
      <c r="X22" s="1995"/>
      <c r="Y22" s="1995"/>
      <c r="Z22" s="1995"/>
      <c r="AA22" s="1996"/>
      <c r="AB22" s="2001"/>
      <c r="AC22" s="2002"/>
      <c r="AD22" s="2003"/>
      <c r="AE22" s="2006"/>
      <c r="AF22" s="2006"/>
      <c r="AG22" s="2007"/>
      <c r="AH22" s="1994" t="str">
        <f>IF(AH21="","",ROUNDDOWN(AH21/1.1,0))</f>
        <v/>
      </c>
      <c r="AI22" s="1995"/>
      <c r="AJ22" s="1995"/>
      <c r="AK22" s="1995"/>
      <c r="AL22" s="1996"/>
      <c r="AM22" s="2001"/>
      <c r="AN22" s="2002"/>
      <c r="AO22" s="2003"/>
      <c r="AP22" s="2006"/>
      <c r="AQ22" s="2006"/>
      <c r="AR22" s="2007"/>
      <c r="AS22" s="1994" t="str">
        <f>IF(AS21="","",ROUNDDOWN(AS21/1.1,0))</f>
        <v/>
      </c>
      <c r="AT22" s="1995"/>
      <c r="AU22" s="1995"/>
      <c r="AV22" s="1995"/>
      <c r="AW22" s="1996"/>
      <c r="AX22" s="2001"/>
      <c r="AY22" s="2002"/>
      <c r="AZ22" s="2003"/>
      <c r="BA22" s="2006"/>
      <c r="BB22" s="2006"/>
      <c r="BC22" s="2007"/>
      <c r="BD22" s="1994" t="str">
        <f>IF(BD21="","",ROUNDDOWN(BD21/1.1,0))</f>
        <v/>
      </c>
      <c r="BE22" s="1995"/>
      <c r="BF22" s="1995"/>
      <c r="BG22" s="1995"/>
      <c r="BH22" s="1996"/>
      <c r="BI22" s="2001"/>
      <c r="BJ22" s="2002"/>
      <c r="BK22" s="2003"/>
      <c r="BL22" s="2006"/>
      <c r="BM22" s="2006"/>
      <c r="BN22" s="2007"/>
      <c r="BO22" s="1994" t="str">
        <f>IF(BO21="","",ROUNDDOWN(BO21/1.1,0))</f>
        <v/>
      </c>
      <c r="BP22" s="1995"/>
      <c r="BQ22" s="1995"/>
      <c r="BR22" s="1995"/>
      <c r="BS22" s="1995"/>
      <c r="BT22" s="1997" t="str">
        <f>IF(E21="","",SUM(W22,AH22,AS22,BD22,BO22))</f>
        <v/>
      </c>
      <c r="BU22" s="1995"/>
      <c r="BV22" s="1995"/>
      <c r="BW22" s="1995"/>
      <c r="BX22" s="1996"/>
      <c r="BY22" s="340"/>
      <c r="CA22" s="1984"/>
      <c r="CB22" s="1984"/>
      <c r="CC22" s="1984"/>
      <c r="CD22" s="1984"/>
      <c r="CE22" s="1984"/>
      <c r="CF22" s="1984"/>
      <c r="CG22" s="1984"/>
      <c r="CH22" s="1984"/>
      <c r="CI22" s="1984"/>
      <c r="CJ22" s="1984"/>
      <c r="CK22" s="1984"/>
      <c r="CL22" s="1984"/>
      <c r="CM22" s="1984"/>
      <c r="CN22" s="1984"/>
      <c r="CO22" s="1984"/>
      <c r="CP22" s="1984"/>
      <c r="CQ22" s="1984"/>
      <c r="CR22" s="1984"/>
    </row>
    <row r="23" spans="4:96" ht="16.5" customHeight="1">
      <c r="D23" s="2043">
        <v>9</v>
      </c>
      <c r="E23" s="2044"/>
      <c r="F23" s="2045"/>
      <c r="G23" s="2045"/>
      <c r="H23" s="2045"/>
      <c r="I23" s="2046"/>
      <c r="J23" s="2049"/>
      <c r="K23" s="2045"/>
      <c r="L23" s="2045"/>
      <c r="M23" s="2045"/>
      <c r="N23" s="2045"/>
      <c r="O23" s="2045"/>
      <c r="P23" s="2050"/>
      <c r="Q23" s="2053" t="s">
        <v>1903</v>
      </c>
      <c r="R23" s="2031"/>
      <c r="S23" s="2032"/>
      <c r="T23" s="2054"/>
      <c r="U23" s="2036"/>
      <c r="V23" s="2037"/>
      <c r="W23" s="2040"/>
      <c r="X23" s="2040"/>
      <c r="Y23" s="2040"/>
      <c r="Z23" s="2040"/>
      <c r="AA23" s="2041"/>
      <c r="AB23" s="2030" t="s">
        <v>1904</v>
      </c>
      <c r="AC23" s="2031"/>
      <c r="AD23" s="2032"/>
      <c r="AE23" s="2036"/>
      <c r="AF23" s="2036"/>
      <c r="AG23" s="2037"/>
      <c r="AH23" s="2040"/>
      <c r="AI23" s="2040"/>
      <c r="AJ23" s="2040"/>
      <c r="AK23" s="2040"/>
      <c r="AL23" s="2041"/>
      <c r="AM23" s="2030" t="s">
        <v>1905</v>
      </c>
      <c r="AN23" s="2031"/>
      <c r="AO23" s="2032"/>
      <c r="AP23" s="2036"/>
      <c r="AQ23" s="2036"/>
      <c r="AR23" s="2037"/>
      <c r="AS23" s="2040"/>
      <c r="AT23" s="2040"/>
      <c r="AU23" s="2040"/>
      <c r="AV23" s="2040"/>
      <c r="AW23" s="2041"/>
      <c r="AX23" s="2030" t="s">
        <v>1906</v>
      </c>
      <c r="AY23" s="2031"/>
      <c r="AZ23" s="2032"/>
      <c r="BA23" s="2036"/>
      <c r="BB23" s="2036"/>
      <c r="BC23" s="2037"/>
      <c r="BD23" s="2040"/>
      <c r="BE23" s="2040"/>
      <c r="BF23" s="2040"/>
      <c r="BG23" s="2040"/>
      <c r="BH23" s="2041"/>
      <c r="BI23" s="2030" t="s">
        <v>1907</v>
      </c>
      <c r="BJ23" s="2031"/>
      <c r="BK23" s="2032"/>
      <c r="BL23" s="2036"/>
      <c r="BM23" s="2036"/>
      <c r="BN23" s="2037"/>
      <c r="BO23" s="2040"/>
      <c r="BP23" s="2040"/>
      <c r="BQ23" s="2040"/>
      <c r="BR23" s="2040"/>
      <c r="BS23" s="2042"/>
      <c r="BT23" s="2025" t="str">
        <f>IF(E23="","",SUM(W23,AH23,AS23,BD23,BO23))</f>
        <v/>
      </c>
      <c r="BU23" s="2026"/>
      <c r="BV23" s="2026"/>
      <c r="BW23" s="2026"/>
      <c r="BX23" s="2027"/>
      <c r="BY23" s="340"/>
      <c r="CA23" s="1984"/>
      <c r="CB23" s="1984"/>
      <c r="CC23" s="1984"/>
      <c r="CD23" s="1984"/>
      <c r="CE23" s="1984"/>
      <c r="CF23" s="1984"/>
      <c r="CG23" s="1984"/>
      <c r="CH23" s="1984"/>
      <c r="CI23" s="1984"/>
      <c r="CJ23" s="1984"/>
      <c r="CK23" s="1984"/>
      <c r="CL23" s="1984"/>
      <c r="CM23" s="1984"/>
      <c r="CN23" s="1984"/>
      <c r="CO23" s="1984"/>
      <c r="CP23" s="1984"/>
      <c r="CQ23" s="1984"/>
      <c r="CR23" s="1984"/>
    </row>
    <row r="24" spans="4:96" ht="17.25" customHeight="1" thickBot="1">
      <c r="D24" s="2012"/>
      <c r="E24" s="2047"/>
      <c r="F24" s="2047"/>
      <c r="G24" s="2047"/>
      <c r="H24" s="2047"/>
      <c r="I24" s="2048"/>
      <c r="J24" s="2051"/>
      <c r="K24" s="2047"/>
      <c r="L24" s="2047"/>
      <c r="M24" s="2047"/>
      <c r="N24" s="2047"/>
      <c r="O24" s="2047"/>
      <c r="P24" s="2052"/>
      <c r="Q24" s="2033"/>
      <c r="R24" s="2034"/>
      <c r="S24" s="2035"/>
      <c r="T24" s="2038"/>
      <c r="U24" s="2038"/>
      <c r="V24" s="2039"/>
      <c r="W24" s="2028" t="str">
        <f>IF(W23="","",ROUNDDOWN(W23/1.1,0))</f>
        <v/>
      </c>
      <c r="X24" s="1986"/>
      <c r="Y24" s="1986"/>
      <c r="Z24" s="1986"/>
      <c r="AA24" s="1987"/>
      <c r="AB24" s="2033"/>
      <c r="AC24" s="2034"/>
      <c r="AD24" s="2035"/>
      <c r="AE24" s="2038"/>
      <c r="AF24" s="2038"/>
      <c r="AG24" s="2039"/>
      <c r="AH24" s="2028" t="str">
        <f>IF(AH23="","",ROUNDDOWN(AH23/1.1,0))</f>
        <v/>
      </c>
      <c r="AI24" s="1986"/>
      <c r="AJ24" s="1986"/>
      <c r="AK24" s="1986"/>
      <c r="AL24" s="1987"/>
      <c r="AM24" s="2033"/>
      <c r="AN24" s="2034"/>
      <c r="AO24" s="2035"/>
      <c r="AP24" s="2038"/>
      <c r="AQ24" s="2038"/>
      <c r="AR24" s="2039"/>
      <c r="AS24" s="2028" t="str">
        <f>IF(AS23="","",ROUNDDOWN(AS23/1.1,0))</f>
        <v/>
      </c>
      <c r="AT24" s="1986"/>
      <c r="AU24" s="1986"/>
      <c r="AV24" s="1986"/>
      <c r="AW24" s="1987"/>
      <c r="AX24" s="2033"/>
      <c r="AY24" s="2034"/>
      <c r="AZ24" s="2035"/>
      <c r="BA24" s="2038"/>
      <c r="BB24" s="2038"/>
      <c r="BC24" s="2039"/>
      <c r="BD24" s="2028" t="str">
        <f>IF(BD23="","",ROUNDDOWN(BD23/1.1,0))</f>
        <v/>
      </c>
      <c r="BE24" s="1986"/>
      <c r="BF24" s="1986"/>
      <c r="BG24" s="1986"/>
      <c r="BH24" s="1987"/>
      <c r="BI24" s="2033"/>
      <c r="BJ24" s="2034"/>
      <c r="BK24" s="2035"/>
      <c r="BL24" s="2038"/>
      <c r="BM24" s="2038"/>
      <c r="BN24" s="2039"/>
      <c r="BO24" s="2028" t="str">
        <f>IF(BO23="","",ROUNDDOWN(BO23/1.1,0))</f>
        <v/>
      </c>
      <c r="BP24" s="1986"/>
      <c r="BQ24" s="1986"/>
      <c r="BR24" s="1986"/>
      <c r="BS24" s="1986"/>
      <c r="BT24" s="2029" t="str">
        <f>IF(E23="","",SUM(W24,AH24,AS24,BD24,BO24))</f>
        <v/>
      </c>
      <c r="BU24" s="1986"/>
      <c r="BV24" s="1986"/>
      <c r="BW24" s="1986"/>
      <c r="BX24" s="1987"/>
      <c r="BY24" s="340"/>
      <c r="CA24" s="1984"/>
      <c r="CB24" s="1984"/>
      <c r="CC24" s="1984"/>
      <c r="CD24" s="1984"/>
      <c r="CE24" s="1984"/>
      <c r="CF24" s="1984"/>
      <c r="CG24" s="1984"/>
      <c r="CH24" s="1984"/>
      <c r="CI24" s="1984"/>
      <c r="CJ24" s="1984"/>
      <c r="CK24" s="1984"/>
      <c r="CL24" s="1984"/>
      <c r="CM24" s="1984"/>
      <c r="CN24" s="1984"/>
      <c r="CO24" s="1984"/>
      <c r="CP24" s="1984"/>
      <c r="CQ24" s="1984"/>
      <c r="CR24" s="1984"/>
    </row>
    <row r="25" spans="4:96" ht="16.5" customHeight="1">
      <c r="D25" s="2011">
        <v>10</v>
      </c>
      <c r="E25" s="2013"/>
      <c r="F25" s="2013"/>
      <c r="G25" s="2013"/>
      <c r="H25" s="2013"/>
      <c r="I25" s="2014"/>
      <c r="J25" s="2017"/>
      <c r="K25" s="2013"/>
      <c r="L25" s="2013"/>
      <c r="M25" s="2013"/>
      <c r="N25" s="2013"/>
      <c r="O25" s="2013"/>
      <c r="P25" s="2018"/>
      <c r="Q25" s="2021" t="s">
        <v>1908</v>
      </c>
      <c r="R25" s="2022"/>
      <c r="S25" s="2023"/>
      <c r="T25" s="2024"/>
      <c r="U25" s="2004"/>
      <c r="V25" s="2005"/>
      <c r="W25" s="2008"/>
      <c r="X25" s="2008"/>
      <c r="Y25" s="2008"/>
      <c r="Z25" s="2008"/>
      <c r="AA25" s="2009"/>
      <c r="AB25" s="1998" t="s">
        <v>1909</v>
      </c>
      <c r="AC25" s="1999"/>
      <c r="AD25" s="2000"/>
      <c r="AE25" s="2004"/>
      <c r="AF25" s="2004"/>
      <c r="AG25" s="2005"/>
      <c r="AH25" s="2008"/>
      <c r="AI25" s="2008"/>
      <c r="AJ25" s="2008"/>
      <c r="AK25" s="2008"/>
      <c r="AL25" s="2009"/>
      <c r="AM25" s="1998" t="s">
        <v>1910</v>
      </c>
      <c r="AN25" s="1999"/>
      <c r="AO25" s="2000"/>
      <c r="AP25" s="2004"/>
      <c r="AQ25" s="2004"/>
      <c r="AR25" s="2005"/>
      <c r="AS25" s="2008"/>
      <c r="AT25" s="2008"/>
      <c r="AU25" s="2008"/>
      <c r="AV25" s="2008"/>
      <c r="AW25" s="2009"/>
      <c r="AX25" s="1998" t="s">
        <v>1911</v>
      </c>
      <c r="AY25" s="1999"/>
      <c r="AZ25" s="2000"/>
      <c r="BA25" s="2004"/>
      <c r="BB25" s="2004"/>
      <c r="BC25" s="2005"/>
      <c r="BD25" s="2008"/>
      <c r="BE25" s="2008"/>
      <c r="BF25" s="2008"/>
      <c r="BG25" s="2008"/>
      <c r="BH25" s="2009"/>
      <c r="BI25" s="1998" t="s">
        <v>1912</v>
      </c>
      <c r="BJ25" s="1999"/>
      <c r="BK25" s="2000"/>
      <c r="BL25" s="2004"/>
      <c r="BM25" s="2004"/>
      <c r="BN25" s="2005"/>
      <c r="BO25" s="2008"/>
      <c r="BP25" s="2008"/>
      <c r="BQ25" s="2008"/>
      <c r="BR25" s="2008"/>
      <c r="BS25" s="2010"/>
      <c r="BT25" s="1991" t="str">
        <f>IF(E25="","",SUM(W25,AH25,AS25,BD25,BO25))</f>
        <v/>
      </c>
      <c r="BU25" s="1992"/>
      <c r="BV25" s="1992"/>
      <c r="BW25" s="1992"/>
      <c r="BX25" s="1993"/>
      <c r="BY25" s="340"/>
      <c r="CA25" s="1984"/>
      <c r="CB25" s="1984"/>
      <c r="CC25" s="1984"/>
      <c r="CD25" s="1984"/>
      <c r="CE25" s="1984"/>
      <c r="CF25" s="1984"/>
      <c r="CG25" s="1984"/>
      <c r="CH25" s="1984"/>
      <c r="CI25" s="1984"/>
      <c r="CJ25" s="1984"/>
      <c r="CK25" s="1984"/>
      <c r="CL25" s="1984"/>
      <c r="CM25" s="1984"/>
      <c r="CN25" s="1984"/>
      <c r="CO25" s="1984"/>
      <c r="CP25" s="1984"/>
      <c r="CQ25" s="1984"/>
      <c r="CR25" s="1984"/>
    </row>
    <row r="26" spans="4:96" ht="17.25" customHeight="1" thickBot="1">
      <c r="D26" s="2012"/>
      <c r="E26" s="2015"/>
      <c r="F26" s="2015"/>
      <c r="G26" s="2015"/>
      <c r="H26" s="2015"/>
      <c r="I26" s="2016"/>
      <c r="J26" s="2019"/>
      <c r="K26" s="2015"/>
      <c r="L26" s="2015"/>
      <c r="M26" s="2015"/>
      <c r="N26" s="2015"/>
      <c r="O26" s="2015"/>
      <c r="P26" s="2020"/>
      <c r="Q26" s="2001"/>
      <c r="R26" s="2002"/>
      <c r="S26" s="2003"/>
      <c r="T26" s="2006"/>
      <c r="U26" s="2006"/>
      <c r="V26" s="2007"/>
      <c r="W26" s="1994" t="str">
        <f>IF(W25="","",ROUNDDOWN(W25/1.1,0))</f>
        <v/>
      </c>
      <c r="X26" s="1995"/>
      <c r="Y26" s="1995"/>
      <c r="Z26" s="1995"/>
      <c r="AA26" s="1996"/>
      <c r="AB26" s="2001"/>
      <c r="AC26" s="2002"/>
      <c r="AD26" s="2003"/>
      <c r="AE26" s="2006"/>
      <c r="AF26" s="2006"/>
      <c r="AG26" s="2007"/>
      <c r="AH26" s="1994" t="str">
        <f>IF(AH25="","",ROUNDDOWN(AH25/1.1,0))</f>
        <v/>
      </c>
      <c r="AI26" s="1995"/>
      <c r="AJ26" s="1995"/>
      <c r="AK26" s="1995"/>
      <c r="AL26" s="1996"/>
      <c r="AM26" s="2001"/>
      <c r="AN26" s="2002"/>
      <c r="AO26" s="2003"/>
      <c r="AP26" s="2006"/>
      <c r="AQ26" s="2006"/>
      <c r="AR26" s="2007"/>
      <c r="AS26" s="1994" t="str">
        <f>IF(AS25="","",ROUNDDOWN(AS25/1.1,0))</f>
        <v/>
      </c>
      <c r="AT26" s="1995"/>
      <c r="AU26" s="1995"/>
      <c r="AV26" s="1995"/>
      <c r="AW26" s="1996"/>
      <c r="AX26" s="2001"/>
      <c r="AY26" s="2002"/>
      <c r="AZ26" s="2003"/>
      <c r="BA26" s="2006"/>
      <c r="BB26" s="2006"/>
      <c r="BC26" s="2007"/>
      <c r="BD26" s="1994" t="str">
        <f>IF(BD25="","",ROUNDDOWN(BD25/1.1,0))</f>
        <v/>
      </c>
      <c r="BE26" s="1995"/>
      <c r="BF26" s="1995"/>
      <c r="BG26" s="1995"/>
      <c r="BH26" s="1996"/>
      <c r="BI26" s="2001"/>
      <c r="BJ26" s="2002"/>
      <c r="BK26" s="2003"/>
      <c r="BL26" s="2006"/>
      <c r="BM26" s="2006"/>
      <c r="BN26" s="2007"/>
      <c r="BO26" s="1994" t="str">
        <f>IF(BO25="","",ROUNDDOWN(BO25/1.1,0))</f>
        <v/>
      </c>
      <c r="BP26" s="1995"/>
      <c r="BQ26" s="1995"/>
      <c r="BR26" s="1995"/>
      <c r="BS26" s="1995"/>
      <c r="BT26" s="1997" t="str">
        <f>IF(E25="","",SUM(W26,AH26,AS26,BD26,BO26))</f>
        <v/>
      </c>
      <c r="BU26" s="1995"/>
      <c r="BV26" s="1995"/>
      <c r="BW26" s="1995"/>
      <c r="BX26" s="1996"/>
      <c r="BY26" s="340"/>
      <c r="CA26" s="1984"/>
      <c r="CB26" s="1984"/>
      <c r="CC26" s="1984"/>
      <c r="CD26" s="1984"/>
      <c r="CE26" s="1984"/>
      <c r="CF26" s="1984"/>
      <c r="CG26" s="1984"/>
      <c r="CH26" s="1984"/>
      <c r="CI26" s="1984"/>
      <c r="CJ26" s="1984"/>
      <c r="CK26" s="1984"/>
      <c r="CL26" s="1984"/>
      <c r="CM26" s="1984"/>
      <c r="CN26" s="1984"/>
      <c r="CO26" s="1984"/>
      <c r="CP26" s="1984"/>
      <c r="CQ26" s="1984"/>
      <c r="CR26" s="1984"/>
    </row>
    <row r="27" spans="4:96" ht="17.25" customHeight="1" thickBot="1">
      <c r="BT27" s="1293"/>
      <c r="BU27" s="1293"/>
      <c r="BV27" s="1293"/>
      <c r="BW27" s="1293"/>
      <c r="BX27" s="1293"/>
      <c r="BY27" s="340"/>
      <c r="CA27" s="1984"/>
      <c r="CB27" s="1984"/>
      <c r="CC27" s="1984"/>
      <c r="CD27" s="1984"/>
      <c r="CE27" s="1984"/>
      <c r="CF27" s="1984"/>
      <c r="CG27" s="1984"/>
      <c r="CH27" s="1984"/>
      <c r="CI27" s="1984"/>
      <c r="CJ27" s="1984"/>
      <c r="CK27" s="1984"/>
      <c r="CL27" s="1984"/>
      <c r="CM27" s="1984"/>
      <c r="CN27" s="1984"/>
      <c r="CO27" s="1984"/>
      <c r="CP27" s="1984"/>
      <c r="CQ27" s="1984"/>
      <c r="CR27" s="1984"/>
    </row>
    <row r="28" spans="4:96" ht="17.100000000000001" customHeight="1">
      <c r="D28" s="1289"/>
      <c r="E28" s="1289"/>
      <c r="F28" s="1289"/>
      <c r="G28" s="1289"/>
      <c r="H28" s="1289"/>
      <c r="I28" s="1289"/>
      <c r="J28" s="1289"/>
      <c r="K28" s="1289"/>
      <c r="L28" s="1289"/>
      <c r="M28" s="1289"/>
      <c r="N28" s="1289"/>
      <c r="O28" s="1289"/>
      <c r="P28" s="1289"/>
      <c r="Q28" s="1289"/>
      <c r="R28" s="1289"/>
      <c r="S28" s="1289"/>
      <c r="T28" s="1289"/>
      <c r="U28" s="1289"/>
      <c r="V28" s="1289"/>
      <c r="W28" s="1289"/>
      <c r="X28" s="1289"/>
      <c r="Y28" s="1289"/>
      <c r="Z28" s="1289"/>
      <c r="AA28" s="1289"/>
      <c r="AB28" s="1289"/>
      <c r="AC28" s="1289"/>
      <c r="AD28" s="1289"/>
      <c r="AE28" s="1289"/>
      <c r="AF28" s="1289"/>
      <c r="AG28" s="1289"/>
      <c r="AH28" s="1289"/>
      <c r="AI28" s="1289"/>
      <c r="AJ28" s="1289"/>
      <c r="AK28" s="1289"/>
      <c r="AL28" s="1289"/>
      <c r="AM28" s="1289"/>
      <c r="AN28" s="1289"/>
      <c r="AO28" s="1289"/>
      <c r="AP28" s="1289"/>
      <c r="AQ28" s="1289"/>
      <c r="AR28" s="1289"/>
      <c r="AS28" s="1289"/>
      <c r="AT28" s="1289"/>
      <c r="AU28" s="1289"/>
      <c r="AV28" s="1289"/>
      <c r="AW28" s="1289"/>
      <c r="AX28" s="1289"/>
      <c r="AY28" s="1289"/>
      <c r="AZ28" s="1289"/>
      <c r="BA28" s="1289"/>
      <c r="BB28" s="1289"/>
      <c r="BC28" s="1289"/>
      <c r="BD28" s="1289"/>
      <c r="BE28" s="1289"/>
      <c r="BF28" s="1289"/>
      <c r="BG28" s="1289"/>
      <c r="BH28" s="1289"/>
      <c r="BI28" s="1289"/>
      <c r="BJ28" s="1289"/>
      <c r="BK28" s="1289"/>
      <c r="BL28" s="1289"/>
      <c r="BM28" s="1289"/>
      <c r="BN28" s="1289"/>
      <c r="BO28" s="1289"/>
      <c r="BP28" s="1289"/>
      <c r="BQ28" s="1289"/>
      <c r="BR28" s="1289"/>
      <c r="BS28" s="1289"/>
      <c r="BT28" s="1972" t="s">
        <v>1913</v>
      </c>
      <c r="BU28" s="1973"/>
      <c r="BV28" s="1973"/>
      <c r="BW28" s="1973"/>
      <c r="BX28" s="1974"/>
      <c r="BY28" s="340"/>
      <c r="CA28" s="1984"/>
      <c r="CB28" s="1984"/>
      <c r="CC28" s="1984"/>
      <c r="CD28" s="1984"/>
      <c r="CE28" s="1984"/>
      <c r="CF28" s="1984"/>
      <c r="CG28" s="1984"/>
      <c r="CH28" s="1984"/>
      <c r="CI28" s="1984"/>
      <c r="CJ28" s="1984"/>
      <c r="CK28" s="1984"/>
      <c r="CL28" s="1984"/>
      <c r="CM28" s="1984"/>
      <c r="CN28" s="1984"/>
      <c r="CO28" s="1984"/>
      <c r="CP28" s="1984"/>
      <c r="CQ28" s="1984"/>
      <c r="CR28" s="1984"/>
    </row>
    <row r="29" spans="4:96" ht="17.100000000000001" customHeight="1">
      <c r="D29" s="1289"/>
      <c r="E29" s="1289"/>
      <c r="F29" s="1289"/>
      <c r="G29" s="1289"/>
      <c r="H29" s="1289"/>
      <c r="I29" s="1289"/>
      <c r="J29" s="1289"/>
      <c r="K29" s="1289"/>
      <c r="L29" s="1289"/>
      <c r="M29" s="1289"/>
      <c r="N29" s="1289"/>
      <c r="O29" s="1289"/>
      <c r="P29" s="1289"/>
      <c r="Q29" s="1289"/>
      <c r="R29" s="1289"/>
      <c r="S29" s="1289"/>
      <c r="T29" s="1289"/>
      <c r="U29" s="1289"/>
      <c r="V29" s="1289"/>
      <c r="W29" s="1289"/>
      <c r="X29" s="1289"/>
      <c r="Y29" s="1289"/>
      <c r="Z29" s="1289"/>
      <c r="AA29" s="1289"/>
      <c r="AB29" s="1289"/>
      <c r="AC29" s="1289"/>
      <c r="AD29" s="1289"/>
      <c r="AE29" s="1289"/>
      <c r="AF29" s="1289"/>
      <c r="AG29" s="1289"/>
      <c r="AH29" s="1289"/>
      <c r="AI29" s="1289"/>
      <c r="AJ29" s="1289"/>
      <c r="AK29" s="1289"/>
      <c r="AL29" s="1289"/>
      <c r="AM29" s="1289"/>
      <c r="AN29" s="1289"/>
      <c r="AO29" s="1289"/>
      <c r="AP29" s="1289"/>
      <c r="AQ29" s="1289"/>
      <c r="AR29" s="1289"/>
      <c r="AS29" s="1289"/>
      <c r="AT29" s="1289"/>
      <c r="AU29" s="1289"/>
      <c r="AV29" s="1289"/>
      <c r="AW29" s="1289"/>
      <c r="AX29" s="1289"/>
      <c r="AY29" s="1289"/>
      <c r="AZ29" s="1289"/>
      <c r="BA29" s="1289"/>
      <c r="BB29" s="1289"/>
      <c r="BC29" s="1289"/>
      <c r="BD29" s="1289"/>
      <c r="BE29" s="1289"/>
      <c r="BF29" s="1289"/>
      <c r="BG29" s="1289"/>
      <c r="BH29" s="1289"/>
      <c r="BI29" s="1289"/>
      <c r="BJ29" s="1289"/>
      <c r="BK29" s="1289"/>
      <c r="BL29" s="1289"/>
      <c r="BM29" s="1289"/>
      <c r="BN29" s="1289"/>
      <c r="BO29" s="1289"/>
      <c r="BP29" s="1289"/>
      <c r="BQ29" s="1289"/>
      <c r="BR29" s="1289"/>
      <c r="BS29" s="1289"/>
      <c r="BT29" s="1975" t="s">
        <v>1914</v>
      </c>
      <c r="BU29" s="1976"/>
      <c r="BV29" s="1976"/>
      <c r="BW29" s="1976"/>
      <c r="BX29" s="1977"/>
      <c r="BY29" s="340"/>
      <c r="CA29" s="1984"/>
      <c r="CB29" s="1984"/>
      <c r="CC29" s="1984"/>
      <c r="CD29" s="1984"/>
      <c r="CE29" s="1984"/>
      <c r="CF29" s="1984"/>
      <c r="CG29" s="1984"/>
      <c r="CH29" s="1984"/>
      <c r="CI29" s="1984"/>
      <c r="CJ29" s="1984"/>
      <c r="CK29" s="1984"/>
      <c r="CL29" s="1984"/>
      <c r="CM29" s="1984"/>
      <c r="CN29" s="1984"/>
      <c r="CO29" s="1984"/>
      <c r="CP29" s="1984"/>
      <c r="CQ29" s="1984"/>
      <c r="CR29" s="1984"/>
    </row>
    <row r="30" spans="4:96" ht="17.100000000000001" customHeight="1">
      <c r="D30" s="1289"/>
      <c r="E30" s="1289"/>
      <c r="F30" s="1289"/>
      <c r="G30" s="1289"/>
      <c r="H30" s="1289"/>
      <c r="I30" s="1289"/>
      <c r="J30" s="1289"/>
      <c r="K30" s="1289"/>
      <c r="L30" s="1289"/>
      <c r="M30" s="1289"/>
      <c r="N30" s="1289"/>
      <c r="O30" s="1289"/>
      <c r="P30" s="1289"/>
      <c r="Q30" s="1289"/>
      <c r="R30" s="1289"/>
      <c r="S30" s="1289"/>
      <c r="T30" s="1289"/>
      <c r="U30" s="1289"/>
      <c r="V30" s="1289"/>
      <c r="W30" s="1289"/>
      <c r="X30" s="1289"/>
      <c r="Y30" s="1289"/>
      <c r="Z30" s="1289"/>
      <c r="AA30" s="1289"/>
      <c r="AB30" s="1289"/>
      <c r="AC30" s="1289"/>
      <c r="AD30" s="1289"/>
      <c r="AE30" s="1289"/>
      <c r="AF30" s="1289"/>
      <c r="AG30" s="1289"/>
      <c r="AH30" s="1289"/>
      <c r="AI30" s="1289"/>
      <c r="AJ30" s="1289"/>
      <c r="AK30" s="1289"/>
      <c r="AL30" s="1289"/>
      <c r="AM30" s="1289"/>
      <c r="AN30" s="1289"/>
      <c r="AO30" s="1289"/>
      <c r="AP30" s="1289"/>
      <c r="AQ30" s="1289"/>
      <c r="AR30" s="1289"/>
      <c r="AS30" s="1289"/>
      <c r="AT30" s="1289"/>
      <c r="AU30" s="1289"/>
      <c r="AV30" s="1289"/>
      <c r="AW30" s="1289"/>
      <c r="AX30" s="1289"/>
      <c r="AY30" s="1289"/>
      <c r="AZ30" s="1289"/>
      <c r="BA30" s="1289"/>
      <c r="BB30" s="1289"/>
      <c r="BC30" s="1289"/>
      <c r="BD30" s="1289"/>
      <c r="BE30" s="1289"/>
      <c r="BF30" s="1289"/>
      <c r="BG30" s="1289"/>
      <c r="BH30" s="1289"/>
      <c r="BI30" s="1289"/>
      <c r="BJ30" s="1289"/>
      <c r="BK30" s="1289"/>
      <c r="BL30" s="1289"/>
      <c r="BM30" s="1289"/>
      <c r="BN30" s="1289"/>
      <c r="BO30" s="1289"/>
      <c r="BP30" s="1289"/>
      <c r="BQ30" s="1289"/>
      <c r="BR30" s="1289"/>
      <c r="BS30" s="1289"/>
      <c r="BT30" s="1978" t="s">
        <v>1915</v>
      </c>
      <c r="BU30" s="1979"/>
      <c r="BV30" s="1979"/>
      <c r="BW30" s="1979"/>
      <c r="BX30" s="1980"/>
      <c r="BY30" s="340"/>
      <c r="CA30" s="1984"/>
      <c r="CB30" s="1984"/>
      <c r="CC30" s="1984"/>
      <c r="CD30" s="1984"/>
      <c r="CE30" s="1984"/>
      <c r="CF30" s="1984"/>
      <c r="CG30" s="1984"/>
      <c r="CH30" s="1984"/>
      <c r="CI30" s="1984"/>
      <c r="CJ30" s="1984"/>
      <c r="CK30" s="1984"/>
      <c r="CL30" s="1984"/>
      <c r="CM30" s="1984"/>
      <c r="CN30" s="1984"/>
      <c r="CO30" s="1984"/>
      <c r="CP30" s="1984"/>
      <c r="CQ30" s="1984"/>
      <c r="CR30" s="1984"/>
    </row>
    <row r="31" spans="4:96" ht="19.5" customHeight="1">
      <c r="D31" s="1289"/>
      <c r="E31" s="1289"/>
      <c r="F31" s="1289"/>
      <c r="G31" s="1289"/>
      <c r="H31" s="1289"/>
      <c r="I31" s="1289"/>
      <c r="J31" s="1289"/>
      <c r="K31" s="1289"/>
      <c r="L31" s="1289"/>
      <c r="M31" s="1289"/>
      <c r="N31" s="1289"/>
      <c r="O31" s="1289"/>
      <c r="P31" s="1289"/>
      <c r="Q31" s="1289"/>
      <c r="R31" s="1289"/>
      <c r="S31" s="1289"/>
      <c r="T31" s="1289"/>
      <c r="U31" s="1289"/>
      <c r="V31" s="1289"/>
      <c r="W31" s="1289"/>
      <c r="X31" s="1289"/>
      <c r="Y31" s="1289"/>
      <c r="Z31" s="1289"/>
      <c r="AA31" s="1289"/>
      <c r="AB31" s="1289"/>
      <c r="AC31" s="1289"/>
      <c r="AD31" s="1289"/>
      <c r="AE31" s="1289"/>
      <c r="AF31" s="1289"/>
      <c r="AG31" s="1289"/>
      <c r="AH31" s="1289"/>
      <c r="AI31" s="1289"/>
      <c r="AJ31" s="1289"/>
      <c r="AK31" s="1289"/>
      <c r="AL31" s="1289"/>
      <c r="AM31" s="1289"/>
      <c r="AN31" s="1289"/>
      <c r="AO31" s="1289"/>
      <c r="AP31" s="1289"/>
      <c r="AQ31" s="1289"/>
      <c r="AR31" s="1289"/>
      <c r="AS31" s="1289"/>
      <c r="AT31" s="1289"/>
      <c r="AU31" s="1289"/>
      <c r="AV31" s="1289"/>
      <c r="AW31" s="1289"/>
      <c r="AX31" s="1289"/>
      <c r="AY31" s="1289"/>
      <c r="AZ31" s="1289"/>
      <c r="BA31" s="1289"/>
      <c r="BB31" s="1289"/>
      <c r="BC31" s="1289"/>
      <c r="BD31" s="1289"/>
      <c r="BE31" s="1289"/>
      <c r="BF31" s="1289"/>
      <c r="BG31" s="1289"/>
      <c r="BH31" s="1289"/>
      <c r="BI31" s="1289"/>
      <c r="BJ31" s="1289"/>
      <c r="BK31" s="1289"/>
      <c r="BL31" s="1289"/>
      <c r="BM31" s="1289"/>
      <c r="BN31" s="1289"/>
      <c r="BO31" s="1289"/>
      <c r="BP31" s="1289"/>
      <c r="BQ31" s="1289"/>
      <c r="BR31" s="1289"/>
      <c r="BS31" s="1289"/>
      <c r="BT31" s="1981" t="str">
        <f>IF(E7="","",SUM(BT7,BT9,BT11,BT13,BT15,BT17,BT19,BT21,BT23,BT25))</f>
        <v/>
      </c>
      <c r="BU31" s="1982"/>
      <c r="BV31" s="1982"/>
      <c r="BW31" s="1982"/>
      <c r="BX31" s="1983"/>
      <c r="BY31" s="340"/>
      <c r="CA31" s="1984" t="s">
        <v>1916</v>
      </c>
      <c r="CB31" s="1984"/>
      <c r="CC31" s="1984"/>
      <c r="CD31" s="1984"/>
      <c r="CE31" s="1984"/>
      <c r="CF31" s="1984"/>
      <c r="CG31" s="1984"/>
      <c r="CH31" s="1984"/>
      <c r="CI31" s="1984"/>
      <c r="CJ31" s="1984"/>
      <c r="CK31" s="1984"/>
      <c r="CL31" s="1984"/>
      <c r="CM31" s="1984"/>
      <c r="CN31" s="1984"/>
      <c r="CO31" s="1984"/>
      <c r="CP31" s="1984"/>
      <c r="CQ31" s="1984"/>
      <c r="CR31" s="1984"/>
    </row>
    <row r="32" spans="4:96" ht="19.5" customHeight="1" thickBot="1">
      <c r="D32" s="1289"/>
      <c r="E32" s="1289"/>
      <c r="F32" s="1289"/>
      <c r="G32" s="1289"/>
      <c r="H32" s="1289"/>
      <c r="I32" s="1289"/>
      <c r="J32" s="1289"/>
      <c r="K32" s="1289"/>
      <c r="L32" s="1289"/>
      <c r="M32" s="1289"/>
      <c r="N32" s="1289"/>
      <c r="O32" s="1289"/>
      <c r="P32" s="1289"/>
      <c r="Q32" s="1289"/>
      <c r="R32" s="1289"/>
      <c r="S32" s="1289"/>
      <c r="T32" s="1289"/>
      <c r="U32" s="1289"/>
      <c r="V32" s="1289"/>
      <c r="W32" s="1289"/>
      <c r="X32" s="1289"/>
      <c r="Y32" s="1289"/>
      <c r="Z32" s="1289"/>
      <c r="AA32" s="1289"/>
      <c r="AB32" s="1289"/>
      <c r="AC32" s="1289"/>
      <c r="AD32" s="1289"/>
      <c r="AE32" s="1289"/>
      <c r="AF32" s="1289"/>
      <c r="AG32" s="1289"/>
      <c r="AH32" s="1289"/>
      <c r="AI32" s="1289"/>
      <c r="AJ32" s="1289"/>
      <c r="AK32" s="1289"/>
      <c r="AL32" s="1289"/>
      <c r="AM32" s="1289"/>
      <c r="AN32" s="1289"/>
      <c r="AO32" s="1289"/>
      <c r="AP32" s="1289"/>
      <c r="AQ32" s="1289"/>
      <c r="AR32" s="1289"/>
      <c r="AS32" s="1289"/>
      <c r="AT32" s="1289"/>
      <c r="AU32" s="1289"/>
      <c r="AV32" s="1289"/>
      <c r="AW32" s="1289"/>
      <c r="AX32" s="1289"/>
      <c r="AY32" s="1289"/>
      <c r="AZ32" s="1289"/>
      <c r="BA32" s="1289"/>
      <c r="BB32" s="1289"/>
      <c r="BC32" s="1289"/>
      <c r="BD32" s="1289"/>
      <c r="BE32" s="1289"/>
      <c r="BF32" s="1289"/>
      <c r="BG32" s="1289"/>
      <c r="BH32" s="1289"/>
      <c r="BI32" s="1289"/>
      <c r="BJ32" s="1289"/>
      <c r="BK32" s="1289"/>
      <c r="BL32" s="1289"/>
      <c r="BM32" s="1289"/>
      <c r="BN32" s="1289"/>
      <c r="BO32" s="1289"/>
      <c r="BP32" s="1289"/>
      <c r="BQ32" s="1289"/>
      <c r="BR32" s="1289"/>
      <c r="BS32" s="1289"/>
      <c r="BT32" s="1985" t="str">
        <f>IF(E7="","",SUM(BT8,BT10,BT12,BT14,BT16,BT18,BT20,BT22,BT24,BT26))</f>
        <v/>
      </c>
      <c r="BU32" s="1986"/>
      <c r="BV32" s="1986"/>
      <c r="BW32" s="1986"/>
      <c r="BX32" s="1987"/>
      <c r="BY32" s="340"/>
      <c r="CA32" s="1984"/>
      <c r="CB32" s="1984"/>
      <c r="CC32" s="1984"/>
      <c r="CD32" s="1984"/>
      <c r="CE32" s="1984"/>
      <c r="CF32" s="1984"/>
      <c r="CG32" s="1984"/>
      <c r="CH32" s="1984"/>
      <c r="CI32" s="1984"/>
      <c r="CJ32" s="1984"/>
      <c r="CK32" s="1984"/>
      <c r="CL32" s="1984"/>
      <c r="CM32" s="1984"/>
      <c r="CN32" s="1984"/>
      <c r="CO32" s="1984"/>
      <c r="CP32" s="1984"/>
      <c r="CQ32" s="1984"/>
      <c r="CR32" s="1984"/>
    </row>
    <row r="33" spans="4:96" ht="35.450000000000003" customHeight="1" thickBot="1">
      <c r="D33" s="1289"/>
      <c r="E33" s="1289"/>
      <c r="F33" s="1289"/>
      <c r="G33" s="1289"/>
      <c r="H33" s="1289"/>
      <c r="I33" s="1289"/>
      <c r="J33" s="1289"/>
      <c r="K33" s="1289"/>
      <c r="L33" s="1289"/>
      <c r="M33" s="1289"/>
      <c r="N33" s="1289"/>
      <c r="O33" s="1289"/>
      <c r="P33" s="1289"/>
      <c r="Q33" s="1289"/>
      <c r="R33" s="1289"/>
      <c r="S33" s="1289"/>
      <c r="T33" s="1289"/>
      <c r="U33" s="1289"/>
      <c r="V33" s="1289"/>
      <c r="W33" s="1289"/>
      <c r="X33" s="1289"/>
      <c r="Y33" s="1289"/>
      <c r="Z33" s="1289"/>
      <c r="AA33" s="1289"/>
      <c r="AB33" s="1289"/>
      <c r="AC33" s="1289"/>
      <c r="AD33" s="1289"/>
      <c r="AE33" s="1289"/>
      <c r="AF33" s="1289"/>
      <c r="AG33" s="1289"/>
      <c r="AH33" s="1289"/>
      <c r="AI33" s="1289"/>
      <c r="AJ33" s="1289"/>
      <c r="AK33" s="1289"/>
      <c r="AL33" s="1289"/>
      <c r="AM33" s="1289"/>
      <c r="AN33" s="1289"/>
      <c r="AO33" s="1289"/>
      <c r="AP33" s="1289"/>
      <c r="AQ33" s="1289"/>
      <c r="AR33" s="1289"/>
      <c r="AS33" s="1289"/>
      <c r="AT33" s="1289"/>
      <c r="AU33" s="1289"/>
      <c r="AV33" s="1289"/>
      <c r="AW33" s="1289"/>
      <c r="AX33" s="1289"/>
      <c r="AY33" s="1289"/>
      <c r="AZ33" s="1289"/>
      <c r="BA33" s="1289"/>
      <c r="BB33" s="1289"/>
      <c r="BC33" s="1289"/>
      <c r="BD33" s="1289"/>
      <c r="BE33" s="1289"/>
      <c r="BF33" s="1289"/>
      <c r="BG33" s="1289"/>
      <c r="BH33" s="1289"/>
      <c r="BI33" s="1289"/>
      <c r="BJ33" s="1289"/>
      <c r="BK33" s="1289"/>
      <c r="BL33" s="1289"/>
      <c r="BM33" s="1289"/>
      <c r="BN33" s="1289"/>
      <c r="BO33" s="1289"/>
      <c r="BP33" s="1289"/>
      <c r="BQ33" s="1289"/>
      <c r="BR33" s="1289"/>
      <c r="BS33" s="1294" t="s">
        <v>1917</v>
      </c>
      <c r="BT33" s="1988"/>
      <c r="BU33" s="1989"/>
      <c r="BV33" s="1989"/>
      <c r="BW33" s="1989"/>
      <c r="BX33" s="1990"/>
      <c r="BY33" s="340"/>
      <c r="CA33" s="1984"/>
      <c r="CB33" s="1984"/>
      <c r="CC33" s="1984"/>
      <c r="CD33" s="1984"/>
      <c r="CE33" s="1984"/>
      <c r="CF33" s="1984"/>
      <c r="CG33" s="1984"/>
      <c r="CH33" s="1984"/>
      <c r="CI33" s="1984"/>
      <c r="CJ33" s="1984"/>
      <c r="CK33" s="1984"/>
      <c r="CL33" s="1984"/>
      <c r="CM33" s="1984"/>
      <c r="CN33" s="1984"/>
      <c r="CO33" s="1984"/>
      <c r="CP33" s="1984"/>
      <c r="CQ33" s="1984"/>
      <c r="CR33" s="1984"/>
    </row>
    <row r="34" spans="4:96" ht="19.5" customHeight="1">
      <c r="AP34" s="1289"/>
      <c r="AQ34" s="1289"/>
      <c r="AR34" s="1289"/>
      <c r="AS34" s="1289"/>
      <c r="AT34" s="1289"/>
      <c r="AU34" s="1289"/>
      <c r="AV34" s="1289"/>
      <c r="AW34" s="1289"/>
      <c r="AX34" s="1289"/>
      <c r="AY34" s="1289"/>
      <c r="AZ34" s="1289"/>
      <c r="BA34" s="1289"/>
      <c r="BB34" s="1289"/>
      <c r="BC34" s="1289"/>
      <c r="BD34" s="1289"/>
      <c r="BE34" s="1289"/>
      <c r="BF34" s="1289"/>
      <c r="BG34" s="1289"/>
      <c r="BH34" s="1289"/>
      <c r="BI34" s="1289"/>
      <c r="BJ34" s="1289"/>
      <c r="BK34" s="1289"/>
      <c r="BL34" s="1289"/>
      <c r="BM34" s="1289"/>
      <c r="BN34" s="1289"/>
      <c r="BO34" s="1289"/>
      <c r="BP34" s="1289"/>
      <c r="BQ34" s="1289"/>
      <c r="BR34" s="1289"/>
      <c r="BS34" s="1289"/>
      <c r="BT34" s="1295"/>
      <c r="BU34" s="1295"/>
      <c r="BV34" s="1295"/>
      <c r="BW34" s="1295"/>
      <c r="BX34" s="1295"/>
      <c r="BY34" s="340"/>
      <c r="CA34" s="1984"/>
      <c r="CB34" s="1984"/>
      <c r="CC34" s="1984"/>
      <c r="CD34" s="1984"/>
      <c r="CE34" s="1984"/>
      <c r="CF34" s="1984"/>
      <c r="CG34" s="1984"/>
      <c r="CH34" s="1984"/>
      <c r="CI34" s="1984"/>
      <c r="CJ34" s="1984"/>
      <c r="CK34" s="1984"/>
      <c r="CL34" s="1984"/>
      <c r="CM34" s="1984"/>
      <c r="CN34" s="1984"/>
      <c r="CO34" s="1984"/>
      <c r="CP34" s="1984"/>
      <c r="CQ34" s="1984"/>
      <c r="CR34" s="1984"/>
    </row>
    <row r="35" spans="4:96" ht="31.5" customHeight="1">
      <c r="CA35" s="1984"/>
      <c r="CB35" s="1984"/>
      <c r="CC35" s="1984"/>
      <c r="CD35" s="1984"/>
      <c r="CE35" s="1984"/>
      <c r="CF35" s="1984"/>
      <c r="CG35" s="1984"/>
      <c r="CH35" s="1984"/>
      <c r="CI35" s="1984"/>
      <c r="CJ35" s="1984"/>
      <c r="CK35" s="1984"/>
      <c r="CL35" s="1984"/>
      <c r="CM35" s="1984"/>
      <c r="CN35" s="1984"/>
      <c r="CO35" s="1984"/>
      <c r="CP35" s="1984"/>
      <c r="CQ35" s="1984"/>
      <c r="CR35" s="1984"/>
    </row>
    <row r="36" spans="4:96" ht="12"/>
  </sheetData>
  <mergeCells count="277">
    <mergeCell ref="CA2:CR30"/>
    <mergeCell ref="F4:T4"/>
    <mergeCell ref="E6:I6"/>
    <mergeCell ref="J6:P6"/>
    <mergeCell ref="Q6:S6"/>
    <mergeCell ref="T6:V6"/>
    <mergeCell ref="W6:AA6"/>
    <mergeCell ref="AB6:AD6"/>
    <mergeCell ref="AE6:AG6"/>
    <mergeCell ref="AH6:AL6"/>
    <mergeCell ref="AM7:AO8"/>
    <mergeCell ref="AP7:AR8"/>
    <mergeCell ref="AS7:AW7"/>
    <mergeCell ref="BI6:BK6"/>
    <mergeCell ref="BL6:BN6"/>
    <mergeCell ref="BO6:BS6"/>
    <mergeCell ref="BT6:BX6"/>
    <mergeCell ref="AX6:AZ6"/>
    <mergeCell ref="BA6:BC6"/>
    <mergeCell ref="BD6:BH6"/>
    <mergeCell ref="AP9:AR10"/>
    <mergeCell ref="AS9:AW9"/>
    <mergeCell ref="AS11:AW11"/>
    <mergeCell ref="BT13:BX13"/>
    <mergeCell ref="D7:D8"/>
    <mergeCell ref="E7:I8"/>
    <mergeCell ref="J7:P8"/>
    <mergeCell ref="Q7:S8"/>
    <mergeCell ref="T7:V8"/>
    <mergeCell ref="W7:AA7"/>
    <mergeCell ref="AM6:AO6"/>
    <mergeCell ref="AP6:AR6"/>
    <mergeCell ref="AS6:AW6"/>
    <mergeCell ref="E9:I10"/>
    <mergeCell ref="J9:P10"/>
    <mergeCell ref="Q9:S10"/>
    <mergeCell ref="T9:V10"/>
    <mergeCell ref="W9:AA9"/>
    <mergeCell ref="BT7:BX7"/>
    <mergeCell ref="W8:AA8"/>
    <mergeCell ref="AH8:AL8"/>
    <mergeCell ref="AS8:AW8"/>
    <mergeCell ref="BD8:BH8"/>
    <mergeCell ref="BO8:BS8"/>
    <mergeCell ref="BT8:BX8"/>
    <mergeCell ref="AX7:AZ8"/>
    <mergeCell ref="BA7:BC8"/>
    <mergeCell ref="BD7:BH7"/>
    <mergeCell ref="BI7:BK8"/>
    <mergeCell ref="BL7:BN8"/>
    <mergeCell ref="BO7:BS7"/>
    <mergeCell ref="AB7:AD8"/>
    <mergeCell ref="AE7:AG8"/>
    <mergeCell ref="AH7:AL7"/>
    <mergeCell ref="D11:D12"/>
    <mergeCell ref="E11:I12"/>
    <mergeCell ref="J11:P12"/>
    <mergeCell ref="Q11:S12"/>
    <mergeCell ref="T11:V12"/>
    <mergeCell ref="W11:AA11"/>
    <mergeCell ref="BT9:BX9"/>
    <mergeCell ref="W10:AA10"/>
    <mergeCell ref="AH10:AL10"/>
    <mergeCell ref="AS10:AW10"/>
    <mergeCell ref="BD10:BH10"/>
    <mergeCell ref="BO10:BS10"/>
    <mergeCell ref="BT10:BX10"/>
    <mergeCell ref="AX9:AZ10"/>
    <mergeCell ref="BA9:BC10"/>
    <mergeCell ref="BD9:BH9"/>
    <mergeCell ref="BI9:BK10"/>
    <mergeCell ref="BL9:BN10"/>
    <mergeCell ref="BO9:BS9"/>
    <mergeCell ref="AB9:AD10"/>
    <mergeCell ref="AE9:AG10"/>
    <mergeCell ref="AH9:AL9"/>
    <mergeCell ref="AM9:AO10"/>
    <mergeCell ref="D9:D10"/>
    <mergeCell ref="D13:D14"/>
    <mergeCell ref="E13:I14"/>
    <mergeCell ref="J13:P14"/>
    <mergeCell ref="Q13:S14"/>
    <mergeCell ref="T13:V14"/>
    <mergeCell ref="W13:AA13"/>
    <mergeCell ref="BT11:BX11"/>
    <mergeCell ref="W12:AA12"/>
    <mergeCell ref="AH12:AL12"/>
    <mergeCell ref="AS12:AW12"/>
    <mergeCell ref="BD12:BH12"/>
    <mergeCell ref="BO12:BS12"/>
    <mergeCell ref="BT12:BX12"/>
    <mergeCell ref="AX11:AZ12"/>
    <mergeCell ref="BA11:BC12"/>
    <mergeCell ref="BD11:BH11"/>
    <mergeCell ref="BI11:BK12"/>
    <mergeCell ref="BL11:BN12"/>
    <mergeCell ref="BO11:BS11"/>
    <mergeCell ref="AB11:AD12"/>
    <mergeCell ref="AE11:AG12"/>
    <mergeCell ref="AH11:AL11"/>
    <mergeCell ref="AM11:AO12"/>
    <mergeCell ref="AP11:AR12"/>
    <mergeCell ref="W14:AA14"/>
    <mergeCell ref="AH14:AL14"/>
    <mergeCell ref="AS14:AW14"/>
    <mergeCell ref="BD14:BH14"/>
    <mergeCell ref="BO14:BS14"/>
    <mergeCell ref="BT14:BX14"/>
    <mergeCell ref="AX13:AZ14"/>
    <mergeCell ref="BA13:BC14"/>
    <mergeCell ref="BD13:BH13"/>
    <mergeCell ref="BI13:BK14"/>
    <mergeCell ref="BL13:BN14"/>
    <mergeCell ref="BO13:BS13"/>
    <mergeCell ref="AB13:AD14"/>
    <mergeCell ref="AE13:AG14"/>
    <mergeCell ref="AH13:AL13"/>
    <mergeCell ref="AM13:AO14"/>
    <mergeCell ref="AP13:AR14"/>
    <mergeCell ref="AS13:AW13"/>
    <mergeCell ref="AM15:AO16"/>
    <mergeCell ref="AP15:AR16"/>
    <mergeCell ref="AS15:AW15"/>
    <mergeCell ref="D15:D16"/>
    <mergeCell ref="E15:I16"/>
    <mergeCell ref="J15:P16"/>
    <mergeCell ref="Q15:S16"/>
    <mergeCell ref="T15:V16"/>
    <mergeCell ref="W15:AA15"/>
    <mergeCell ref="AP17:AR18"/>
    <mergeCell ref="AS17:AW17"/>
    <mergeCell ref="D17:D18"/>
    <mergeCell ref="E17:I18"/>
    <mergeCell ref="J17:P18"/>
    <mergeCell ref="Q17:S18"/>
    <mergeCell ref="T17:V18"/>
    <mergeCell ref="W17:AA17"/>
    <mergeCell ref="BT15:BX15"/>
    <mergeCell ref="W16:AA16"/>
    <mergeCell ref="AH16:AL16"/>
    <mergeCell ref="AS16:AW16"/>
    <mergeCell ref="BD16:BH16"/>
    <mergeCell ref="BO16:BS16"/>
    <mergeCell ref="BT16:BX16"/>
    <mergeCell ref="AX15:AZ16"/>
    <mergeCell ref="BA15:BC16"/>
    <mergeCell ref="BD15:BH15"/>
    <mergeCell ref="BI15:BK16"/>
    <mergeCell ref="BL15:BN16"/>
    <mergeCell ref="BO15:BS15"/>
    <mergeCell ref="AB15:AD16"/>
    <mergeCell ref="AE15:AG16"/>
    <mergeCell ref="AH15:AL15"/>
    <mergeCell ref="AS19:AW19"/>
    <mergeCell ref="D19:D20"/>
    <mergeCell ref="E19:I20"/>
    <mergeCell ref="J19:P20"/>
    <mergeCell ref="Q19:S20"/>
    <mergeCell ref="T19:V20"/>
    <mergeCell ref="W19:AA19"/>
    <mergeCell ref="BT17:BX17"/>
    <mergeCell ref="W18:AA18"/>
    <mergeCell ref="AH18:AL18"/>
    <mergeCell ref="AS18:AW18"/>
    <mergeCell ref="BD18:BH18"/>
    <mergeCell ref="BO18:BS18"/>
    <mergeCell ref="BT18:BX18"/>
    <mergeCell ref="AX17:AZ18"/>
    <mergeCell ref="BA17:BC18"/>
    <mergeCell ref="BD17:BH17"/>
    <mergeCell ref="BI17:BK18"/>
    <mergeCell ref="BL17:BN18"/>
    <mergeCell ref="BO17:BS17"/>
    <mergeCell ref="AB17:AD18"/>
    <mergeCell ref="AE17:AG18"/>
    <mergeCell ref="AH17:AL17"/>
    <mergeCell ref="AM17:AO18"/>
    <mergeCell ref="D21:D22"/>
    <mergeCell ref="E21:I22"/>
    <mergeCell ref="J21:P22"/>
    <mergeCell ref="Q21:S22"/>
    <mergeCell ref="T21:V22"/>
    <mergeCell ref="W21:AA21"/>
    <mergeCell ref="BT19:BX19"/>
    <mergeCell ref="W20:AA20"/>
    <mergeCell ref="AH20:AL20"/>
    <mergeCell ref="AS20:AW20"/>
    <mergeCell ref="BD20:BH20"/>
    <mergeCell ref="BO20:BS20"/>
    <mergeCell ref="BT20:BX20"/>
    <mergeCell ref="AX19:AZ20"/>
    <mergeCell ref="BA19:BC20"/>
    <mergeCell ref="BD19:BH19"/>
    <mergeCell ref="BI19:BK20"/>
    <mergeCell ref="BL19:BN20"/>
    <mergeCell ref="BO19:BS19"/>
    <mergeCell ref="AB19:AD20"/>
    <mergeCell ref="AE19:AG20"/>
    <mergeCell ref="AH19:AL19"/>
    <mergeCell ref="AM19:AO20"/>
    <mergeCell ref="AP19:AR20"/>
    <mergeCell ref="BT21:BX21"/>
    <mergeCell ref="W22:AA22"/>
    <mergeCell ref="AH22:AL22"/>
    <mergeCell ref="AS22:AW22"/>
    <mergeCell ref="BD22:BH22"/>
    <mergeCell ref="BO22:BS22"/>
    <mergeCell ref="BT22:BX22"/>
    <mergeCell ref="AX21:AZ22"/>
    <mergeCell ref="BA21:BC22"/>
    <mergeCell ref="BD21:BH21"/>
    <mergeCell ref="BI21:BK22"/>
    <mergeCell ref="BL21:BN22"/>
    <mergeCell ref="BO21:BS21"/>
    <mergeCell ref="AB21:AD22"/>
    <mergeCell ref="AE21:AG22"/>
    <mergeCell ref="AH21:AL21"/>
    <mergeCell ref="AM21:AO22"/>
    <mergeCell ref="AP21:AR22"/>
    <mergeCell ref="AS21:AW21"/>
    <mergeCell ref="AM23:AO24"/>
    <mergeCell ref="AP23:AR24"/>
    <mergeCell ref="AS23:AW23"/>
    <mergeCell ref="D23:D24"/>
    <mergeCell ref="E23:I24"/>
    <mergeCell ref="J23:P24"/>
    <mergeCell ref="Q23:S24"/>
    <mergeCell ref="T23:V24"/>
    <mergeCell ref="W23:AA23"/>
    <mergeCell ref="AP25:AR26"/>
    <mergeCell ref="AS25:AW25"/>
    <mergeCell ref="D25:D26"/>
    <mergeCell ref="E25:I26"/>
    <mergeCell ref="J25:P26"/>
    <mergeCell ref="Q25:S26"/>
    <mergeCell ref="T25:V26"/>
    <mergeCell ref="W25:AA25"/>
    <mergeCell ref="BT23:BX23"/>
    <mergeCell ref="W24:AA24"/>
    <mergeCell ref="AH24:AL24"/>
    <mergeCell ref="AS24:AW24"/>
    <mergeCell ref="BD24:BH24"/>
    <mergeCell ref="BO24:BS24"/>
    <mergeCell ref="BT24:BX24"/>
    <mergeCell ref="AX23:AZ24"/>
    <mergeCell ref="BA23:BC24"/>
    <mergeCell ref="BD23:BH23"/>
    <mergeCell ref="BI23:BK24"/>
    <mergeCell ref="BL23:BN24"/>
    <mergeCell ref="BO23:BS23"/>
    <mergeCell ref="AB23:AD24"/>
    <mergeCell ref="AE23:AG24"/>
    <mergeCell ref="AH23:AL23"/>
    <mergeCell ref="BT28:BX28"/>
    <mergeCell ref="BT29:BX29"/>
    <mergeCell ref="BT30:BX30"/>
    <mergeCell ref="BT31:BX31"/>
    <mergeCell ref="CA31:CR35"/>
    <mergeCell ref="BT32:BX32"/>
    <mergeCell ref="BT33:BX33"/>
    <mergeCell ref="BT25:BX25"/>
    <mergeCell ref="W26:AA26"/>
    <mergeCell ref="AH26:AL26"/>
    <mergeCell ref="AS26:AW26"/>
    <mergeCell ref="BD26:BH26"/>
    <mergeCell ref="BO26:BS26"/>
    <mergeCell ref="BT26:BX26"/>
    <mergeCell ref="AX25:AZ26"/>
    <mergeCell ref="BA25:BC26"/>
    <mergeCell ref="BD25:BH25"/>
    <mergeCell ref="BI25:BK26"/>
    <mergeCell ref="BL25:BN26"/>
    <mergeCell ref="BO25:BS25"/>
    <mergeCell ref="AB25:AD26"/>
    <mergeCell ref="AE25:AG26"/>
    <mergeCell ref="AH25:AL25"/>
    <mergeCell ref="AM25:AO26"/>
  </mergeCells>
  <phoneticPr fontId="65"/>
  <conditionalFormatting sqref="F4:T4">
    <cfRule type="containsBlanks" dxfId="24" priority="1">
      <formula>LEN(TRIM(F4))=0</formula>
    </cfRule>
  </conditionalFormatting>
  <pageMargins left="0.31496062992125984" right="0.31496062992125984" top="0.74803149606299213" bottom="0.74803149606299213" header="0.31496062992125984" footer="0.31496062992125984"/>
  <pageSetup paperSize="9" scale="7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869FA-5DA3-4C62-8E5E-ABD32223650E}">
  <sheetPr>
    <tabColor rgb="FF00B0F0"/>
    <pageSetUpPr fitToPage="1"/>
  </sheetPr>
  <dimension ref="A1:WVM36"/>
  <sheetViews>
    <sheetView showGridLines="0" view="pageBreakPreview" zoomScaleNormal="115" zoomScaleSheetLayoutView="100" workbookViewId="0">
      <selection activeCell="D9" sqref="D9:F9"/>
    </sheetView>
  </sheetViews>
  <sheetFormatPr defaultColWidth="0" defaultRowHeight="12.75" customHeight="1" zeroHeight="1"/>
  <cols>
    <col min="1" max="1" width="4" style="514" customWidth="1"/>
    <col min="2" max="2" width="5.25" style="514" customWidth="1"/>
    <col min="3" max="3" width="11.25" style="515" customWidth="1"/>
    <col min="4" max="4" width="11.25" style="514" customWidth="1"/>
    <col min="5" max="5" width="11.25" style="515" customWidth="1"/>
    <col min="6" max="6" width="11.25" style="514" customWidth="1"/>
    <col min="7" max="7" width="11.25" style="517" customWidth="1"/>
    <col min="8" max="9" width="11.25" style="514" customWidth="1"/>
    <col min="10" max="10" width="19.125" style="514" customWidth="1"/>
    <col min="11" max="11" width="4.5" style="514" customWidth="1"/>
    <col min="12" max="15" width="8" style="514" customWidth="1"/>
    <col min="16" max="20" width="8" style="514" hidden="1" customWidth="1"/>
    <col min="21" max="243" width="8" style="514" hidden="1"/>
    <col min="244" max="244" width="11" style="514" hidden="1"/>
    <col min="245" max="248" width="8" style="514" hidden="1"/>
    <col min="249" max="249" width="11.875" style="514" hidden="1"/>
    <col min="250" max="251" width="6.25" style="514" hidden="1"/>
    <col min="252" max="252" width="13.375" style="514" hidden="1"/>
    <col min="253" max="254" width="6" style="514" hidden="1"/>
    <col min="255" max="255" width="13" style="514" hidden="1"/>
    <col min="256" max="257" width="5.125" style="514" hidden="1"/>
    <col min="258" max="258" width="10.625" style="514" hidden="1"/>
    <col min="259" max="259" width="14.875" style="514" hidden="1"/>
    <col min="260" max="260" width="19.25" style="514" hidden="1"/>
    <col min="261" max="261" width="1" style="514" hidden="1"/>
    <col min="262" max="499" width="8" style="514" hidden="1"/>
    <col min="500" max="500" width="11" style="514" hidden="1"/>
    <col min="501" max="504" width="8" style="514" hidden="1"/>
    <col min="505" max="505" width="11.875" style="514" hidden="1"/>
    <col min="506" max="507" width="6.25" style="514" hidden="1"/>
    <col min="508" max="508" width="13.375" style="514" hidden="1"/>
    <col min="509" max="510" width="6" style="514" hidden="1"/>
    <col min="511" max="511" width="13" style="514" hidden="1"/>
    <col min="512" max="513" width="5.125" style="514" hidden="1"/>
    <col min="514" max="514" width="10.625" style="514" hidden="1"/>
    <col min="515" max="515" width="14.875" style="514" hidden="1"/>
    <col min="516" max="516" width="19.25" style="514" hidden="1"/>
    <col min="517" max="517" width="1" style="514" hidden="1"/>
    <col min="518" max="755" width="8" style="514" hidden="1"/>
    <col min="756" max="756" width="11" style="514" hidden="1"/>
    <col min="757" max="760" width="8" style="514" hidden="1"/>
    <col min="761" max="761" width="11.875" style="514" hidden="1"/>
    <col min="762" max="763" width="6.25" style="514" hidden="1"/>
    <col min="764" max="764" width="13.375" style="514" hidden="1"/>
    <col min="765" max="766" width="6" style="514" hidden="1"/>
    <col min="767" max="767" width="13" style="514" hidden="1"/>
    <col min="768" max="769" width="5.125" style="514" hidden="1"/>
    <col min="770" max="770" width="10.625" style="514" hidden="1"/>
    <col min="771" max="771" width="14.875" style="514" hidden="1"/>
    <col min="772" max="772" width="19.25" style="514" hidden="1"/>
    <col min="773" max="773" width="1" style="514" hidden="1"/>
    <col min="774" max="1011" width="8" style="514" hidden="1"/>
    <col min="1012" max="1012" width="11" style="514" hidden="1"/>
    <col min="1013" max="1016" width="8" style="514" hidden="1"/>
    <col min="1017" max="1017" width="11.875" style="514" hidden="1"/>
    <col min="1018" max="1019" width="6.25" style="514" hidden="1"/>
    <col min="1020" max="1020" width="13.375" style="514" hidden="1"/>
    <col min="1021" max="1022" width="6" style="514" hidden="1"/>
    <col min="1023" max="1023" width="13" style="514" hidden="1"/>
    <col min="1024" max="1025" width="5.125" style="514" hidden="1"/>
    <col min="1026" max="1026" width="10.625" style="514" hidden="1"/>
    <col min="1027" max="1027" width="14.875" style="514" hidden="1"/>
    <col min="1028" max="1028" width="19.25" style="514" hidden="1"/>
    <col min="1029" max="1029" width="1" style="514" hidden="1"/>
    <col min="1030" max="1267" width="8" style="514" hidden="1"/>
    <col min="1268" max="1268" width="11" style="514" hidden="1"/>
    <col min="1269" max="1272" width="8" style="514" hidden="1"/>
    <col min="1273" max="1273" width="11.875" style="514" hidden="1"/>
    <col min="1274" max="1275" width="6.25" style="514" hidden="1"/>
    <col min="1276" max="1276" width="13.375" style="514" hidden="1"/>
    <col min="1277" max="1278" width="6" style="514" hidden="1"/>
    <col min="1279" max="1279" width="13" style="514" hidden="1"/>
    <col min="1280" max="1281" width="5.125" style="514" hidden="1"/>
    <col min="1282" max="1282" width="10.625" style="514" hidden="1"/>
    <col min="1283" max="1283" width="14.875" style="514" hidden="1"/>
    <col min="1284" max="1284" width="19.25" style="514" hidden="1"/>
    <col min="1285" max="1285" width="1" style="514" hidden="1"/>
    <col min="1286" max="1523" width="8" style="514" hidden="1"/>
    <col min="1524" max="1524" width="11" style="514" hidden="1"/>
    <col min="1525" max="1528" width="8" style="514" hidden="1"/>
    <col min="1529" max="1529" width="11.875" style="514" hidden="1"/>
    <col min="1530" max="1531" width="6.25" style="514" hidden="1"/>
    <col min="1532" max="1532" width="13.375" style="514" hidden="1"/>
    <col min="1533" max="1534" width="6" style="514" hidden="1"/>
    <col min="1535" max="1535" width="13" style="514" hidden="1"/>
    <col min="1536" max="1537" width="5.125" style="514" hidden="1"/>
    <col min="1538" max="1538" width="10.625" style="514" hidden="1"/>
    <col min="1539" max="1539" width="14.875" style="514" hidden="1"/>
    <col min="1540" max="1540" width="19.25" style="514" hidden="1"/>
    <col min="1541" max="1541" width="1" style="514" hidden="1"/>
    <col min="1542" max="1779" width="8" style="514" hidden="1"/>
    <col min="1780" max="1780" width="11" style="514" hidden="1"/>
    <col min="1781" max="1784" width="8" style="514" hidden="1"/>
    <col min="1785" max="1785" width="11.875" style="514" hidden="1"/>
    <col min="1786" max="1787" width="6.25" style="514" hidden="1"/>
    <col min="1788" max="1788" width="13.375" style="514" hidden="1"/>
    <col min="1789" max="1790" width="6" style="514" hidden="1"/>
    <col min="1791" max="1791" width="13" style="514" hidden="1"/>
    <col min="1792" max="1793" width="5.125" style="514" hidden="1"/>
    <col min="1794" max="1794" width="10.625" style="514" hidden="1"/>
    <col min="1795" max="1795" width="14.875" style="514" hidden="1"/>
    <col min="1796" max="1796" width="19.25" style="514" hidden="1"/>
    <col min="1797" max="1797" width="1" style="514" hidden="1"/>
    <col min="1798" max="2035" width="8" style="514" hidden="1"/>
    <col min="2036" max="2036" width="11" style="514" hidden="1"/>
    <col min="2037" max="2040" width="8" style="514" hidden="1"/>
    <col min="2041" max="2041" width="11.875" style="514" hidden="1"/>
    <col min="2042" max="2043" width="6.25" style="514" hidden="1"/>
    <col min="2044" max="2044" width="13.375" style="514" hidden="1"/>
    <col min="2045" max="2046" width="6" style="514" hidden="1"/>
    <col min="2047" max="2047" width="13" style="514" hidden="1"/>
    <col min="2048" max="2049" width="5.125" style="514" hidden="1"/>
    <col min="2050" max="2050" width="10.625" style="514" hidden="1"/>
    <col min="2051" max="2051" width="14.875" style="514" hidden="1"/>
    <col min="2052" max="2052" width="19.25" style="514" hidden="1"/>
    <col min="2053" max="2053" width="1" style="514" hidden="1"/>
    <col min="2054" max="2291" width="8" style="514" hidden="1"/>
    <col min="2292" max="2292" width="11" style="514" hidden="1"/>
    <col min="2293" max="2296" width="8" style="514" hidden="1"/>
    <col min="2297" max="2297" width="11.875" style="514" hidden="1"/>
    <col min="2298" max="2299" width="6.25" style="514" hidden="1"/>
    <col min="2300" max="2300" width="13.375" style="514" hidden="1"/>
    <col min="2301" max="2302" width="6" style="514" hidden="1"/>
    <col min="2303" max="2303" width="13" style="514" hidden="1"/>
    <col min="2304" max="2305" width="5.125" style="514" hidden="1"/>
    <col min="2306" max="2306" width="10.625" style="514" hidden="1"/>
    <col min="2307" max="2307" width="14.875" style="514" hidden="1"/>
    <col min="2308" max="2308" width="19.25" style="514" hidden="1"/>
    <col min="2309" max="2309" width="1" style="514" hidden="1"/>
    <col min="2310" max="2547" width="8" style="514" hidden="1"/>
    <col min="2548" max="2548" width="11" style="514" hidden="1"/>
    <col min="2549" max="2552" width="8" style="514" hidden="1"/>
    <col min="2553" max="2553" width="11.875" style="514" hidden="1"/>
    <col min="2554" max="2555" width="6.25" style="514" hidden="1"/>
    <col min="2556" max="2556" width="13.375" style="514" hidden="1"/>
    <col min="2557" max="2558" width="6" style="514" hidden="1"/>
    <col min="2559" max="2559" width="13" style="514" hidden="1"/>
    <col min="2560" max="2561" width="5.125" style="514" hidden="1"/>
    <col min="2562" max="2562" width="10.625" style="514" hidden="1"/>
    <col min="2563" max="2563" width="14.875" style="514" hidden="1"/>
    <col min="2564" max="2564" width="19.25" style="514" hidden="1"/>
    <col min="2565" max="2565" width="1" style="514" hidden="1"/>
    <col min="2566" max="2803" width="8" style="514" hidden="1"/>
    <col min="2804" max="2804" width="11" style="514" hidden="1"/>
    <col min="2805" max="2808" width="8" style="514" hidden="1"/>
    <col min="2809" max="2809" width="11.875" style="514" hidden="1"/>
    <col min="2810" max="2811" width="6.25" style="514" hidden="1"/>
    <col min="2812" max="2812" width="13.375" style="514" hidden="1"/>
    <col min="2813" max="2814" width="6" style="514" hidden="1"/>
    <col min="2815" max="2815" width="13" style="514" hidden="1"/>
    <col min="2816" max="2817" width="5.125" style="514" hidden="1"/>
    <col min="2818" max="2818" width="10.625" style="514" hidden="1"/>
    <col min="2819" max="2819" width="14.875" style="514" hidden="1"/>
    <col min="2820" max="2820" width="19.25" style="514" hidden="1"/>
    <col min="2821" max="2821" width="1" style="514" hidden="1"/>
    <col min="2822" max="3059" width="8" style="514" hidden="1"/>
    <col min="3060" max="3060" width="11" style="514" hidden="1"/>
    <col min="3061" max="3064" width="8" style="514" hidden="1"/>
    <col min="3065" max="3065" width="11.875" style="514" hidden="1"/>
    <col min="3066" max="3067" width="6.25" style="514" hidden="1"/>
    <col min="3068" max="3068" width="13.375" style="514" hidden="1"/>
    <col min="3069" max="3070" width="6" style="514" hidden="1"/>
    <col min="3071" max="3071" width="13" style="514" hidden="1"/>
    <col min="3072" max="3073" width="5.125" style="514" hidden="1"/>
    <col min="3074" max="3074" width="10.625" style="514" hidden="1"/>
    <col min="3075" max="3075" width="14.875" style="514" hidden="1"/>
    <col min="3076" max="3076" width="19.25" style="514" hidden="1"/>
    <col min="3077" max="3077" width="1" style="514" hidden="1"/>
    <col min="3078" max="3315" width="8" style="514" hidden="1"/>
    <col min="3316" max="3316" width="11" style="514" hidden="1"/>
    <col min="3317" max="3320" width="8" style="514" hidden="1"/>
    <col min="3321" max="3321" width="11.875" style="514" hidden="1"/>
    <col min="3322" max="3323" width="6.25" style="514" hidden="1"/>
    <col min="3324" max="3324" width="13.375" style="514" hidden="1"/>
    <col min="3325" max="3326" width="6" style="514" hidden="1"/>
    <col min="3327" max="3327" width="13" style="514" hidden="1"/>
    <col min="3328" max="3329" width="5.125" style="514" hidden="1"/>
    <col min="3330" max="3330" width="10.625" style="514" hidden="1"/>
    <col min="3331" max="3331" width="14.875" style="514" hidden="1"/>
    <col min="3332" max="3332" width="19.25" style="514" hidden="1"/>
    <col min="3333" max="3333" width="1" style="514" hidden="1"/>
    <col min="3334" max="3571" width="8" style="514" hidden="1"/>
    <col min="3572" max="3572" width="11" style="514" hidden="1"/>
    <col min="3573" max="3576" width="8" style="514" hidden="1"/>
    <col min="3577" max="3577" width="11.875" style="514" hidden="1"/>
    <col min="3578" max="3579" width="6.25" style="514" hidden="1"/>
    <col min="3580" max="3580" width="13.375" style="514" hidden="1"/>
    <col min="3581" max="3582" width="6" style="514" hidden="1"/>
    <col min="3583" max="3583" width="13" style="514" hidden="1"/>
    <col min="3584" max="3585" width="5.125" style="514" hidden="1"/>
    <col min="3586" max="3586" width="10.625" style="514" hidden="1"/>
    <col min="3587" max="3587" width="14.875" style="514" hidden="1"/>
    <col min="3588" max="3588" width="19.25" style="514" hidden="1"/>
    <col min="3589" max="3589" width="1" style="514" hidden="1"/>
    <col min="3590" max="3827" width="8" style="514" hidden="1"/>
    <col min="3828" max="3828" width="11" style="514" hidden="1"/>
    <col min="3829" max="3832" width="8" style="514" hidden="1"/>
    <col min="3833" max="3833" width="11.875" style="514" hidden="1"/>
    <col min="3834" max="3835" width="6.25" style="514" hidden="1"/>
    <col min="3836" max="3836" width="13.375" style="514" hidden="1"/>
    <col min="3837" max="3838" width="6" style="514" hidden="1"/>
    <col min="3839" max="3839" width="13" style="514" hidden="1"/>
    <col min="3840" max="3841" width="5.125" style="514" hidden="1"/>
    <col min="3842" max="3842" width="10.625" style="514" hidden="1"/>
    <col min="3843" max="3843" width="14.875" style="514" hidden="1"/>
    <col min="3844" max="3844" width="19.25" style="514" hidden="1"/>
    <col min="3845" max="3845" width="1" style="514" hidden="1"/>
    <col min="3846" max="4083" width="8" style="514" hidden="1"/>
    <col min="4084" max="4084" width="11" style="514" hidden="1"/>
    <col min="4085" max="4088" width="8" style="514" hidden="1"/>
    <col min="4089" max="4089" width="11.875" style="514" hidden="1"/>
    <col min="4090" max="4091" width="6.25" style="514" hidden="1"/>
    <col min="4092" max="4092" width="13.375" style="514" hidden="1"/>
    <col min="4093" max="4094" width="6" style="514" hidden="1"/>
    <col min="4095" max="4095" width="13" style="514" hidden="1"/>
    <col min="4096" max="4097" width="5.125" style="514" hidden="1"/>
    <col min="4098" max="4098" width="10.625" style="514" hidden="1"/>
    <col min="4099" max="4099" width="14.875" style="514" hidden="1"/>
    <col min="4100" max="4100" width="19.25" style="514" hidden="1"/>
    <col min="4101" max="4101" width="1" style="514" hidden="1"/>
    <col min="4102" max="4339" width="8" style="514" hidden="1"/>
    <col min="4340" max="4340" width="11" style="514" hidden="1"/>
    <col min="4341" max="4344" width="8" style="514" hidden="1"/>
    <col min="4345" max="4345" width="11.875" style="514" hidden="1"/>
    <col min="4346" max="4347" width="6.25" style="514" hidden="1"/>
    <col min="4348" max="4348" width="13.375" style="514" hidden="1"/>
    <col min="4349" max="4350" width="6" style="514" hidden="1"/>
    <col min="4351" max="4351" width="13" style="514" hidden="1"/>
    <col min="4352" max="4353" width="5.125" style="514" hidden="1"/>
    <col min="4354" max="4354" width="10.625" style="514" hidden="1"/>
    <col min="4355" max="4355" width="14.875" style="514" hidden="1"/>
    <col min="4356" max="4356" width="19.25" style="514" hidden="1"/>
    <col min="4357" max="4357" width="1" style="514" hidden="1"/>
    <col min="4358" max="4595" width="8" style="514" hidden="1"/>
    <col min="4596" max="4596" width="11" style="514" hidden="1"/>
    <col min="4597" max="4600" width="8" style="514" hidden="1"/>
    <col min="4601" max="4601" width="11.875" style="514" hidden="1"/>
    <col min="4602" max="4603" width="6.25" style="514" hidden="1"/>
    <col min="4604" max="4604" width="13.375" style="514" hidden="1"/>
    <col min="4605" max="4606" width="6" style="514" hidden="1"/>
    <col min="4607" max="4607" width="13" style="514" hidden="1"/>
    <col min="4608" max="4609" width="5.125" style="514" hidden="1"/>
    <col min="4610" max="4610" width="10.625" style="514" hidden="1"/>
    <col min="4611" max="4611" width="14.875" style="514" hidden="1"/>
    <col min="4612" max="4612" width="19.25" style="514" hidden="1"/>
    <col min="4613" max="4613" width="1" style="514" hidden="1"/>
    <col min="4614" max="4851" width="8" style="514" hidden="1"/>
    <col min="4852" max="4852" width="11" style="514" hidden="1"/>
    <col min="4853" max="4856" width="8" style="514" hidden="1"/>
    <col min="4857" max="4857" width="11.875" style="514" hidden="1"/>
    <col min="4858" max="4859" width="6.25" style="514" hidden="1"/>
    <col min="4860" max="4860" width="13.375" style="514" hidden="1"/>
    <col min="4861" max="4862" width="6" style="514" hidden="1"/>
    <col min="4863" max="4863" width="13" style="514" hidden="1"/>
    <col min="4864" max="4865" width="5.125" style="514" hidden="1"/>
    <col min="4866" max="4866" width="10.625" style="514" hidden="1"/>
    <col min="4867" max="4867" width="14.875" style="514" hidden="1"/>
    <col min="4868" max="4868" width="19.25" style="514" hidden="1"/>
    <col min="4869" max="4869" width="1" style="514" hidden="1"/>
    <col min="4870" max="5107" width="8" style="514" hidden="1"/>
    <col min="5108" max="5108" width="11" style="514" hidden="1"/>
    <col min="5109" max="5112" width="8" style="514" hidden="1"/>
    <col min="5113" max="5113" width="11.875" style="514" hidden="1"/>
    <col min="5114" max="5115" width="6.25" style="514" hidden="1"/>
    <col min="5116" max="5116" width="13.375" style="514" hidden="1"/>
    <col min="5117" max="5118" width="6" style="514" hidden="1"/>
    <col min="5119" max="5119" width="13" style="514" hidden="1"/>
    <col min="5120" max="5121" width="5.125" style="514" hidden="1"/>
    <col min="5122" max="5122" width="10.625" style="514" hidden="1"/>
    <col min="5123" max="5123" width="14.875" style="514" hidden="1"/>
    <col min="5124" max="5124" width="19.25" style="514" hidden="1"/>
    <col min="5125" max="5125" width="1" style="514" hidden="1"/>
    <col min="5126" max="5363" width="8" style="514" hidden="1"/>
    <col min="5364" max="5364" width="11" style="514" hidden="1"/>
    <col min="5365" max="5368" width="8" style="514" hidden="1"/>
    <col min="5369" max="5369" width="11.875" style="514" hidden="1"/>
    <col min="5370" max="5371" width="6.25" style="514" hidden="1"/>
    <col min="5372" max="5372" width="13.375" style="514" hidden="1"/>
    <col min="5373" max="5374" width="6" style="514" hidden="1"/>
    <col min="5375" max="5375" width="13" style="514" hidden="1"/>
    <col min="5376" max="5377" width="5.125" style="514" hidden="1"/>
    <col min="5378" max="5378" width="10.625" style="514" hidden="1"/>
    <col min="5379" max="5379" width="14.875" style="514" hidden="1"/>
    <col min="5380" max="5380" width="19.25" style="514" hidden="1"/>
    <col min="5381" max="5381" width="1" style="514" hidden="1"/>
    <col min="5382" max="5619" width="8" style="514" hidden="1"/>
    <col min="5620" max="5620" width="11" style="514" hidden="1"/>
    <col min="5621" max="5624" width="8" style="514" hidden="1"/>
    <col min="5625" max="5625" width="11.875" style="514" hidden="1"/>
    <col min="5626" max="5627" width="6.25" style="514" hidden="1"/>
    <col min="5628" max="5628" width="13.375" style="514" hidden="1"/>
    <col min="5629" max="5630" width="6" style="514" hidden="1"/>
    <col min="5631" max="5631" width="13" style="514" hidden="1"/>
    <col min="5632" max="5633" width="5.125" style="514" hidden="1"/>
    <col min="5634" max="5634" width="10.625" style="514" hidden="1"/>
    <col min="5635" max="5635" width="14.875" style="514" hidden="1"/>
    <col min="5636" max="5636" width="19.25" style="514" hidden="1"/>
    <col min="5637" max="5637" width="1" style="514" hidden="1"/>
    <col min="5638" max="5875" width="8" style="514" hidden="1"/>
    <col min="5876" max="5876" width="11" style="514" hidden="1"/>
    <col min="5877" max="5880" width="8" style="514" hidden="1"/>
    <col min="5881" max="5881" width="11.875" style="514" hidden="1"/>
    <col min="5882" max="5883" width="6.25" style="514" hidden="1"/>
    <col min="5884" max="5884" width="13.375" style="514" hidden="1"/>
    <col min="5885" max="5886" width="6" style="514" hidden="1"/>
    <col min="5887" max="5887" width="13" style="514" hidden="1"/>
    <col min="5888" max="5889" width="5.125" style="514" hidden="1"/>
    <col min="5890" max="5890" width="10.625" style="514" hidden="1"/>
    <col min="5891" max="5891" width="14.875" style="514" hidden="1"/>
    <col min="5892" max="5892" width="19.25" style="514" hidden="1"/>
    <col min="5893" max="5893" width="1" style="514" hidden="1"/>
    <col min="5894" max="6131" width="8" style="514" hidden="1"/>
    <col min="6132" max="6132" width="11" style="514" hidden="1"/>
    <col min="6133" max="6136" width="8" style="514" hidden="1"/>
    <col min="6137" max="6137" width="11.875" style="514" hidden="1"/>
    <col min="6138" max="6139" width="6.25" style="514" hidden="1"/>
    <col min="6140" max="6140" width="13.375" style="514" hidden="1"/>
    <col min="6141" max="6142" width="6" style="514" hidden="1"/>
    <col min="6143" max="6143" width="13" style="514" hidden="1"/>
    <col min="6144" max="6145" width="5.125" style="514" hidden="1"/>
    <col min="6146" max="6146" width="10.625" style="514" hidden="1"/>
    <col min="6147" max="6147" width="14.875" style="514" hidden="1"/>
    <col min="6148" max="6148" width="19.25" style="514" hidden="1"/>
    <col min="6149" max="6149" width="1" style="514" hidden="1"/>
    <col min="6150" max="6387" width="8" style="514" hidden="1"/>
    <col min="6388" max="6388" width="11" style="514" hidden="1"/>
    <col min="6389" max="6392" width="8" style="514" hidden="1"/>
    <col min="6393" max="6393" width="11.875" style="514" hidden="1"/>
    <col min="6394" max="6395" width="6.25" style="514" hidden="1"/>
    <col min="6396" max="6396" width="13.375" style="514" hidden="1"/>
    <col min="6397" max="6398" width="6" style="514" hidden="1"/>
    <col min="6399" max="6399" width="13" style="514" hidden="1"/>
    <col min="6400" max="6401" width="5.125" style="514" hidden="1"/>
    <col min="6402" max="6402" width="10.625" style="514" hidden="1"/>
    <col min="6403" max="6403" width="14.875" style="514" hidden="1"/>
    <col min="6404" max="6404" width="19.25" style="514" hidden="1"/>
    <col min="6405" max="6405" width="1" style="514" hidden="1"/>
    <col min="6406" max="6643" width="8" style="514" hidden="1"/>
    <col min="6644" max="6644" width="11" style="514" hidden="1"/>
    <col min="6645" max="6648" width="8" style="514" hidden="1"/>
    <col min="6649" max="6649" width="11.875" style="514" hidden="1"/>
    <col min="6650" max="6651" width="6.25" style="514" hidden="1"/>
    <col min="6652" max="6652" width="13.375" style="514" hidden="1"/>
    <col min="6653" max="6654" width="6" style="514" hidden="1"/>
    <col min="6655" max="6655" width="13" style="514" hidden="1"/>
    <col min="6656" max="6657" width="5.125" style="514" hidden="1"/>
    <col min="6658" max="6658" width="10.625" style="514" hidden="1"/>
    <col min="6659" max="6659" width="14.875" style="514" hidden="1"/>
    <col min="6660" max="6660" width="19.25" style="514" hidden="1"/>
    <col min="6661" max="6661" width="1" style="514" hidden="1"/>
    <col min="6662" max="6899" width="8" style="514" hidden="1"/>
    <col min="6900" max="6900" width="11" style="514" hidden="1"/>
    <col min="6901" max="6904" width="8" style="514" hidden="1"/>
    <col min="6905" max="6905" width="11.875" style="514" hidden="1"/>
    <col min="6906" max="6907" width="6.25" style="514" hidden="1"/>
    <col min="6908" max="6908" width="13.375" style="514" hidden="1"/>
    <col min="6909" max="6910" width="6" style="514" hidden="1"/>
    <col min="6911" max="6911" width="13" style="514" hidden="1"/>
    <col min="6912" max="6913" width="5.125" style="514" hidden="1"/>
    <col min="6914" max="6914" width="10.625" style="514" hidden="1"/>
    <col min="6915" max="6915" width="14.875" style="514" hidden="1"/>
    <col min="6916" max="6916" width="19.25" style="514" hidden="1"/>
    <col min="6917" max="6917" width="1" style="514" hidden="1"/>
    <col min="6918" max="7155" width="8" style="514" hidden="1"/>
    <col min="7156" max="7156" width="11" style="514" hidden="1"/>
    <col min="7157" max="7160" width="8" style="514" hidden="1"/>
    <col min="7161" max="7161" width="11.875" style="514" hidden="1"/>
    <col min="7162" max="7163" width="6.25" style="514" hidden="1"/>
    <col min="7164" max="7164" width="13.375" style="514" hidden="1"/>
    <col min="7165" max="7166" width="6" style="514" hidden="1"/>
    <col min="7167" max="7167" width="13" style="514" hidden="1"/>
    <col min="7168" max="7169" width="5.125" style="514" hidden="1"/>
    <col min="7170" max="7170" width="10.625" style="514" hidden="1"/>
    <col min="7171" max="7171" width="14.875" style="514" hidden="1"/>
    <col min="7172" max="7172" width="19.25" style="514" hidden="1"/>
    <col min="7173" max="7173" width="1" style="514" hidden="1"/>
    <col min="7174" max="7411" width="8" style="514" hidden="1"/>
    <col min="7412" max="7412" width="11" style="514" hidden="1"/>
    <col min="7413" max="7416" width="8" style="514" hidden="1"/>
    <col min="7417" max="7417" width="11.875" style="514" hidden="1"/>
    <col min="7418" max="7419" width="6.25" style="514" hidden="1"/>
    <col min="7420" max="7420" width="13.375" style="514" hidden="1"/>
    <col min="7421" max="7422" width="6" style="514" hidden="1"/>
    <col min="7423" max="7423" width="13" style="514" hidden="1"/>
    <col min="7424" max="7425" width="5.125" style="514" hidden="1"/>
    <col min="7426" max="7426" width="10.625" style="514" hidden="1"/>
    <col min="7427" max="7427" width="14.875" style="514" hidden="1"/>
    <col min="7428" max="7428" width="19.25" style="514" hidden="1"/>
    <col min="7429" max="7429" width="1" style="514" hidden="1"/>
    <col min="7430" max="7667" width="8" style="514" hidden="1"/>
    <col min="7668" max="7668" width="11" style="514" hidden="1"/>
    <col min="7669" max="7672" width="8" style="514" hidden="1"/>
    <col min="7673" max="7673" width="11.875" style="514" hidden="1"/>
    <col min="7674" max="7675" width="6.25" style="514" hidden="1"/>
    <col min="7676" max="7676" width="13.375" style="514" hidden="1"/>
    <col min="7677" max="7678" width="6" style="514" hidden="1"/>
    <col min="7679" max="7679" width="13" style="514" hidden="1"/>
    <col min="7680" max="7681" width="5.125" style="514" hidden="1"/>
    <col min="7682" max="7682" width="10.625" style="514" hidden="1"/>
    <col min="7683" max="7683" width="14.875" style="514" hidden="1"/>
    <col min="7684" max="7684" width="19.25" style="514" hidden="1"/>
    <col min="7685" max="7685" width="1" style="514" hidden="1"/>
    <col min="7686" max="7923" width="8" style="514" hidden="1"/>
    <col min="7924" max="7924" width="11" style="514" hidden="1"/>
    <col min="7925" max="7928" width="8" style="514" hidden="1"/>
    <col min="7929" max="7929" width="11.875" style="514" hidden="1"/>
    <col min="7930" max="7931" width="6.25" style="514" hidden="1"/>
    <col min="7932" max="7932" width="13.375" style="514" hidden="1"/>
    <col min="7933" max="7934" width="6" style="514" hidden="1"/>
    <col min="7935" max="7935" width="13" style="514" hidden="1"/>
    <col min="7936" max="7937" width="5.125" style="514" hidden="1"/>
    <col min="7938" max="7938" width="10.625" style="514" hidden="1"/>
    <col min="7939" max="7939" width="14.875" style="514" hidden="1"/>
    <col min="7940" max="7940" width="19.25" style="514" hidden="1"/>
    <col min="7941" max="7941" width="1" style="514" hidden="1"/>
    <col min="7942" max="8179" width="8" style="514" hidden="1"/>
    <col min="8180" max="8180" width="11" style="514" hidden="1"/>
    <col min="8181" max="8184" width="8" style="514" hidden="1"/>
    <col min="8185" max="8185" width="11.875" style="514" hidden="1"/>
    <col min="8186" max="8187" width="6.25" style="514" hidden="1"/>
    <col min="8188" max="8188" width="13.375" style="514" hidden="1"/>
    <col min="8189" max="8190" width="6" style="514" hidden="1"/>
    <col min="8191" max="8191" width="13" style="514" hidden="1"/>
    <col min="8192" max="8193" width="5.125" style="514" hidden="1"/>
    <col min="8194" max="8194" width="10.625" style="514" hidden="1"/>
    <col min="8195" max="8195" width="14.875" style="514" hidden="1"/>
    <col min="8196" max="8196" width="19.25" style="514" hidden="1"/>
    <col min="8197" max="8197" width="1" style="514" hidden="1"/>
    <col min="8198" max="8435" width="8" style="514" hidden="1"/>
    <col min="8436" max="8436" width="11" style="514" hidden="1"/>
    <col min="8437" max="8440" width="8" style="514" hidden="1"/>
    <col min="8441" max="8441" width="11.875" style="514" hidden="1"/>
    <col min="8442" max="8443" width="6.25" style="514" hidden="1"/>
    <col min="8444" max="8444" width="13.375" style="514" hidden="1"/>
    <col min="8445" max="8446" width="6" style="514" hidden="1"/>
    <col min="8447" max="8447" width="13" style="514" hidden="1"/>
    <col min="8448" max="8449" width="5.125" style="514" hidden="1"/>
    <col min="8450" max="8450" width="10.625" style="514" hidden="1"/>
    <col min="8451" max="8451" width="14.875" style="514" hidden="1"/>
    <col min="8452" max="8452" width="19.25" style="514" hidden="1"/>
    <col min="8453" max="8453" width="1" style="514" hidden="1"/>
    <col min="8454" max="8691" width="8" style="514" hidden="1"/>
    <col min="8692" max="8692" width="11" style="514" hidden="1"/>
    <col min="8693" max="8696" width="8" style="514" hidden="1"/>
    <col min="8697" max="8697" width="11.875" style="514" hidden="1"/>
    <col min="8698" max="8699" width="6.25" style="514" hidden="1"/>
    <col min="8700" max="8700" width="13.375" style="514" hidden="1"/>
    <col min="8701" max="8702" width="6" style="514" hidden="1"/>
    <col min="8703" max="8703" width="13" style="514" hidden="1"/>
    <col min="8704" max="8705" width="5.125" style="514" hidden="1"/>
    <col min="8706" max="8706" width="10.625" style="514" hidden="1"/>
    <col min="8707" max="8707" width="14.875" style="514" hidden="1"/>
    <col min="8708" max="8708" width="19.25" style="514" hidden="1"/>
    <col min="8709" max="8709" width="1" style="514" hidden="1"/>
    <col min="8710" max="8947" width="8" style="514" hidden="1"/>
    <col min="8948" max="8948" width="11" style="514" hidden="1"/>
    <col min="8949" max="8952" width="8" style="514" hidden="1"/>
    <col min="8953" max="8953" width="11.875" style="514" hidden="1"/>
    <col min="8954" max="8955" width="6.25" style="514" hidden="1"/>
    <col min="8956" max="8956" width="13.375" style="514" hidden="1"/>
    <col min="8957" max="8958" width="6" style="514" hidden="1"/>
    <col min="8959" max="8959" width="13" style="514" hidden="1"/>
    <col min="8960" max="8961" width="5.125" style="514" hidden="1"/>
    <col min="8962" max="8962" width="10.625" style="514" hidden="1"/>
    <col min="8963" max="8963" width="14.875" style="514" hidden="1"/>
    <col min="8964" max="8964" width="19.25" style="514" hidden="1"/>
    <col min="8965" max="8965" width="1" style="514" hidden="1"/>
    <col min="8966" max="9203" width="8" style="514" hidden="1"/>
    <col min="9204" max="9204" width="11" style="514" hidden="1"/>
    <col min="9205" max="9208" width="8" style="514" hidden="1"/>
    <col min="9209" max="9209" width="11.875" style="514" hidden="1"/>
    <col min="9210" max="9211" width="6.25" style="514" hidden="1"/>
    <col min="9212" max="9212" width="13.375" style="514" hidden="1"/>
    <col min="9213" max="9214" width="6" style="514" hidden="1"/>
    <col min="9215" max="9215" width="13" style="514" hidden="1"/>
    <col min="9216" max="9217" width="5.125" style="514" hidden="1"/>
    <col min="9218" max="9218" width="10.625" style="514" hidden="1"/>
    <col min="9219" max="9219" width="14.875" style="514" hidden="1"/>
    <col min="9220" max="9220" width="19.25" style="514" hidden="1"/>
    <col min="9221" max="9221" width="1" style="514" hidden="1"/>
    <col min="9222" max="9459" width="8" style="514" hidden="1"/>
    <col min="9460" max="9460" width="11" style="514" hidden="1"/>
    <col min="9461" max="9464" width="8" style="514" hidden="1"/>
    <col min="9465" max="9465" width="11.875" style="514" hidden="1"/>
    <col min="9466" max="9467" width="6.25" style="514" hidden="1"/>
    <col min="9468" max="9468" width="13.375" style="514" hidden="1"/>
    <col min="9469" max="9470" width="6" style="514" hidden="1"/>
    <col min="9471" max="9471" width="13" style="514" hidden="1"/>
    <col min="9472" max="9473" width="5.125" style="514" hidden="1"/>
    <col min="9474" max="9474" width="10.625" style="514" hidden="1"/>
    <col min="9475" max="9475" width="14.875" style="514" hidden="1"/>
    <col min="9476" max="9476" width="19.25" style="514" hidden="1"/>
    <col min="9477" max="9477" width="1" style="514" hidden="1"/>
    <col min="9478" max="9715" width="8" style="514" hidden="1"/>
    <col min="9716" max="9716" width="11" style="514" hidden="1"/>
    <col min="9717" max="9720" width="8" style="514" hidden="1"/>
    <col min="9721" max="9721" width="11.875" style="514" hidden="1"/>
    <col min="9722" max="9723" width="6.25" style="514" hidden="1"/>
    <col min="9724" max="9724" width="13.375" style="514" hidden="1"/>
    <col min="9725" max="9726" width="6" style="514" hidden="1"/>
    <col min="9727" max="9727" width="13" style="514" hidden="1"/>
    <col min="9728" max="9729" width="5.125" style="514" hidden="1"/>
    <col min="9730" max="9730" width="10.625" style="514" hidden="1"/>
    <col min="9731" max="9731" width="14.875" style="514" hidden="1"/>
    <col min="9732" max="9732" width="19.25" style="514" hidden="1"/>
    <col min="9733" max="9733" width="1" style="514" hidden="1"/>
    <col min="9734" max="9971" width="8" style="514" hidden="1"/>
    <col min="9972" max="9972" width="11" style="514" hidden="1"/>
    <col min="9973" max="9976" width="8" style="514" hidden="1"/>
    <col min="9977" max="9977" width="11.875" style="514" hidden="1"/>
    <col min="9978" max="9979" width="6.25" style="514" hidden="1"/>
    <col min="9980" max="9980" width="13.375" style="514" hidden="1"/>
    <col min="9981" max="9982" width="6" style="514" hidden="1"/>
    <col min="9983" max="9983" width="13" style="514" hidden="1"/>
    <col min="9984" max="9985" width="5.125" style="514" hidden="1"/>
    <col min="9986" max="9986" width="10.625" style="514" hidden="1"/>
    <col min="9987" max="9987" width="14.875" style="514" hidden="1"/>
    <col min="9988" max="9988" width="19.25" style="514" hidden="1"/>
    <col min="9989" max="9989" width="1" style="514" hidden="1"/>
    <col min="9990" max="10227" width="8" style="514" hidden="1"/>
    <col min="10228" max="10228" width="11" style="514" hidden="1"/>
    <col min="10229" max="10232" width="8" style="514" hidden="1"/>
    <col min="10233" max="10233" width="11.875" style="514" hidden="1"/>
    <col min="10234" max="10235" width="6.25" style="514" hidden="1"/>
    <col min="10236" max="10236" width="13.375" style="514" hidden="1"/>
    <col min="10237" max="10238" width="6" style="514" hidden="1"/>
    <col min="10239" max="10239" width="13" style="514" hidden="1"/>
    <col min="10240" max="10241" width="5.125" style="514" hidden="1"/>
    <col min="10242" max="10242" width="10.625" style="514" hidden="1"/>
    <col min="10243" max="10243" width="14.875" style="514" hidden="1"/>
    <col min="10244" max="10244" width="19.25" style="514" hidden="1"/>
    <col min="10245" max="10245" width="1" style="514" hidden="1"/>
    <col min="10246" max="10483" width="8" style="514" hidden="1"/>
    <col min="10484" max="10484" width="11" style="514" hidden="1"/>
    <col min="10485" max="10488" width="8" style="514" hidden="1"/>
    <col min="10489" max="10489" width="11.875" style="514" hidden="1"/>
    <col min="10490" max="10491" width="6.25" style="514" hidden="1"/>
    <col min="10492" max="10492" width="13.375" style="514" hidden="1"/>
    <col min="10493" max="10494" width="6" style="514" hidden="1"/>
    <col min="10495" max="10495" width="13" style="514" hidden="1"/>
    <col min="10496" max="10497" width="5.125" style="514" hidden="1"/>
    <col min="10498" max="10498" width="10.625" style="514" hidden="1"/>
    <col min="10499" max="10499" width="14.875" style="514" hidden="1"/>
    <col min="10500" max="10500" width="19.25" style="514" hidden="1"/>
    <col min="10501" max="10501" width="1" style="514" hidden="1"/>
    <col min="10502" max="10739" width="8" style="514" hidden="1"/>
    <col min="10740" max="10740" width="11" style="514" hidden="1"/>
    <col min="10741" max="10744" width="8" style="514" hidden="1"/>
    <col min="10745" max="10745" width="11.875" style="514" hidden="1"/>
    <col min="10746" max="10747" width="6.25" style="514" hidden="1"/>
    <col min="10748" max="10748" width="13.375" style="514" hidden="1"/>
    <col min="10749" max="10750" width="6" style="514" hidden="1"/>
    <col min="10751" max="10751" width="13" style="514" hidden="1"/>
    <col min="10752" max="10753" width="5.125" style="514" hidden="1"/>
    <col min="10754" max="10754" width="10.625" style="514" hidden="1"/>
    <col min="10755" max="10755" width="14.875" style="514" hidden="1"/>
    <col min="10756" max="10756" width="19.25" style="514" hidden="1"/>
    <col min="10757" max="10757" width="1" style="514" hidden="1"/>
    <col min="10758" max="10995" width="8" style="514" hidden="1"/>
    <col min="10996" max="10996" width="11" style="514" hidden="1"/>
    <col min="10997" max="11000" width="8" style="514" hidden="1"/>
    <col min="11001" max="11001" width="11.875" style="514" hidden="1"/>
    <col min="11002" max="11003" width="6.25" style="514" hidden="1"/>
    <col min="11004" max="11004" width="13.375" style="514" hidden="1"/>
    <col min="11005" max="11006" width="6" style="514" hidden="1"/>
    <col min="11007" max="11007" width="13" style="514" hidden="1"/>
    <col min="11008" max="11009" width="5.125" style="514" hidden="1"/>
    <col min="11010" max="11010" width="10.625" style="514" hidden="1"/>
    <col min="11011" max="11011" width="14.875" style="514" hidden="1"/>
    <col min="11012" max="11012" width="19.25" style="514" hidden="1"/>
    <col min="11013" max="11013" width="1" style="514" hidden="1"/>
    <col min="11014" max="11251" width="8" style="514" hidden="1"/>
    <col min="11252" max="11252" width="11" style="514" hidden="1"/>
    <col min="11253" max="11256" width="8" style="514" hidden="1"/>
    <col min="11257" max="11257" width="11.875" style="514" hidden="1"/>
    <col min="11258" max="11259" width="6.25" style="514" hidden="1"/>
    <col min="11260" max="11260" width="13.375" style="514" hidden="1"/>
    <col min="11261" max="11262" width="6" style="514" hidden="1"/>
    <col min="11263" max="11263" width="13" style="514" hidden="1"/>
    <col min="11264" max="11265" width="5.125" style="514" hidden="1"/>
    <col min="11266" max="11266" width="10.625" style="514" hidden="1"/>
    <col min="11267" max="11267" width="14.875" style="514" hidden="1"/>
    <col min="11268" max="11268" width="19.25" style="514" hidden="1"/>
    <col min="11269" max="11269" width="1" style="514" hidden="1"/>
    <col min="11270" max="11507" width="8" style="514" hidden="1"/>
    <col min="11508" max="11508" width="11" style="514" hidden="1"/>
    <col min="11509" max="11512" width="8" style="514" hidden="1"/>
    <col min="11513" max="11513" width="11.875" style="514" hidden="1"/>
    <col min="11514" max="11515" width="6.25" style="514" hidden="1"/>
    <col min="11516" max="11516" width="13.375" style="514" hidden="1"/>
    <col min="11517" max="11518" width="6" style="514" hidden="1"/>
    <col min="11519" max="11519" width="13" style="514" hidden="1"/>
    <col min="11520" max="11521" width="5.125" style="514" hidden="1"/>
    <col min="11522" max="11522" width="10.625" style="514" hidden="1"/>
    <col min="11523" max="11523" width="14.875" style="514" hidden="1"/>
    <col min="11524" max="11524" width="19.25" style="514" hidden="1"/>
    <col min="11525" max="11525" width="1" style="514" hidden="1"/>
    <col min="11526" max="11763" width="8" style="514" hidden="1"/>
    <col min="11764" max="11764" width="11" style="514" hidden="1"/>
    <col min="11765" max="11768" width="8" style="514" hidden="1"/>
    <col min="11769" max="11769" width="11.875" style="514" hidden="1"/>
    <col min="11770" max="11771" width="6.25" style="514" hidden="1"/>
    <col min="11772" max="11772" width="13.375" style="514" hidden="1"/>
    <col min="11773" max="11774" width="6" style="514" hidden="1"/>
    <col min="11775" max="11775" width="13" style="514" hidden="1"/>
    <col min="11776" max="11777" width="5.125" style="514" hidden="1"/>
    <col min="11778" max="11778" width="10.625" style="514" hidden="1"/>
    <col min="11779" max="11779" width="14.875" style="514" hidden="1"/>
    <col min="11780" max="11780" width="19.25" style="514" hidden="1"/>
    <col min="11781" max="11781" width="1" style="514" hidden="1"/>
    <col min="11782" max="12019" width="8" style="514" hidden="1"/>
    <col min="12020" max="12020" width="11" style="514" hidden="1"/>
    <col min="12021" max="12024" width="8" style="514" hidden="1"/>
    <col min="12025" max="12025" width="11.875" style="514" hidden="1"/>
    <col min="12026" max="12027" width="6.25" style="514" hidden="1"/>
    <col min="12028" max="12028" width="13.375" style="514" hidden="1"/>
    <col min="12029" max="12030" width="6" style="514" hidden="1"/>
    <col min="12031" max="12031" width="13" style="514" hidden="1"/>
    <col min="12032" max="12033" width="5.125" style="514" hidden="1"/>
    <col min="12034" max="12034" width="10.625" style="514" hidden="1"/>
    <col min="12035" max="12035" width="14.875" style="514" hidden="1"/>
    <col min="12036" max="12036" width="19.25" style="514" hidden="1"/>
    <col min="12037" max="12037" width="1" style="514" hidden="1"/>
    <col min="12038" max="12275" width="8" style="514" hidden="1"/>
    <col min="12276" max="12276" width="11" style="514" hidden="1"/>
    <col min="12277" max="12280" width="8" style="514" hidden="1"/>
    <col min="12281" max="12281" width="11.875" style="514" hidden="1"/>
    <col min="12282" max="12283" width="6.25" style="514" hidden="1"/>
    <col min="12284" max="12284" width="13.375" style="514" hidden="1"/>
    <col min="12285" max="12286" width="6" style="514" hidden="1"/>
    <col min="12287" max="12287" width="13" style="514" hidden="1"/>
    <col min="12288" max="12289" width="5.125" style="514" hidden="1"/>
    <col min="12290" max="12290" width="10.625" style="514" hidden="1"/>
    <col min="12291" max="12291" width="14.875" style="514" hidden="1"/>
    <col min="12292" max="12292" width="19.25" style="514" hidden="1"/>
    <col min="12293" max="12293" width="1" style="514" hidden="1"/>
    <col min="12294" max="12531" width="8" style="514" hidden="1"/>
    <col min="12532" max="12532" width="11" style="514" hidden="1"/>
    <col min="12533" max="12536" width="8" style="514" hidden="1"/>
    <col min="12537" max="12537" width="11.875" style="514" hidden="1"/>
    <col min="12538" max="12539" width="6.25" style="514" hidden="1"/>
    <col min="12540" max="12540" width="13.375" style="514" hidden="1"/>
    <col min="12541" max="12542" width="6" style="514" hidden="1"/>
    <col min="12543" max="12543" width="13" style="514" hidden="1"/>
    <col min="12544" max="12545" width="5.125" style="514" hidden="1"/>
    <col min="12546" max="12546" width="10.625" style="514" hidden="1"/>
    <col min="12547" max="12547" width="14.875" style="514" hidden="1"/>
    <col min="12548" max="12548" width="19.25" style="514" hidden="1"/>
    <col min="12549" max="12549" width="1" style="514" hidden="1"/>
    <col min="12550" max="12787" width="8" style="514" hidden="1"/>
    <col min="12788" max="12788" width="11" style="514" hidden="1"/>
    <col min="12789" max="12792" width="8" style="514" hidden="1"/>
    <col min="12793" max="12793" width="11.875" style="514" hidden="1"/>
    <col min="12794" max="12795" width="6.25" style="514" hidden="1"/>
    <col min="12796" max="12796" width="13.375" style="514" hidden="1"/>
    <col min="12797" max="12798" width="6" style="514" hidden="1"/>
    <col min="12799" max="12799" width="13" style="514" hidden="1"/>
    <col min="12800" max="12801" width="5.125" style="514" hidden="1"/>
    <col min="12802" max="12802" width="10.625" style="514" hidden="1"/>
    <col min="12803" max="12803" width="14.875" style="514" hidden="1"/>
    <col min="12804" max="12804" width="19.25" style="514" hidden="1"/>
    <col min="12805" max="12805" width="1" style="514" hidden="1"/>
    <col min="12806" max="13043" width="8" style="514" hidden="1"/>
    <col min="13044" max="13044" width="11" style="514" hidden="1"/>
    <col min="13045" max="13048" width="8" style="514" hidden="1"/>
    <col min="13049" max="13049" width="11.875" style="514" hidden="1"/>
    <col min="13050" max="13051" width="6.25" style="514" hidden="1"/>
    <col min="13052" max="13052" width="13.375" style="514" hidden="1"/>
    <col min="13053" max="13054" width="6" style="514" hidden="1"/>
    <col min="13055" max="13055" width="13" style="514" hidden="1"/>
    <col min="13056" max="13057" width="5.125" style="514" hidden="1"/>
    <col min="13058" max="13058" width="10.625" style="514" hidden="1"/>
    <col min="13059" max="13059" width="14.875" style="514" hidden="1"/>
    <col min="13060" max="13060" width="19.25" style="514" hidden="1"/>
    <col min="13061" max="13061" width="1" style="514" hidden="1"/>
    <col min="13062" max="13299" width="8" style="514" hidden="1"/>
    <col min="13300" max="13300" width="11" style="514" hidden="1"/>
    <col min="13301" max="13304" width="8" style="514" hidden="1"/>
    <col min="13305" max="13305" width="11.875" style="514" hidden="1"/>
    <col min="13306" max="13307" width="6.25" style="514" hidden="1"/>
    <col min="13308" max="13308" width="13.375" style="514" hidden="1"/>
    <col min="13309" max="13310" width="6" style="514" hidden="1"/>
    <col min="13311" max="13311" width="13" style="514" hidden="1"/>
    <col min="13312" max="13313" width="5.125" style="514" hidden="1"/>
    <col min="13314" max="13314" width="10.625" style="514" hidden="1"/>
    <col min="13315" max="13315" width="14.875" style="514" hidden="1"/>
    <col min="13316" max="13316" width="19.25" style="514" hidden="1"/>
    <col min="13317" max="13317" width="1" style="514" hidden="1"/>
    <col min="13318" max="13555" width="8" style="514" hidden="1"/>
    <col min="13556" max="13556" width="11" style="514" hidden="1"/>
    <col min="13557" max="13560" width="8" style="514" hidden="1"/>
    <col min="13561" max="13561" width="11.875" style="514" hidden="1"/>
    <col min="13562" max="13563" width="6.25" style="514" hidden="1"/>
    <col min="13564" max="13564" width="13.375" style="514" hidden="1"/>
    <col min="13565" max="13566" width="6" style="514" hidden="1"/>
    <col min="13567" max="13567" width="13" style="514" hidden="1"/>
    <col min="13568" max="13569" width="5.125" style="514" hidden="1"/>
    <col min="13570" max="13570" width="10.625" style="514" hidden="1"/>
    <col min="13571" max="13571" width="14.875" style="514" hidden="1"/>
    <col min="13572" max="13572" width="19.25" style="514" hidden="1"/>
    <col min="13573" max="13573" width="1" style="514" hidden="1"/>
    <col min="13574" max="13811" width="8" style="514" hidden="1"/>
    <col min="13812" max="13812" width="11" style="514" hidden="1"/>
    <col min="13813" max="13816" width="8" style="514" hidden="1"/>
    <col min="13817" max="13817" width="11.875" style="514" hidden="1"/>
    <col min="13818" max="13819" width="6.25" style="514" hidden="1"/>
    <col min="13820" max="13820" width="13.375" style="514" hidden="1"/>
    <col min="13821" max="13822" width="6" style="514" hidden="1"/>
    <col min="13823" max="13823" width="13" style="514" hidden="1"/>
    <col min="13824" max="13825" width="5.125" style="514" hidden="1"/>
    <col min="13826" max="13826" width="10.625" style="514" hidden="1"/>
    <col min="13827" max="13827" width="14.875" style="514" hidden="1"/>
    <col min="13828" max="13828" width="19.25" style="514" hidden="1"/>
    <col min="13829" max="13829" width="1" style="514" hidden="1"/>
    <col min="13830" max="14067" width="8" style="514" hidden="1"/>
    <col min="14068" max="14068" width="11" style="514" hidden="1"/>
    <col min="14069" max="14072" width="8" style="514" hidden="1"/>
    <col min="14073" max="14073" width="11.875" style="514" hidden="1"/>
    <col min="14074" max="14075" width="6.25" style="514" hidden="1"/>
    <col min="14076" max="14076" width="13.375" style="514" hidden="1"/>
    <col min="14077" max="14078" width="6" style="514" hidden="1"/>
    <col min="14079" max="14079" width="13" style="514" hidden="1"/>
    <col min="14080" max="14081" width="5.125" style="514" hidden="1"/>
    <col min="14082" max="14082" width="10.625" style="514" hidden="1"/>
    <col min="14083" max="14083" width="14.875" style="514" hidden="1"/>
    <col min="14084" max="14084" width="19.25" style="514" hidden="1"/>
    <col min="14085" max="14085" width="1" style="514" hidden="1"/>
    <col min="14086" max="14323" width="8" style="514" hidden="1"/>
    <col min="14324" max="14324" width="11" style="514" hidden="1"/>
    <col min="14325" max="14328" width="8" style="514" hidden="1"/>
    <col min="14329" max="14329" width="11.875" style="514" hidden="1"/>
    <col min="14330" max="14331" width="6.25" style="514" hidden="1"/>
    <col min="14332" max="14332" width="13.375" style="514" hidden="1"/>
    <col min="14333" max="14334" width="6" style="514" hidden="1"/>
    <col min="14335" max="14335" width="13" style="514" hidden="1"/>
    <col min="14336" max="14337" width="5.125" style="514" hidden="1"/>
    <col min="14338" max="14338" width="10.625" style="514" hidden="1"/>
    <col min="14339" max="14339" width="14.875" style="514" hidden="1"/>
    <col min="14340" max="14340" width="19.25" style="514" hidden="1"/>
    <col min="14341" max="14341" width="1" style="514" hidden="1"/>
    <col min="14342" max="14579" width="8" style="514" hidden="1"/>
    <col min="14580" max="14580" width="11" style="514" hidden="1"/>
    <col min="14581" max="14584" width="8" style="514" hidden="1"/>
    <col min="14585" max="14585" width="11.875" style="514" hidden="1"/>
    <col min="14586" max="14587" width="6.25" style="514" hidden="1"/>
    <col min="14588" max="14588" width="13.375" style="514" hidden="1"/>
    <col min="14589" max="14590" width="6" style="514" hidden="1"/>
    <col min="14591" max="14591" width="13" style="514" hidden="1"/>
    <col min="14592" max="14593" width="5.125" style="514" hidden="1"/>
    <col min="14594" max="14594" width="10.625" style="514" hidden="1"/>
    <col min="14595" max="14595" width="14.875" style="514" hidden="1"/>
    <col min="14596" max="14596" width="19.25" style="514" hidden="1"/>
    <col min="14597" max="14597" width="1" style="514" hidden="1"/>
    <col min="14598" max="14835" width="8" style="514" hidden="1"/>
    <col min="14836" max="14836" width="11" style="514" hidden="1"/>
    <col min="14837" max="14840" width="8" style="514" hidden="1"/>
    <col min="14841" max="14841" width="11.875" style="514" hidden="1"/>
    <col min="14842" max="14843" width="6.25" style="514" hidden="1"/>
    <col min="14844" max="14844" width="13.375" style="514" hidden="1"/>
    <col min="14845" max="14846" width="6" style="514" hidden="1"/>
    <col min="14847" max="14847" width="13" style="514" hidden="1"/>
    <col min="14848" max="14849" width="5.125" style="514" hidden="1"/>
    <col min="14850" max="14850" width="10.625" style="514" hidden="1"/>
    <col min="14851" max="14851" width="14.875" style="514" hidden="1"/>
    <col min="14852" max="14852" width="19.25" style="514" hidden="1"/>
    <col min="14853" max="14853" width="1" style="514" hidden="1"/>
    <col min="14854" max="15091" width="8" style="514" hidden="1"/>
    <col min="15092" max="15092" width="11" style="514" hidden="1"/>
    <col min="15093" max="15096" width="8" style="514" hidden="1"/>
    <col min="15097" max="15097" width="11.875" style="514" hidden="1"/>
    <col min="15098" max="15099" width="6.25" style="514" hidden="1"/>
    <col min="15100" max="15100" width="13.375" style="514" hidden="1"/>
    <col min="15101" max="15102" width="6" style="514" hidden="1"/>
    <col min="15103" max="15103" width="13" style="514" hidden="1"/>
    <col min="15104" max="15105" width="5.125" style="514" hidden="1"/>
    <col min="15106" max="15106" width="10.625" style="514" hidden="1"/>
    <col min="15107" max="15107" width="14.875" style="514" hidden="1"/>
    <col min="15108" max="15108" width="19.25" style="514" hidden="1"/>
    <col min="15109" max="15109" width="1" style="514" hidden="1"/>
    <col min="15110" max="15347" width="8" style="514" hidden="1"/>
    <col min="15348" max="15348" width="11" style="514" hidden="1"/>
    <col min="15349" max="15352" width="8" style="514" hidden="1"/>
    <col min="15353" max="15353" width="11.875" style="514" hidden="1"/>
    <col min="15354" max="15355" width="6.25" style="514" hidden="1"/>
    <col min="15356" max="15356" width="13.375" style="514" hidden="1"/>
    <col min="15357" max="15358" width="6" style="514" hidden="1"/>
    <col min="15359" max="15359" width="13" style="514" hidden="1"/>
    <col min="15360" max="15361" width="5.125" style="514" hidden="1"/>
    <col min="15362" max="15362" width="10.625" style="514" hidden="1"/>
    <col min="15363" max="15363" width="14.875" style="514" hidden="1"/>
    <col min="15364" max="15364" width="19.25" style="514" hidden="1"/>
    <col min="15365" max="15365" width="1" style="514" hidden="1"/>
    <col min="15366" max="15603" width="8" style="514" hidden="1"/>
    <col min="15604" max="15604" width="11" style="514" hidden="1"/>
    <col min="15605" max="15608" width="8" style="514" hidden="1"/>
    <col min="15609" max="15609" width="11.875" style="514" hidden="1"/>
    <col min="15610" max="15611" width="6.25" style="514" hidden="1"/>
    <col min="15612" max="15612" width="13.375" style="514" hidden="1"/>
    <col min="15613" max="15614" width="6" style="514" hidden="1"/>
    <col min="15615" max="15615" width="13" style="514" hidden="1"/>
    <col min="15616" max="15617" width="5.125" style="514" hidden="1"/>
    <col min="15618" max="15618" width="10.625" style="514" hidden="1"/>
    <col min="15619" max="15619" width="14.875" style="514" hidden="1"/>
    <col min="15620" max="15620" width="19.25" style="514" hidden="1"/>
    <col min="15621" max="15621" width="1" style="514" hidden="1"/>
    <col min="15622" max="15859" width="8" style="514" hidden="1"/>
    <col min="15860" max="15860" width="11" style="514" hidden="1"/>
    <col min="15861" max="15864" width="8" style="514" hidden="1"/>
    <col min="15865" max="15865" width="11.875" style="514" hidden="1"/>
    <col min="15866" max="15867" width="6.25" style="514" hidden="1"/>
    <col min="15868" max="15868" width="13.375" style="514" hidden="1"/>
    <col min="15869" max="15870" width="6" style="514" hidden="1"/>
    <col min="15871" max="15871" width="13" style="514" hidden="1"/>
    <col min="15872" max="15873" width="5.125" style="514" hidden="1"/>
    <col min="15874" max="15874" width="10.625" style="514" hidden="1"/>
    <col min="15875" max="15875" width="14.875" style="514" hidden="1"/>
    <col min="15876" max="15876" width="19.25" style="514" hidden="1"/>
    <col min="15877" max="15877" width="1" style="514" hidden="1"/>
    <col min="15878" max="16115" width="8" style="514" hidden="1"/>
    <col min="16116" max="16116" width="11" style="514" hidden="1"/>
    <col min="16117" max="16120" width="8" style="514" hidden="1"/>
    <col min="16121" max="16121" width="11.875" style="514" hidden="1"/>
    <col min="16122" max="16123" width="6.25" style="514" hidden="1"/>
    <col min="16124" max="16124" width="13.375" style="514" hidden="1"/>
    <col min="16125" max="16126" width="6" style="514" hidden="1"/>
    <col min="16127" max="16127" width="13" style="514" hidden="1"/>
    <col min="16128" max="16129" width="5.125" style="514" hidden="1"/>
    <col min="16130" max="16130" width="10.625" style="514" hidden="1"/>
    <col min="16131" max="16131" width="14.875" style="514" hidden="1"/>
    <col min="16132" max="16132" width="19.25" style="514" hidden="1"/>
    <col min="16133" max="16133" width="1" style="514" hidden="1"/>
    <col min="16134" max="16384" width="0" style="514" hidden="1"/>
  </cols>
  <sheetData>
    <row r="1" spans="1:11" ht="18" customHeight="1">
      <c r="A1" s="2086" t="s">
        <v>1749</v>
      </c>
      <c r="B1" s="2086"/>
      <c r="D1" s="516"/>
    </row>
    <row r="2" spans="1:11" ht="33.75" customHeight="1">
      <c r="B2" s="2104" t="s">
        <v>1747</v>
      </c>
      <c r="C2" s="2105"/>
      <c r="D2" s="2105"/>
      <c r="E2" s="2105"/>
      <c r="F2" s="518"/>
      <c r="G2" s="514"/>
    </row>
    <row r="3" spans="1:11" s="521" customFormat="1" ht="10.5">
      <c r="A3" s="519"/>
      <c r="B3" s="520"/>
      <c r="C3" s="520"/>
      <c r="D3" s="520"/>
      <c r="E3" s="520"/>
      <c r="F3" s="520"/>
    </row>
    <row r="4" spans="1:11" s="522" customFormat="1" ht="20.100000000000001" customHeight="1" thickBot="1">
      <c r="C4" s="523" t="s">
        <v>1463</v>
      </c>
      <c r="D4" s="2106"/>
      <c r="E4" s="2106"/>
      <c r="F4" s="2106"/>
      <c r="G4" s="2106"/>
      <c r="H4" s="2106"/>
      <c r="I4" s="2106"/>
    </row>
    <row r="5" spans="1:11" s="524" customFormat="1" ht="35.25" customHeight="1">
      <c r="C5" s="525"/>
      <c r="D5" s="525"/>
      <c r="E5" s="526"/>
      <c r="F5" s="527"/>
      <c r="G5" s="528"/>
    </row>
    <row r="6" spans="1:11" s="524" customFormat="1" ht="24.95" customHeight="1">
      <c r="C6" s="2088" t="s">
        <v>1464</v>
      </c>
      <c r="D6" s="2088"/>
      <c r="E6" s="2088"/>
      <c r="F6" s="2088"/>
      <c r="G6" s="2088" t="s">
        <v>1465</v>
      </c>
      <c r="H6" s="2088"/>
      <c r="I6" s="529"/>
      <c r="J6" s="529"/>
      <c r="K6" s="530"/>
    </row>
    <row r="7" spans="1:11" s="524" customFormat="1" ht="37.5" customHeight="1">
      <c r="C7" s="2088" t="s">
        <v>1466</v>
      </c>
      <c r="D7" s="2088"/>
      <c r="E7" s="2088"/>
      <c r="F7" s="2088"/>
      <c r="G7" s="2092"/>
      <c r="H7" s="2092"/>
      <c r="I7" s="531"/>
      <c r="J7" s="531"/>
      <c r="K7" s="530"/>
    </row>
    <row r="8" spans="1:11" s="524" customFormat="1" ht="37.5" customHeight="1">
      <c r="C8" s="2088" t="s">
        <v>1467</v>
      </c>
      <c r="D8" s="2088"/>
      <c r="E8" s="2088"/>
      <c r="F8" s="2088"/>
      <c r="G8" s="2092"/>
      <c r="H8" s="2092"/>
      <c r="I8" s="531"/>
      <c r="J8" s="531"/>
      <c r="K8" s="530"/>
    </row>
    <row r="9" spans="1:11" s="524" customFormat="1" ht="37.5" customHeight="1">
      <c r="C9" s="2093" t="s">
        <v>1468</v>
      </c>
      <c r="D9" s="2095" t="s">
        <v>1768</v>
      </c>
      <c r="E9" s="2096"/>
      <c r="F9" s="2097"/>
      <c r="G9" s="2098" t="str">
        <f>IF(別紙2!K20="","",別紙2!K20)</f>
        <v/>
      </c>
      <c r="H9" s="2098"/>
      <c r="I9" s="531"/>
      <c r="J9" s="531"/>
      <c r="K9" s="530"/>
    </row>
    <row r="10" spans="1:11" s="524" customFormat="1" ht="37.5" customHeight="1">
      <c r="C10" s="2094"/>
      <c r="D10" s="2095" t="s">
        <v>1469</v>
      </c>
      <c r="E10" s="2096"/>
      <c r="F10" s="2097"/>
      <c r="G10" s="2092"/>
      <c r="H10" s="2092"/>
      <c r="I10" s="531"/>
      <c r="J10" s="531"/>
      <c r="K10" s="530"/>
    </row>
    <row r="11" spans="1:11" s="524" customFormat="1" ht="37.5" customHeight="1">
      <c r="C11" s="2088" t="s">
        <v>1470</v>
      </c>
      <c r="D11" s="2088"/>
      <c r="E11" s="2088"/>
      <c r="F11" s="2088"/>
      <c r="G11" s="2099" t="str">
        <f>IF(G7="","",(G7+G8+G9+G10))</f>
        <v/>
      </c>
      <c r="H11" s="2099"/>
      <c r="I11" s="972"/>
      <c r="J11" s="973"/>
      <c r="K11" s="530"/>
    </row>
    <row r="12" spans="1:11" s="524" customFormat="1" ht="14.25">
      <c r="C12" s="2100"/>
      <c r="D12" s="2100"/>
      <c r="E12" s="2100"/>
      <c r="F12" s="2100"/>
      <c r="G12" s="2100"/>
      <c r="H12" s="2100"/>
      <c r="I12" s="2100"/>
      <c r="J12" s="2100"/>
      <c r="K12" s="530"/>
    </row>
    <row r="13" spans="1:11" s="524" customFormat="1" ht="46.5" customHeight="1">
      <c r="C13" s="2100" t="s">
        <v>1471</v>
      </c>
      <c r="D13" s="2100"/>
      <c r="E13" s="2100"/>
      <c r="F13" s="2100"/>
      <c r="G13" s="2100"/>
      <c r="H13" s="2100"/>
      <c r="I13" s="2100"/>
      <c r="J13" s="2100"/>
      <c r="K13" s="530"/>
    </row>
    <row r="14" spans="1:11" s="524" customFormat="1" ht="52.5" customHeight="1">
      <c r="C14" s="530"/>
      <c r="D14" s="2103"/>
      <c r="E14" s="2103"/>
      <c r="F14" s="2103"/>
      <c r="G14" s="2103"/>
      <c r="H14" s="2103"/>
      <c r="I14" s="2103"/>
      <c r="J14" s="2103"/>
      <c r="K14" s="530"/>
    </row>
    <row r="15" spans="1:11" s="524" customFormat="1" ht="14.25" customHeight="1">
      <c r="C15" s="720"/>
      <c r="D15" s="720"/>
      <c r="E15" s="720"/>
      <c r="F15" s="720"/>
      <c r="G15" s="720"/>
      <c r="H15" s="720"/>
      <c r="I15" s="720"/>
      <c r="J15" s="720"/>
      <c r="K15" s="530"/>
    </row>
    <row r="16" spans="1:11" s="524" customFormat="1" ht="82.5" customHeight="1">
      <c r="C16" s="2091" t="s">
        <v>1472</v>
      </c>
      <c r="D16" s="2091"/>
      <c r="E16" s="2091"/>
      <c r="F16" s="2091"/>
      <c r="G16" s="2091"/>
      <c r="H16" s="2091"/>
      <c r="I16" s="2091"/>
      <c r="J16" s="2091"/>
      <c r="K16" s="531"/>
    </row>
    <row r="17" spans="3:22" s="524" customFormat="1" ht="65.25" customHeight="1">
      <c r="C17" s="2087" t="s">
        <v>1473</v>
      </c>
      <c r="D17" s="2087"/>
      <c r="E17" s="2087"/>
      <c r="F17" s="2088" t="s">
        <v>1474</v>
      </c>
      <c r="G17" s="2088"/>
      <c r="H17" s="2088"/>
      <c r="I17" s="2088"/>
      <c r="J17" s="2088"/>
      <c r="K17" s="530"/>
    </row>
    <row r="18" spans="3:22" s="524" customFormat="1" ht="60" customHeight="1">
      <c r="C18" s="719"/>
      <c r="D18" s="2089" t="s">
        <v>1475</v>
      </c>
      <c r="E18" s="2089"/>
      <c r="F18" s="2090"/>
      <c r="G18" s="2090"/>
      <c r="H18" s="2090"/>
      <c r="I18" s="2090"/>
      <c r="J18" s="2090"/>
      <c r="K18" s="530"/>
      <c r="M18" s="1879" t="s">
        <v>1762</v>
      </c>
      <c r="N18" s="1879"/>
      <c r="O18" s="1879"/>
      <c r="P18" s="1879"/>
      <c r="Q18" s="1879"/>
      <c r="R18" s="1879"/>
      <c r="S18" s="1879"/>
      <c r="T18" s="1879"/>
      <c r="U18" s="1879"/>
      <c r="V18" s="1879"/>
    </row>
    <row r="19" spans="3:22" s="524" customFormat="1" ht="38.25" customHeight="1">
      <c r="C19" s="2101"/>
      <c r="D19" s="2089" t="s">
        <v>1476</v>
      </c>
      <c r="E19" s="2089"/>
      <c r="F19" s="2087" t="s">
        <v>1477</v>
      </c>
      <c r="G19" s="2087"/>
      <c r="H19" s="2087"/>
      <c r="I19" s="2087"/>
      <c r="J19" s="2087"/>
      <c r="K19" s="530"/>
    </row>
    <row r="20" spans="3:22" s="524" customFormat="1" ht="60" customHeight="1">
      <c r="C20" s="2101"/>
      <c r="D20" s="2089"/>
      <c r="E20" s="2089"/>
      <c r="F20" s="2102"/>
      <c r="G20" s="2102"/>
      <c r="H20" s="2102"/>
      <c r="I20" s="2102"/>
      <c r="J20" s="2102"/>
      <c r="K20" s="530"/>
    </row>
    <row r="21" spans="3:22" s="524" customFormat="1" ht="46.5" customHeight="1">
      <c r="C21" s="2101"/>
      <c r="D21" s="2089"/>
      <c r="E21" s="2089"/>
      <c r="F21" s="2088" t="s">
        <v>1478</v>
      </c>
      <c r="G21" s="2087"/>
      <c r="H21" s="2087"/>
      <c r="I21" s="2087"/>
      <c r="J21" s="2087"/>
      <c r="K21" s="530"/>
    </row>
    <row r="22" spans="3:22" s="524" customFormat="1" ht="60" customHeight="1">
      <c r="C22" s="2101"/>
      <c r="D22" s="2089"/>
      <c r="E22" s="2089"/>
      <c r="F22" s="2102"/>
      <c r="G22" s="2102"/>
      <c r="H22" s="2102"/>
      <c r="I22" s="2102"/>
      <c r="J22" s="2102"/>
      <c r="K22" s="530"/>
    </row>
    <row r="23" spans="3:22" s="524" customFormat="1" ht="20.100000000000001" customHeight="1">
      <c r="C23" s="532"/>
      <c r="E23" s="532"/>
      <c r="G23" s="528"/>
    </row>
    <row r="24" spans="3:22" s="524" customFormat="1" ht="20.100000000000001" customHeight="1">
      <c r="C24" s="532"/>
      <c r="E24" s="532"/>
      <c r="G24" s="528"/>
    </row>
    <row r="25" spans="3:22" ht="10.5"/>
    <row r="26" spans="3:22" ht="10.5"/>
    <row r="27" spans="3:22" ht="10.5"/>
    <row r="28" spans="3:22" ht="10.5"/>
    <row r="29" spans="3:22" ht="10.5"/>
    <row r="30" spans="3:22" ht="10.5"/>
    <row r="31" spans="3:22" ht="10.5"/>
    <row r="32" spans="3:22" ht="10.5"/>
    <row r="33" ht="10.5"/>
    <row r="34" ht="10.5"/>
    <row r="35" ht="10.5"/>
    <row r="36" ht="10.5"/>
  </sheetData>
  <sheetProtection selectLockedCells="1"/>
  <mergeCells count="31">
    <mergeCell ref="B2:E2"/>
    <mergeCell ref="D4:I4"/>
    <mergeCell ref="C6:F6"/>
    <mergeCell ref="G6:H6"/>
    <mergeCell ref="C7:F7"/>
    <mergeCell ref="G7:H7"/>
    <mergeCell ref="C12:J12"/>
    <mergeCell ref="C19:C22"/>
    <mergeCell ref="D19:E22"/>
    <mergeCell ref="F19:J19"/>
    <mergeCell ref="F20:J20"/>
    <mergeCell ref="F21:J21"/>
    <mergeCell ref="F22:J22"/>
    <mergeCell ref="C13:J13"/>
    <mergeCell ref="D14:J14"/>
    <mergeCell ref="M18:V18"/>
    <mergeCell ref="A1:B1"/>
    <mergeCell ref="C17:E17"/>
    <mergeCell ref="F17:J17"/>
    <mergeCell ref="D18:E18"/>
    <mergeCell ref="F18:J18"/>
    <mergeCell ref="C16:J16"/>
    <mergeCell ref="C8:F8"/>
    <mergeCell ref="G8:H8"/>
    <mergeCell ref="C9:C10"/>
    <mergeCell ref="D9:F9"/>
    <mergeCell ref="G9:H9"/>
    <mergeCell ref="D10:F10"/>
    <mergeCell ref="G10:H10"/>
    <mergeCell ref="C11:F11"/>
    <mergeCell ref="G11:H11"/>
  </mergeCells>
  <phoneticPr fontId="65"/>
  <conditionalFormatting sqref="C18:C19">
    <cfRule type="cellIs" dxfId="23" priority="4" operator="equal">
      <formula>""</formula>
    </cfRule>
  </conditionalFormatting>
  <conditionalFormatting sqref="D4:I4">
    <cfRule type="containsBlanks" dxfId="22" priority="1">
      <formula>LEN(TRIM(D4))=0</formula>
    </cfRule>
    <cfRule type="containsBlanks" dxfId="21" priority="2">
      <formula>LEN(TRIM(D4))=0</formula>
    </cfRule>
  </conditionalFormatting>
  <conditionalFormatting sqref="D14:J14">
    <cfRule type="containsBlanks" dxfId="20" priority="7">
      <formula>LEN(TRIM(D14))=0</formula>
    </cfRule>
  </conditionalFormatting>
  <conditionalFormatting sqref="F20 F22">
    <cfRule type="containsBlanks" dxfId="19" priority="8">
      <formula>LEN(TRIM(F20))=0</formula>
    </cfRule>
  </conditionalFormatting>
  <conditionalFormatting sqref="G7:G8 G10">
    <cfRule type="cellIs" dxfId="18" priority="6" operator="equal">
      <formula>""</formula>
    </cfRule>
  </conditionalFormatting>
  <conditionalFormatting sqref="G9:H9 G11:H11">
    <cfRule type="containsBlanks" dxfId="17" priority="3">
      <formula>LEN(TRIM(G9))=0</formula>
    </cfRule>
  </conditionalFormatting>
  <dataValidations count="3">
    <dataValidation type="whole" imeMode="off" allowBlank="1" showInputMessage="1" showErrorMessage="1" errorTitle="入力が正しくありません" error="整数で入力してください（円単位）" sqref="I7:J8" xr:uid="{5848D892-12D5-4EC4-8877-CC6925F7EF70}">
      <formula1>0</formula1>
      <formula2>9.99999999999999E+31</formula2>
    </dataValidation>
    <dataValidation imeMode="on" allowBlank="1" showInputMessage="1" showErrorMessage="1" sqref="F18:F22" xr:uid="{451B9566-1053-4258-9A28-57682367DA23}"/>
    <dataValidation type="list" allowBlank="1" showInputMessage="1" showErrorMessage="1" sqref="C18:C22" xr:uid="{61C3F1BD-DAA2-40F4-B364-1F2709E0116D}">
      <formula1>"○,―"</formula1>
    </dataValidation>
  </dataValidations>
  <pageMargins left="0.70866141732283472" right="0.70866141732283472" top="0.35433070866141736" bottom="0.35433070866141736" header="0.31496062992125984" footer="0.31496062992125984"/>
  <pageSetup paperSize="9" scale="7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2DF3E-DEAE-4234-BC84-E6E346F7CCF9}">
  <sheetPr>
    <tabColor rgb="FF00B0F0"/>
  </sheetPr>
  <dimension ref="A1:AE92"/>
  <sheetViews>
    <sheetView showGridLines="0" view="pageBreakPreview" zoomScaleNormal="100" zoomScaleSheetLayoutView="100" workbookViewId="0">
      <selection activeCell="D4" sqref="D4:M4"/>
    </sheetView>
  </sheetViews>
  <sheetFormatPr defaultColWidth="0" defaultRowHeight="13.5" zeroHeight="1"/>
  <cols>
    <col min="1" max="2" width="4.125" style="533" customWidth="1"/>
    <col min="3" max="3" width="8" style="533" customWidth="1"/>
    <col min="4" max="9" width="7.5" style="533" customWidth="1"/>
    <col min="10" max="10" width="10.375" style="533" customWidth="1"/>
    <col min="11" max="11" width="10.5" style="533" bestFit="1" customWidth="1"/>
    <col min="12" max="12" width="8" style="533" customWidth="1"/>
    <col min="13" max="13" width="10.625" style="533" customWidth="1"/>
    <col min="14" max="14" width="5.875" style="533" customWidth="1"/>
    <col min="15" max="15" width="8" style="533" customWidth="1"/>
    <col min="16" max="16" width="18.625" style="534" customWidth="1"/>
    <col min="17" max="20" width="18.625" style="533" customWidth="1"/>
    <col min="21" max="21" width="17.5" style="533" customWidth="1"/>
    <col min="22" max="22" width="6" style="533" customWidth="1"/>
    <col min="23" max="23" width="4.875" style="533" customWidth="1"/>
    <col min="24" max="31" width="8" style="533" hidden="1" customWidth="1"/>
    <col min="32" max="16384" width="0" style="533" hidden="1"/>
  </cols>
  <sheetData>
    <row r="1" spans="1:25" ht="24" customHeight="1">
      <c r="A1" s="2117" t="s">
        <v>1750</v>
      </c>
      <c r="B1" s="2117"/>
      <c r="C1" s="2117"/>
      <c r="D1" s="2117"/>
      <c r="E1" s="2117"/>
    </row>
    <row r="2" spans="1:25" ht="105.75" customHeight="1">
      <c r="A2" s="535"/>
      <c r="B2" s="2118" t="s">
        <v>1479</v>
      </c>
      <c r="C2" s="2118"/>
      <c r="D2" s="2118"/>
      <c r="E2" s="2118"/>
      <c r="F2" s="2118"/>
      <c r="G2" s="2118"/>
      <c r="H2" s="2118"/>
      <c r="I2" s="2118"/>
      <c r="J2" s="2118"/>
      <c r="K2" s="2118"/>
      <c r="L2" s="2118"/>
      <c r="M2" s="2118"/>
      <c r="N2" s="2118"/>
    </row>
    <row r="3" spans="1:25" ht="21" customHeight="1">
      <c r="A3" s="535"/>
      <c r="B3" s="535"/>
      <c r="C3" s="535"/>
      <c r="D3" s="535"/>
      <c r="E3" s="535"/>
      <c r="F3" s="535"/>
      <c r="G3" s="535"/>
      <c r="H3" s="535"/>
      <c r="I3" s="535"/>
      <c r="J3" s="535"/>
      <c r="K3" s="535"/>
      <c r="L3" s="535"/>
      <c r="M3" s="535"/>
    </row>
    <row r="4" spans="1:25" ht="15" thickBot="1">
      <c r="A4" s="535"/>
      <c r="B4" s="535"/>
      <c r="C4" s="523" t="s">
        <v>1390</v>
      </c>
      <c r="D4" s="2119" t="str">
        <f>IF(別添１_要件確認!J21="","",別添１_要件確認!J21)</f>
        <v/>
      </c>
      <c r="E4" s="2119"/>
      <c r="F4" s="2119"/>
      <c r="G4" s="2119"/>
      <c r="H4" s="2119"/>
      <c r="I4" s="2119"/>
      <c r="J4" s="2119"/>
      <c r="K4" s="2119"/>
      <c r="L4" s="2119"/>
      <c r="M4" s="2119"/>
    </row>
    <row r="5" spans="1:25"/>
    <row r="6" spans="1:25"/>
    <row r="7" spans="1:25" s="536" customFormat="1" ht="20.25" customHeight="1">
      <c r="D7" s="537"/>
      <c r="E7" s="537"/>
      <c r="F7" s="537"/>
      <c r="G7" s="537"/>
      <c r="H7" s="537"/>
      <c r="I7" s="538" t="s">
        <v>1480</v>
      </c>
      <c r="J7" s="539" t="s">
        <v>1481</v>
      </c>
      <c r="K7" s="2120" t="str">
        <f>IF(別紙2!K20="","",別紙2!K20)</f>
        <v/>
      </c>
      <c r="L7" s="2121"/>
      <c r="M7" s="540" t="s">
        <v>1482</v>
      </c>
      <c r="P7" s="541"/>
    </row>
    <row r="8" spans="1:25" s="536" customFormat="1" ht="14.25">
      <c r="D8" s="537"/>
      <c r="E8" s="537"/>
      <c r="F8" s="537"/>
      <c r="G8" s="537"/>
      <c r="H8" s="537"/>
      <c r="I8" s="537"/>
      <c r="J8" s="539"/>
      <c r="K8" s="974"/>
      <c r="L8" s="974"/>
      <c r="M8" s="540"/>
      <c r="P8" s="541"/>
    </row>
    <row r="9" spans="1:25" s="536" customFormat="1" ht="21.75" customHeight="1">
      <c r="D9" s="537"/>
      <c r="E9" s="537"/>
      <c r="F9" s="537"/>
      <c r="G9" s="537"/>
      <c r="H9" s="537"/>
      <c r="I9" s="538" t="s">
        <v>1483</v>
      </c>
      <c r="J9" s="539" t="s">
        <v>1484</v>
      </c>
      <c r="K9" s="2122"/>
      <c r="L9" s="2123"/>
      <c r="M9" s="540" t="s">
        <v>1485</v>
      </c>
      <c r="P9" s="541"/>
    </row>
    <row r="10" spans="1:25" s="536" customFormat="1" ht="14.25">
      <c r="D10" s="537"/>
      <c r="E10" s="537"/>
      <c r="F10" s="537"/>
      <c r="G10" s="537"/>
      <c r="H10" s="537"/>
      <c r="I10" s="537"/>
      <c r="J10" s="539"/>
      <c r="K10" s="974"/>
      <c r="L10" s="974"/>
      <c r="M10" s="540"/>
      <c r="P10" s="541"/>
    </row>
    <row r="11" spans="1:25" s="536" customFormat="1" ht="20.45" customHeight="1" thickBot="1">
      <c r="A11" s="542"/>
      <c r="B11" s="542"/>
      <c r="C11" s="542"/>
      <c r="D11" s="542"/>
      <c r="E11" s="543"/>
      <c r="F11" s="543"/>
      <c r="G11" s="543"/>
      <c r="H11" s="543"/>
      <c r="I11" s="543"/>
      <c r="J11" s="542"/>
      <c r="K11" s="975"/>
      <c r="L11" s="975"/>
      <c r="M11" s="542"/>
      <c r="N11" s="542"/>
      <c r="P11" s="2116"/>
      <c r="Q11" s="2116"/>
      <c r="R11" s="2116"/>
      <c r="S11" s="2116"/>
      <c r="T11" s="2116"/>
      <c r="U11" s="2116"/>
      <c r="V11" s="2116"/>
      <c r="W11" s="544"/>
      <c r="X11" s="544"/>
      <c r="Y11" s="544"/>
    </row>
    <row r="12" spans="1:25">
      <c r="K12" s="976"/>
      <c r="L12" s="976"/>
    </row>
    <row r="13" spans="1:25" s="536" customFormat="1" ht="14.25">
      <c r="B13" s="536" t="s">
        <v>1486</v>
      </c>
      <c r="K13" s="977"/>
      <c r="L13" s="977"/>
      <c r="P13" s="541"/>
    </row>
    <row r="14" spans="1:25" s="536" customFormat="1" ht="14.25">
      <c r="K14" s="977"/>
      <c r="L14" s="977"/>
      <c r="P14" s="541"/>
    </row>
    <row r="15" spans="1:25" s="545" customFormat="1" ht="15" hidden="1">
      <c r="H15" s="546" t="s">
        <v>1487</v>
      </c>
      <c r="I15" s="546"/>
      <c r="J15" s="547" t="s">
        <v>1488</v>
      </c>
      <c r="K15" s="2124" t="str">
        <f>IF(K17="","",K17-K19)</f>
        <v/>
      </c>
      <c r="L15" s="2125"/>
      <c r="M15" s="545" t="s">
        <v>1482</v>
      </c>
      <c r="P15" s="541"/>
    </row>
    <row r="16" spans="1:25" s="545" customFormat="1" ht="20.100000000000001" customHeight="1">
      <c r="K16" s="978"/>
      <c r="L16" s="978"/>
      <c r="P16" s="548"/>
    </row>
    <row r="17" spans="3:25" s="545" customFormat="1" ht="20.100000000000001" customHeight="1">
      <c r="I17" s="546" t="s">
        <v>1489</v>
      </c>
      <c r="J17" s="547" t="s">
        <v>1490</v>
      </c>
      <c r="K17" s="2126"/>
      <c r="L17" s="2127"/>
      <c r="M17" s="545" t="s">
        <v>1482</v>
      </c>
      <c r="P17" s="1879" t="s">
        <v>1764</v>
      </c>
      <c r="Q17" s="1879"/>
      <c r="R17" s="1879"/>
      <c r="S17" s="1879"/>
      <c r="T17" s="1879"/>
      <c r="U17" s="1879"/>
      <c r="V17" s="1879"/>
      <c r="W17" s="1879"/>
      <c r="X17" s="1879"/>
      <c r="Y17" s="1879"/>
    </row>
    <row r="18" spans="3:25" s="545" customFormat="1" ht="20.100000000000001" customHeight="1">
      <c r="K18" s="978"/>
      <c r="L18" s="978"/>
      <c r="P18" s="548"/>
    </row>
    <row r="19" spans="3:25" s="545" customFormat="1" ht="20.100000000000001" customHeight="1">
      <c r="I19" s="546" t="s">
        <v>1491</v>
      </c>
      <c r="J19" s="547" t="s">
        <v>1492</v>
      </c>
      <c r="K19" s="2126"/>
      <c r="L19" s="2127"/>
      <c r="M19" s="545" t="s">
        <v>1482</v>
      </c>
      <c r="P19" s="548"/>
    </row>
    <row r="20" spans="3:25" s="536" customFormat="1" ht="14.25">
      <c r="P20" s="541"/>
    </row>
    <row r="21" spans="3:25" s="536" customFormat="1" ht="20.100000000000001" customHeight="1">
      <c r="I21" s="549" t="s">
        <v>1493</v>
      </c>
      <c r="K21" s="2128" t="str">
        <f>IF(K17="","",(K17-K19))</f>
        <v/>
      </c>
      <c r="L21" s="2129"/>
      <c r="P21" s="541"/>
    </row>
    <row r="22" spans="3:25" s="536" customFormat="1" ht="14.25">
      <c r="P22" s="541"/>
    </row>
    <row r="23" spans="3:25" s="550" customFormat="1" ht="14.25">
      <c r="C23" s="550" t="s">
        <v>1494</v>
      </c>
      <c r="P23" s="541"/>
    </row>
    <row r="24" spans="3:25" s="550" customFormat="1" ht="50.1" customHeight="1">
      <c r="C24" s="2107"/>
      <c r="D24" s="2108"/>
      <c r="E24" s="2108"/>
      <c r="F24" s="2108"/>
      <c r="G24" s="2108"/>
      <c r="H24" s="2108"/>
      <c r="I24" s="2108"/>
      <c r="J24" s="2108"/>
      <c r="K24" s="2108"/>
      <c r="L24" s="2108"/>
      <c r="M24" s="2109"/>
      <c r="P24" s="541"/>
    </row>
    <row r="25" spans="3:25" s="550" customFormat="1" ht="50.1" customHeight="1">
      <c r="C25" s="2110"/>
      <c r="D25" s="2111"/>
      <c r="E25" s="2111"/>
      <c r="F25" s="2111"/>
      <c r="G25" s="2111"/>
      <c r="H25" s="2111"/>
      <c r="I25" s="2111"/>
      <c r="J25" s="2111"/>
      <c r="K25" s="2111"/>
      <c r="L25" s="2111"/>
      <c r="M25" s="2112"/>
      <c r="P25" s="541"/>
    </row>
    <row r="26" spans="3:25" s="550" customFormat="1" ht="50.1" customHeight="1">
      <c r="C26" s="2110"/>
      <c r="D26" s="2111"/>
      <c r="E26" s="2111"/>
      <c r="F26" s="2111"/>
      <c r="G26" s="2111"/>
      <c r="H26" s="2111"/>
      <c r="I26" s="2111"/>
      <c r="J26" s="2111"/>
      <c r="K26" s="2111"/>
      <c r="L26" s="2111"/>
      <c r="M26" s="2112"/>
      <c r="P26" s="541"/>
    </row>
    <row r="27" spans="3:25" s="550" customFormat="1" ht="50.1" customHeight="1">
      <c r="C27" s="2110"/>
      <c r="D27" s="2111"/>
      <c r="E27" s="2111"/>
      <c r="F27" s="2111"/>
      <c r="G27" s="2111"/>
      <c r="H27" s="2111"/>
      <c r="I27" s="2111"/>
      <c r="J27" s="2111"/>
      <c r="K27" s="2111"/>
      <c r="L27" s="2111"/>
      <c r="M27" s="2112"/>
      <c r="P27" s="541"/>
    </row>
    <row r="28" spans="3:25" s="536" customFormat="1" ht="51.75" customHeight="1">
      <c r="C28" s="2110"/>
      <c r="D28" s="2111"/>
      <c r="E28" s="2111"/>
      <c r="F28" s="2111"/>
      <c r="G28" s="2111"/>
      <c r="H28" s="2111"/>
      <c r="I28" s="2111"/>
      <c r="J28" s="2111"/>
      <c r="K28" s="2111"/>
      <c r="L28" s="2111"/>
      <c r="M28" s="2112"/>
      <c r="P28" s="541"/>
    </row>
    <row r="29" spans="3:25" s="536" customFormat="1" ht="44.25" customHeight="1">
      <c r="C29" s="2113"/>
      <c r="D29" s="2114"/>
      <c r="E29" s="2114"/>
      <c r="F29" s="2114"/>
      <c r="G29" s="2114"/>
      <c r="H29" s="2114"/>
      <c r="I29" s="2114"/>
      <c r="J29" s="2114"/>
      <c r="K29" s="2114"/>
      <c r="L29" s="2114"/>
      <c r="M29" s="2115"/>
      <c r="P29" s="541"/>
    </row>
    <row r="30" spans="3:25"/>
    <row r="32" spans="3:25"/>
    <row r="34"/>
    <row r="35"/>
    <row r="36"/>
    <row r="37"/>
    <row r="38"/>
    <row r="39"/>
    <row r="40"/>
    <row r="41"/>
    <row r="42"/>
    <row r="43"/>
    <row r="44"/>
    <row r="45"/>
    <row r="46"/>
    <row r="47"/>
    <row r="48"/>
    <row r="53"/>
    <row r="63"/>
    <row r="64"/>
    <row r="66"/>
    <row r="67"/>
    <row r="68"/>
    <row r="69"/>
    <row r="70"/>
    <row r="71"/>
    <row r="72"/>
    <row r="73"/>
    <row r="74"/>
    <row r="75"/>
    <row r="76"/>
    <row r="77"/>
    <row r="78"/>
    <row r="79"/>
    <row r="80"/>
    <row r="82"/>
    <row r="83"/>
    <row r="84"/>
    <row r="90"/>
    <row r="92"/>
  </sheetData>
  <sheetProtection selectLockedCells="1"/>
  <mergeCells count="12">
    <mergeCell ref="C24:M29"/>
    <mergeCell ref="P11:V11"/>
    <mergeCell ref="A1:E1"/>
    <mergeCell ref="B2:N2"/>
    <mergeCell ref="D4:M4"/>
    <mergeCell ref="K7:L7"/>
    <mergeCell ref="K9:L9"/>
    <mergeCell ref="P17:Y17"/>
    <mergeCell ref="K15:L15"/>
    <mergeCell ref="K17:L17"/>
    <mergeCell ref="K19:L19"/>
    <mergeCell ref="K21:L21"/>
  </mergeCells>
  <phoneticPr fontId="65"/>
  <conditionalFormatting sqref="D4:M4">
    <cfRule type="containsBlanks" dxfId="16" priority="1">
      <formula>LEN(TRIM(D4))=0</formula>
    </cfRule>
  </conditionalFormatting>
  <conditionalFormatting sqref="K7:L7">
    <cfRule type="containsBlanks" dxfId="15" priority="3">
      <formula>LEN(TRIM(K7))=0</formula>
    </cfRule>
  </conditionalFormatting>
  <conditionalFormatting sqref="K9:L9">
    <cfRule type="containsBlanks" dxfId="14" priority="5">
      <formula>LEN(TRIM(K9))=0</formula>
    </cfRule>
  </conditionalFormatting>
  <conditionalFormatting sqref="K17:L17 K19:L19">
    <cfRule type="containsBlanks" dxfId="13" priority="4">
      <formula>LEN(TRIM(K17))=0</formula>
    </cfRule>
  </conditionalFormatting>
  <conditionalFormatting sqref="K21:L21">
    <cfRule type="containsBlanks" dxfId="12" priority="2">
      <formula>LEN(TRIM(K21))=0</formula>
    </cfRule>
  </conditionalFormatting>
  <pageMargins left="0.7" right="0.7" top="0.75" bottom="0.75" header="0.3" footer="0.3"/>
  <pageSetup paperSize="9" scale="73"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06F2D-FB1B-41C2-83C2-F81BCE120E7F}">
  <sheetPr>
    <tabColor rgb="FF00B0F0"/>
    <pageSetUpPr fitToPage="1"/>
  </sheetPr>
  <dimension ref="A1:AR45"/>
  <sheetViews>
    <sheetView showGridLines="0" view="pageBreakPreview" zoomScale="70" zoomScaleNormal="70" zoomScaleSheetLayoutView="70" workbookViewId="0">
      <selection activeCell="H4" sqref="H4:V4"/>
    </sheetView>
  </sheetViews>
  <sheetFormatPr defaultColWidth="0" defaultRowHeight="13.5" zeroHeight="1"/>
  <cols>
    <col min="1" max="1" width="1.25" style="553" customWidth="1"/>
    <col min="2" max="24" width="4.25" style="553" customWidth="1"/>
    <col min="25" max="25" width="4.25" style="554" customWidth="1"/>
    <col min="26" max="28" width="4.25" style="553" customWidth="1"/>
    <col min="29" max="29" width="4.25" style="555" customWidth="1"/>
    <col min="30" max="32" width="4.25" style="553" customWidth="1"/>
    <col min="33" max="34" width="22.25" style="553" customWidth="1"/>
    <col min="35" max="35" width="3.375" style="553" customWidth="1"/>
    <col min="36" max="44" width="4.125" style="553" customWidth="1"/>
    <col min="45" max="16384" width="4.125" style="553" hidden="1"/>
  </cols>
  <sheetData>
    <row r="1" spans="2:42" ht="23.25" customHeight="1">
      <c r="B1" s="2130" t="s">
        <v>1752</v>
      </c>
      <c r="C1" s="2130"/>
      <c r="D1" s="552"/>
      <c r="E1" s="552"/>
      <c r="F1" s="552"/>
      <c r="G1" s="552"/>
      <c r="H1" s="552"/>
      <c r="I1" s="552"/>
      <c r="J1" s="552"/>
      <c r="K1" s="552"/>
      <c r="L1" s="552"/>
    </row>
    <row r="2" spans="2:42" ht="42" customHeight="1">
      <c r="B2" s="2136" t="s">
        <v>1495</v>
      </c>
      <c r="C2" s="2136"/>
      <c r="D2" s="2136"/>
      <c r="E2" s="2136"/>
      <c r="F2" s="2136"/>
      <c r="G2" s="2136"/>
      <c r="H2" s="2136"/>
      <c r="I2" s="2136"/>
      <c r="J2" s="2136"/>
      <c r="K2" s="2136"/>
      <c r="L2" s="2136"/>
      <c r="M2" s="2136"/>
      <c r="N2" s="2136"/>
      <c r="O2" s="2136"/>
      <c r="P2" s="2136"/>
      <c r="Q2" s="2136"/>
      <c r="R2" s="2136"/>
      <c r="S2" s="2136"/>
      <c r="T2" s="2136"/>
      <c r="U2" s="2136"/>
      <c r="V2" s="2136"/>
      <c r="W2" s="2136"/>
      <c r="X2" s="2136"/>
      <c r="Y2" s="2136"/>
      <c r="Z2" s="2136"/>
      <c r="AA2" s="2136"/>
      <c r="AB2" s="556"/>
      <c r="AC2" s="556"/>
      <c r="AD2" s="556"/>
    </row>
    <row r="3" spans="2:42" ht="17.25">
      <c r="B3" s="557"/>
      <c r="C3" s="558"/>
      <c r="D3" s="558"/>
      <c r="E3" s="558"/>
      <c r="F3" s="558"/>
      <c r="G3" s="558"/>
      <c r="H3" s="556"/>
      <c r="I3" s="558"/>
      <c r="J3" s="558"/>
      <c r="K3" s="558"/>
      <c r="L3" s="558"/>
    </row>
    <row r="4" spans="2:42" s="560" customFormat="1" ht="35.1" customHeight="1" thickBot="1">
      <c r="B4" s="559"/>
      <c r="C4" s="2137" t="s">
        <v>1496</v>
      </c>
      <c r="D4" s="2137"/>
      <c r="E4" s="2137"/>
      <c r="F4" s="2137"/>
      <c r="G4" s="2137"/>
      <c r="H4" s="2138" t="e">
        <f>IF(#REF!="","",#REF!)</f>
        <v>#REF!</v>
      </c>
      <c r="I4" s="2138"/>
      <c r="J4" s="2138"/>
      <c r="K4" s="2138"/>
      <c r="L4" s="2138"/>
      <c r="M4" s="2138"/>
      <c r="N4" s="2138"/>
      <c r="O4" s="2138"/>
      <c r="P4" s="2138"/>
      <c r="Q4" s="2138"/>
      <c r="R4" s="2138"/>
      <c r="S4" s="2138"/>
      <c r="T4" s="2138"/>
      <c r="U4" s="2138"/>
      <c r="V4" s="2138"/>
      <c r="Y4" s="561"/>
      <c r="AC4" s="562"/>
    </row>
    <row r="5" spans="2:42" s="560" customFormat="1" ht="17.25">
      <c r="B5" s="563"/>
      <c r="C5" s="563"/>
      <c r="D5" s="563"/>
      <c r="E5" s="563"/>
      <c r="F5" s="563"/>
      <c r="G5" s="563"/>
      <c r="H5" s="564"/>
      <c r="I5" s="565"/>
      <c r="J5" s="565"/>
      <c r="K5" s="565"/>
      <c r="L5" s="565"/>
      <c r="Y5" s="561"/>
      <c r="AC5" s="562"/>
    </row>
    <row r="6" spans="2:42" s="560" customFormat="1" ht="35.1" customHeight="1" thickBot="1">
      <c r="B6" s="559"/>
      <c r="C6" s="2139" t="s">
        <v>1497</v>
      </c>
      <c r="D6" s="2139"/>
      <c r="E6" s="2139"/>
      <c r="F6" s="2139"/>
      <c r="G6" s="2139"/>
      <c r="H6" s="2139"/>
      <c r="I6" s="2139"/>
      <c r="J6" s="2139"/>
      <c r="K6" s="2139"/>
      <c r="L6" s="2139"/>
      <c r="M6" s="2139"/>
      <c r="N6" s="2139"/>
      <c r="O6" s="2139"/>
      <c r="P6" s="2139"/>
      <c r="Q6" s="2139"/>
      <c r="R6" s="2139"/>
      <c r="S6" s="2139"/>
      <c r="T6" s="2139"/>
      <c r="U6" s="2139"/>
      <c r="V6" s="2140" t="str">
        <f>IFERROR(IF(Y9="YES",AH6,IF(Y13="①",IF(AC21=0,AH6,AG6),IF(Y13="②",IF(AC28=0,AH6,AG6),IF(Y13="③",IF(AC35=0,AH6,AG6),IF(Y13="④",IF(AC40=0,AH6,AG6),IF(Y13="－",AG6,"")))))),"")</f>
        <v/>
      </c>
      <c r="W6" s="2140"/>
      <c r="X6" s="2140"/>
      <c r="Y6" s="2140"/>
      <c r="Z6" s="2140"/>
      <c r="AC6" s="562"/>
      <c r="AG6" s="566" t="s">
        <v>1498</v>
      </c>
      <c r="AH6" s="566" t="s">
        <v>1499</v>
      </c>
    </row>
    <row r="7" spans="2:42" s="560" customFormat="1" ht="35.1" customHeight="1">
      <c r="B7" s="551"/>
      <c r="C7" s="551"/>
      <c r="D7" s="551"/>
      <c r="E7" s="551"/>
      <c r="F7" s="551"/>
      <c r="G7" s="567"/>
      <c r="H7" s="567"/>
      <c r="I7" s="567"/>
      <c r="J7" s="567"/>
      <c r="K7" s="567"/>
      <c r="L7" s="567"/>
      <c r="Y7" s="568"/>
      <c r="AC7" s="562"/>
    </row>
    <row r="8" spans="2:42" s="569" customFormat="1" ht="35.1" customHeight="1">
      <c r="C8" s="569" t="s">
        <v>1500</v>
      </c>
      <c r="Y8" s="568"/>
      <c r="AC8" s="561"/>
    </row>
    <row r="9" spans="2:42" s="569" customFormat="1" ht="35.1" customHeight="1" thickBot="1">
      <c r="C9" s="2131" t="s">
        <v>1501</v>
      </c>
      <c r="D9" s="2131"/>
      <c r="E9" s="2131"/>
      <c r="F9" s="2131"/>
      <c r="G9" s="2131"/>
      <c r="H9" s="2131"/>
      <c r="I9" s="2131"/>
      <c r="J9" s="2131"/>
      <c r="K9" s="2131"/>
      <c r="L9" s="2131"/>
      <c r="M9" s="2131"/>
      <c r="N9" s="2131"/>
      <c r="O9" s="2131"/>
      <c r="P9" s="2131"/>
      <c r="Q9" s="2131"/>
      <c r="R9" s="2131"/>
      <c r="S9" s="2131"/>
      <c r="T9" s="2131"/>
      <c r="U9" s="2131"/>
      <c r="V9" s="2131"/>
      <c r="W9" s="2131"/>
      <c r="Y9" s="2132"/>
      <c r="Z9" s="2132"/>
      <c r="AC9" s="2133" t="s">
        <v>1502</v>
      </c>
      <c r="AD9" s="2134"/>
      <c r="AE9" s="2134"/>
      <c r="AF9" s="2134"/>
      <c r="AG9" s="2134"/>
      <c r="AH9" s="2134"/>
      <c r="AI9" s="2134"/>
      <c r="AJ9" s="2134"/>
      <c r="AK9" s="2134"/>
      <c r="AL9" s="2134"/>
      <c r="AM9" s="2134"/>
      <c r="AN9" s="2134"/>
      <c r="AO9" s="2134"/>
      <c r="AP9" s="2134"/>
    </row>
    <row r="10" spans="2:42" s="569" customFormat="1" ht="17.25">
      <c r="C10" s="569" t="s">
        <v>1503</v>
      </c>
      <c r="Y10" s="570"/>
      <c r="AC10" s="2134"/>
      <c r="AD10" s="2134"/>
      <c r="AE10" s="2134"/>
      <c r="AF10" s="2134"/>
      <c r="AG10" s="2134"/>
      <c r="AH10" s="2134"/>
      <c r="AI10" s="2134"/>
      <c r="AJ10" s="2134"/>
      <c r="AK10" s="2134"/>
      <c r="AL10" s="2134"/>
      <c r="AM10" s="2134"/>
      <c r="AN10" s="2134"/>
      <c r="AO10" s="2134"/>
      <c r="AP10" s="2134"/>
    </row>
    <row r="11" spans="2:42" s="569" customFormat="1" ht="17.25">
      <c r="C11" s="569" t="s">
        <v>1504</v>
      </c>
      <c r="Y11" s="570"/>
      <c r="AC11" s="2134"/>
      <c r="AD11" s="2134"/>
      <c r="AE11" s="2134"/>
      <c r="AF11" s="2134"/>
      <c r="AG11" s="2134"/>
      <c r="AH11" s="2134"/>
      <c r="AI11" s="2134"/>
      <c r="AJ11" s="2134"/>
      <c r="AK11" s="2134"/>
      <c r="AL11" s="2134"/>
      <c r="AM11" s="2134"/>
      <c r="AN11" s="2134"/>
      <c r="AO11" s="2134"/>
      <c r="AP11" s="2134"/>
    </row>
    <row r="12" spans="2:42" s="569" customFormat="1" ht="35.1" customHeight="1">
      <c r="Y12" s="570"/>
      <c r="AC12" s="561"/>
    </row>
    <row r="13" spans="2:42" s="569" customFormat="1" ht="35.1" customHeight="1" thickBot="1">
      <c r="C13" s="569" t="s">
        <v>1505</v>
      </c>
      <c r="Y13" s="2132"/>
      <c r="Z13" s="2132"/>
      <c r="AC13" s="561"/>
    </row>
    <row r="14" spans="2:42" s="569" customFormat="1" ht="35.1" customHeight="1">
      <c r="C14" s="2135" t="s">
        <v>1506</v>
      </c>
      <c r="D14" s="2135"/>
      <c r="E14" s="2135"/>
      <c r="F14" s="2135"/>
      <c r="G14" s="2135"/>
      <c r="H14" s="2135"/>
      <c r="I14" s="2135"/>
      <c r="J14" s="2135"/>
      <c r="K14" s="2135"/>
      <c r="L14" s="2135"/>
      <c r="M14" s="2135"/>
      <c r="N14" s="2135"/>
      <c r="O14" s="2135"/>
      <c r="P14" s="2135"/>
      <c r="Q14" s="2135"/>
      <c r="R14" s="2135"/>
      <c r="S14" s="2135"/>
      <c r="T14" s="2135"/>
      <c r="U14" s="2135"/>
      <c r="V14" s="2135"/>
      <c r="W14" s="2135"/>
      <c r="Y14" s="571"/>
      <c r="AC14" s="561"/>
    </row>
    <row r="15" spans="2:42" s="569" customFormat="1" ht="35.1" customHeight="1">
      <c r="C15" s="2135" t="s">
        <v>1507</v>
      </c>
      <c r="D15" s="2135"/>
      <c r="E15" s="2135"/>
      <c r="F15" s="2135"/>
      <c r="G15" s="2135"/>
      <c r="H15" s="2135"/>
      <c r="I15" s="2135"/>
      <c r="J15" s="2135"/>
      <c r="K15" s="2135"/>
      <c r="L15" s="2135"/>
      <c r="M15" s="2135"/>
      <c r="N15" s="2135"/>
      <c r="O15" s="2135"/>
      <c r="P15" s="2135"/>
      <c r="Q15" s="2135"/>
      <c r="R15" s="2135"/>
      <c r="S15" s="2135"/>
      <c r="T15" s="2135"/>
      <c r="U15" s="2135"/>
      <c r="V15" s="2135"/>
      <c r="W15" s="2135"/>
      <c r="Y15" s="571"/>
      <c r="AC15" s="561"/>
    </row>
    <row r="16" spans="2:42" s="569" customFormat="1" ht="35.1" customHeight="1">
      <c r="C16" s="2135" t="s">
        <v>1508</v>
      </c>
      <c r="D16" s="2135"/>
      <c r="E16" s="2135"/>
      <c r="F16" s="2135"/>
      <c r="G16" s="2135"/>
      <c r="H16" s="2135"/>
      <c r="I16" s="2135"/>
      <c r="J16" s="2135"/>
      <c r="K16" s="2135"/>
      <c r="L16" s="2135"/>
      <c r="M16" s="2135"/>
      <c r="N16" s="2135"/>
      <c r="O16" s="2135"/>
      <c r="P16" s="2135"/>
      <c r="Q16" s="2135"/>
      <c r="R16" s="2135"/>
      <c r="S16" s="2135"/>
      <c r="T16" s="2135"/>
      <c r="U16" s="2135"/>
      <c r="V16" s="2135"/>
      <c r="W16" s="2135"/>
      <c r="Y16" s="571"/>
      <c r="AC16" s="561"/>
    </row>
    <row r="17" spans="3:29" s="569" customFormat="1" ht="35.1" customHeight="1">
      <c r="C17" s="2135" t="s">
        <v>1509</v>
      </c>
      <c r="D17" s="2135"/>
      <c r="E17" s="2135"/>
      <c r="F17" s="2135"/>
      <c r="G17" s="2135"/>
      <c r="H17" s="2135"/>
      <c r="I17" s="2135"/>
      <c r="J17" s="2135"/>
      <c r="K17" s="2135"/>
      <c r="L17" s="2135"/>
      <c r="M17" s="2135"/>
      <c r="N17" s="2135"/>
      <c r="O17" s="2135"/>
      <c r="P17" s="2135"/>
      <c r="Q17" s="2135"/>
      <c r="R17" s="2135"/>
      <c r="S17" s="2135"/>
      <c r="T17" s="2135"/>
      <c r="U17" s="2135"/>
      <c r="V17" s="2135"/>
      <c r="W17" s="2135"/>
      <c r="Y17" s="571"/>
      <c r="AC17" s="561"/>
    </row>
    <row r="18" spans="3:29" s="569" customFormat="1" ht="17.25">
      <c r="C18" s="569" t="s">
        <v>1510</v>
      </c>
      <c r="Y18" s="571"/>
      <c r="AC18" s="561"/>
    </row>
    <row r="19" spans="3:29" s="569" customFormat="1" ht="17.25">
      <c r="C19" s="569" t="s">
        <v>1511</v>
      </c>
      <c r="Y19" s="570"/>
      <c r="AC19" s="561"/>
    </row>
    <row r="20" spans="3:29" s="569" customFormat="1" ht="35.1" customHeight="1">
      <c r="Y20" s="570"/>
      <c r="AC20" s="561"/>
    </row>
    <row r="21" spans="3:29" s="569" customFormat="1" ht="35.1" customHeight="1">
      <c r="C21" s="569" t="s">
        <v>1512</v>
      </c>
      <c r="Y21" s="570"/>
      <c r="AC21" s="561">
        <f>COUNTIF(Y22:Z25,"NO")</f>
        <v>0</v>
      </c>
    </row>
    <row r="22" spans="3:29" s="569" customFormat="1" ht="35.1" customHeight="1" thickBot="1">
      <c r="C22" s="2131" t="s">
        <v>1513</v>
      </c>
      <c r="D22" s="2131"/>
      <c r="E22" s="2131"/>
      <c r="F22" s="2131"/>
      <c r="G22" s="2131"/>
      <c r="H22" s="2131"/>
      <c r="I22" s="2131"/>
      <c r="J22" s="2131"/>
      <c r="K22" s="2131"/>
      <c r="L22" s="2131"/>
      <c r="M22" s="2131"/>
      <c r="N22" s="2131"/>
      <c r="O22" s="2131"/>
      <c r="P22" s="2131"/>
      <c r="Q22" s="2131"/>
      <c r="R22" s="2131"/>
      <c r="S22" s="2131"/>
      <c r="T22" s="2131"/>
      <c r="U22" s="2131"/>
      <c r="V22" s="2131"/>
      <c r="W22" s="2131"/>
      <c r="Y22" s="2132"/>
      <c r="Z22" s="2132"/>
      <c r="AC22" s="561"/>
    </row>
    <row r="23" spans="3:29" s="569" customFormat="1" ht="35.1" customHeight="1" thickBot="1">
      <c r="C23" s="2131" t="s">
        <v>1514</v>
      </c>
      <c r="D23" s="2131"/>
      <c r="E23" s="2131"/>
      <c r="F23" s="2131"/>
      <c r="G23" s="2131"/>
      <c r="H23" s="2131"/>
      <c r="I23" s="2131"/>
      <c r="J23" s="2131"/>
      <c r="K23" s="2131"/>
      <c r="L23" s="2131"/>
      <c r="M23" s="2131"/>
      <c r="N23" s="2131"/>
      <c r="O23" s="2131"/>
      <c r="P23" s="2131"/>
      <c r="Q23" s="2131"/>
      <c r="R23" s="2131"/>
      <c r="S23" s="2131"/>
      <c r="T23" s="2131"/>
      <c r="U23" s="2131"/>
      <c r="V23" s="2131"/>
      <c r="W23" s="2131"/>
      <c r="Y23" s="2132"/>
      <c r="Z23" s="2132"/>
      <c r="AC23" s="561"/>
    </row>
    <row r="24" spans="3:29" s="569" customFormat="1" ht="35.1" customHeight="1" thickBot="1">
      <c r="C24" s="2131" t="s">
        <v>1515</v>
      </c>
      <c r="D24" s="2131"/>
      <c r="E24" s="2131"/>
      <c r="F24" s="2131"/>
      <c r="G24" s="2131"/>
      <c r="H24" s="2131"/>
      <c r="I24" s="2131"/>
      <c r="J24" s="2131"/>
      <c r="K24" s="2131"/>
      <c r="L24" s="2131"/>
      <c r="M24" s="2131"/>
      <c r="N24" s="2131"/>
      <c r="O24" s="2131"/>
      <c r="P24" s="2131"/>
      <c r="Q24" s="2131"/>
      <c r="R24" s="2131"/>
      <c r="S24" s="2131"/>
      <c r="T24" s="2131"/>
      <c r="U24" s="2131"/>
      <c r="V24" s="2131"/>
      <c r="W24" s="2131"/>
      <c r="Y24" s="2132"/>
      <c r="Z24" s="2132"/>
      <c r="AC24" s="561"/>
    </row>
    <row r="25" spans="3:29" s="569" customFormat="1" ht="35.1" customHeight="1" thickBot="1">
      <c r="C25" s="2131" t="s">
        <v>1516</v>
      </c>
      <c r="D25" s="2131"/>
      <c r="E25" s="2131"/>
      <c r="F25" s="2131"/>
      <c r="G25" s="2131"/>
      <c r="H25" s="2131"/>
      <c r="I25" s="2131"/>
      <c r="J25" s="2131"/>
      <c r="K25" s="2131"/>
      <c r="L25" s="2131"/>
      <c r="M25" s="2131"/>
      <c r="N25" s="2131"/>
      <c r="O25" s="2131"/>
      <c r="P25" s="2131"/>
      <c r="Q25" s="2131"/>
      <c r="R25" s="2131"/>
      <c r="S25" s="2131"/>
      <c r="T25" s="2131"/>
      <c r="U25" s="2131"/>
      <c r="V25" s="2131"/>
      <c r="W25" s="2131"/>
      <c r="Y25" s="2132"/>
      <c r="Z25" s="2132"/>
      <c r="AC25" s="561"/>
    </row>
    <row r="26" spans="3:29" s="569" customFormat="1" ht="17.25">
      <c r="C26" s="569" t="s">
        <v>1517</v>
      </c>
      <c r="Y26" s="570"/>
      <c r="AC26" s="561"/>
    </row>
    <row r="27" spans="3:29" s="569" customFormat="1" ht="35.1" customHeight="1">
      <c r="Y27" s="570"/>
      <c r="AC27" s="561"/>
    </row>
    <row r="28" spans="3:29" s="569" customFormat="1" ht="35.1" customHeight="1">
      <c r="C28" s="569" t="s">
        <v>1518</v>
      </c>
      <c r="Y28" s="570"/>
      <c r="AC28" s="561">
        <f>COUNTIF(Y29:Z32,"NO")</f>
        <v>0</v>
      </c>
    </row>
    <row r="29" spans="3:29" s="569" customFormat="1" ht="35.1" customHeight="1" thickBot="1">
      <c r="C29" s="2131" t="s">
        <v>1519</v>
      </c>
      <c r="D29" s="2131"/>
      <c r="E29" s="2131"/>
      <c r="F29" s="2131"/>
      <c r="G29" s="2131"/>
      <c r="H29" s="2131"/>
      <c r="I29" s="2131"/>
      <c r="J29" s="2131"/>
      <c r="K29" s="2131"/>
      <c r="L29" s="2131"/>
      <c r="M29" s="2131"/>
      <c r="N29" s="2131"/>
      <c r="O29" s="2131"/>
      <c r="P29" s="2131"/>
      <c r="Q29" s="2131"/>
      <c r="R29" s="2131"/>
      <c r="S29" s="2131"/>
      <c r="T29" s="2131"/>
      <c r="U29" s="2131"/>
      <c r="V29" s="2131"/>
      <c r="W29" s="2131"/>
      <c r="Y29" s="2132"/>
      <c r="Z29" s="2132"/>
      <c r="AC29" s="561"/>
    </row>
    <row r="30" spans="3:29" s="569" customFormat="1" ht="35.1" customHeight="1" thickBot="1">
      <c r="C30" s="2131" t="s">
        <v>1520</v>
      </c>
      <c r="D30" s="2131"/>
      <c r="E30" s="2131"/>
      <c r="F30" s="2131"/>
      <c r="G30" s="2131"/>
      <c r="H30" s="2131"/>
      <c r="I30" s="2131"/>
      <c r="J30" s="2131"/>
      <c r="K30" s="2131"/>
      <c r="L30" s="2131"/>
      <c r="M30" s="2131"/>
      <c r="N30" s="2131"/>
      <c r="O30" s="2131"/>
      <c r="P30" s="2131"/>
      <c r="Q30" s="2131"/>
      <c r="R30" s="2131"/>
      <c r="S30" s="2131"/>
      <c r="T30" s="2131"/>
      <c r="U30" s="2131"/>
      <c r="V30" s="2131"/>
      <c r="W30" s="2131"/>
      <c r="Y30" s="2132"/>
      <c r="Z30" s="2132"/>
      <c r="AC30" s="561"/>
    </row>
    <row r="31" spans="3:29" s="569" customFormat="1" ht="35.1" customHeight="1" thickBot="1">
      <c r="C31" s="2131" t="s">
        <v>1521</v>
      </c>
      <c r="D31" s="2131"/>
      <c r="E31" s="2131"/>
      <c r="F31" s="2131"/>
      <c r="G31" s="2131"/>
      <c r="H31" s="2131"/>
      <c r="I31" s="2131"/>
      <c r="J31" s="2131"/>
      <c r="K31" s="2131"/>
      <c r="L31" s="2131"/>
      <c r="M31" s="2131"/>
      <c r="N31" s="2131"/>
      <c r="O31" s="2131"/>
      <c r="P31" s="2131"/>
      <c r="Q31" s="2131"/>
      <c r="R31" s="2131"/>
      <c r="S31" s="2131"/>
      <c r="T31" s="2131"/>
      <c r="U31" s="2131"/>
      <c r="V31" s="2131"/>
      <c r="W31" s="2131"/>
      <c r="Y31" s="2132"/>
      <c r="Z31" s="2132"/>
      <c r="AC31" s="561"/>
    </row>
    <row r="32" spans="3:29" s="569" customFormat="1" ht="35.1" customHeight="1" thickBot="1">
      <c r="C32" s="2131" t="s">
        <v>1522</v>
      </c>
      <c r="D32" s="2131"/>
      <c r="E32" s="2131"/>
      <c r="F32" s="2131"/>
      <c r="G32" s="2131"/>
      <c r="H32" s="2131"/>
      <c r="I32" s="2131"/>
      <c r="J32" s="2131"/>
      <c r="K32" s="2131"/>
      <c r="L32" s="2131"/>
      <c r="M32" s="2131"/>
      <c r="N32" s="2131"/>
      <c r="O32" s="2131"/>
      <c r="P32" s="2131"/>
      <c r="Q32" s="2131"/>
      <c r="R32" s="2131"/>
      <c r="S32" s="2131"/>
      <c r="T32" s="2131"/>
      <c r="U32" s="2131"/>
      <c r="V32" s="2131"/>
      <c r="W32" s="2131"/>
      <c r="Y32" s="2132"/>
      <c r="Z32" s="2132"/>
      <c r="AC32" s="561"/>
    </row>
    <row r="33" spans="3:29" s="569" customFormat="1" ht="17.25">
      <c r="C33" s="569" t="s">
        <v>1517</v>
      </c>
      <c r="Y33" s="570"/>
      <c r="AC33" s="561"/>
    </row>
    <row r="34" spans="3:29" s="569" customFormat="1" ht="35.1" customHeight="1">
      <c r="Y34" s="570"/>
      <c r="AC34" s="561"/>
    </row>
    <row r="35" spans="3:29" s="569" customFormat="1" ht="35.1" customHeight="1">
      <c r="C35" s="569" t="s">
        <v>1523</v>
      </c>
      <c r="Y35" s="570"/>
      <c r="AC35" s="561">
        <f>COUNTIF(Y36:Z37,"NO")</f>
        <v>0</v>
      </c>
    </row>
    <row r="36" spans="3:29" s="569" customFormat="1" ht="35.1" customHeight="1" thickBot="1">
      <c r="C36" s="2131" t="s">
        <v>1524</v>
      </c>
      <c r="D36" s="2131"/>
      <c r="E36" s="2131"/>
      <c r="F36" s="2131"/>
      <c r="G36" s="2131"/>
      <c r="H36" s="2131"/>
      <c r="I36" s="2131"/>
      <c r="J36" s="2131"/>
      <c r="K36" s="2131"/>
      <c r="L36" s="2131"/>
      <c r="M36" s="2131"/>
      <c r="N36" s="2131"/>
      <c r="O36" s="2131"/>
      <c r="P36" s="2131"/>
      <c r="Q36" s="2131"/>
      <c r="R36" s="2131"/>
      <c r="S36" s="2131"/>
      <c r="T36" s="2131"/>
      <c r="U36" s="2131"/>
      <c r="V36" s="2131"/>
      <c r="W36" s="2131"/>
      <c r="Y36" s="2132"/>
      <c r="Z36" s="2132"/>
      <c r="AC36" s="561"/>
    </row>
    <row r="37" spans="3:29" s="569" customFormat="1" ht="35.1" customHeight="1" thickBot="1">
      <c r="C37" s="2131" t="s">
        <v>1525</v>
      </c>
      <c r="D37" s="2131"/>
      <c r="E37" s="2131"/>
      <c r="F37" s="2131"/>
      <c r="G37" s="2131"/>
      <c r="H37" s="2131"/>
      <c r="I37" s="2131"/>
      <c r="J37" s="2131"/>
      <c r="K37" s="2131"/>
      <c r="L37" s="2131"/>
      <c r="M37" s="2131"/>
      <c r="N37" s="2131"/>
      <c r="O37" s="2131"/>
      <c r="P37" s="2131"/>
      <c r="Q37" s="2131"/>
      <c r="R37" s="2131"/>
      <c r="S37" s="2131"/>
      <c r="T37" s="2131"/>
      <c r="U37" s="2131"/>
      <c r="V37" s="2131"/>
      <c r="W37" s="2131"/>
      <c r="Y37" s="2132"/>
      <c r="Z37" s="2132"/>
      <c r="AC37" s="561"/>
    </row>
    <row r="38" spans="3:29" s="569" customFormat="1" ht="17.25">
      <c r="C38" s="569" t="s">
        <v>1526</v>
      </c>
      <c r="Y38" s="570"/>
      <c r="AC38" s="561"/>
    </row>
    <row r="39" spans="3:29" s="569" customFormat="1" ht="35.1" customHeight="1">
      <c r="Y39" s="570"/>
      <c r="AC39" s="561"/>
    </row>
    <row r="40" spans="3:29" s="569" customFormat="1" ht="35.1" customHeight="1">
      <c r="C40" s="569" t="s">
        <v>1527</v>
      </c>
      <c r="Y40" s="570"/>
      <c r="AC40" s="561">
        <f>COUNTIF(Y41,"NO")</f>
        <v>0</v>
      </c>
    </row>
    <row r="41" spans="3:29" s="569" customFormat="1" ht="35.1" customHeight="1" thickBot="1">
      <c r="C41" s="2131" t="s">
        <v>1528</v>
      </c>
      <c r="D41" s="2131"/>
      <c r="E41" s="2131"/>
      <c r="F41" s="2131"/>
      <c r="G41" s="2131"/>
      <c r="H41" s="2131"/>
      <c r="I41" s="2131"/>
      <c r="J41" s="2131"/>
      <c r="K41" s="2131"/>
      <c r="L41" s="2131"/>
      <c r="M41" s="2131"/>
      <c r="N41" s="2131"/>
      <c r="O41" s="2131"/>
      <c r="P41" s="2131"/>
      <c r="Q41" s="2131"/>
      <c r="R41" s="2131"/>
      <c r="S41" s="2131"/>
      <c r="T41" s="2131"/>
      <c r="U41" s="2131"/>
      <c r="V41" s="2131"/>
      <c r="W41" s="2131"/>
      <c r="Y41" s="2132"/>
      <c r="Z41" s="2132"/>
      <c r="AC41" s="561"/>
    </row>
    <row r="42" spans="3:29" s="569" customFormat="1" ht="17.25">
      <c r="C42" s="569" t="s">
        <v>1529</v>
      </c>
      <c r="Y42" s="570"/>
      <c r="AC42" s="561"/>
    </row>
    <row r="43" spans="3:29" s="572" customFormat="1" ht="17.25">
      <c r="Y43" s="573"/>
      <c r="AC43" s="574"/>
    </row>
    <row r="44" spans="3:29"/>
    <row r="45" spans="3:29"/>
  </sheetData>
  <sheetProtection selectLockedCells="1"/>
  <mergeCells count="36">
    <mergeCell ref="C17:W17"/>
    <mergeCell ref="B2:AA2"/>
    <mergeCell ref="C4:G4"/>
    <mergeCell ref="H4:V4"/>
    <mergeCell ref="C6:U6"/>
    <mergeCell ref="V6:Z6"/>
    <mergeCell ref="C9:W9"/>
    <mergeCell ref="Y9:Z9"/>
    <mergeCell ref="AC9:AP11"/>
    <mergeCell ref="Y13:Z13"/>
    <mergeCell ref="C14:W14"/>
    <mergeCell ref="C15:W15"/>
    <mergeCell ref="C16:W16"/>
    <mergeCell ref="Y30:Z30"/>
    <mergeCell ref="C22:W22"/>
    <mergeCell ref="Y22:Z22"/>
    <mergeCell ref="C23:W23"/>
    <mergeCell ref="Y23:Z23"/>
    <mergeCell ref="C24:W24"/>
    <mergeCell ref="Y24:Z24"/>
    <mergeCell ref="B1:C1"/>
    <mergeCell ref="C37:W37"/>
    <mergeCell ref="Y37:Z37"/>
    <mergeCell ref="C41:W41"/>
    <mergeCell ref="Y41:Z41"/>
    <mergeCell ref="C31:W31"/>
    <mergeCell ref="Y31:Z31"/>
    <mergeCell ref="C32:W32"/>
    <mergeCell ref="Y32:Z32"/>
    <mergeCell ref="C36:W36"/>
    <mergeCell ref="Y36:Z36"/>
    <mergeCell ref="C25:W25"/>
    <mergeCell ref="Y25:Z25"/>
    <mergeCell ref="C29:W29"/>
    <mergeCell ref="Y29:Z29"/>
    <mergeCell ref="C30:W30"/>
  </mergeCells>
  <phoneticPr fontId="65"/>
  <conditionalFormatting sqref="B13:AA43">
    <cfRule type="expression" dxfId="11" priority="3">
      <formula>$Y$9="YES"</formula>
    </cfRule>
  </conditionalFormatting>
  <conditionalFormatting sqref="H4:V4">
    <cfRule type="containsBlanks" dxfId="10" priority="12">
      <formula>LEN(TRIM(H4))=0</formula>
    </cfRule>
  </conditionalFormatting>
  <conditionalFormatting sqref="V6">
    <cfRule type="containsBlanks" dxfId="9" priority="7">
      <formula>LEN(TRIM(V6))=0</formula>
    </cfRule>
  </conditionalFormatting>
  <conditionalFormatting sqref="V6:Z6 Y9:Z9 Y13:Z13 Y22:Z25 Y29:Z32 Y36:Z37 Y41:Z41">
    <cfRule type="containsBlanks" dxfId="8" priority="2">
      <formula>LEN(TRIM(V6))=0</formula>
    </cfRule>
  </conditionalFormatting>
  <conditionalFormatting sqref="V6:Z6">
    <cfRule type="containsBlanks" dxfId="7" priority="1">
      <formula>LEN(TRIM(V6))=0</formula>
    </cfRule>
  </conditionalFormatting>
  <conditionalFormatting sqref="Y9">
    <cfRule type="containsBlanks" dxfId="6" priority="6">
      <formula>LEN(TRIM(Y9))=0</formula>
    </cfRule>
  </conditionalFormatting>
  <conditionalFormatting sqref="Y13">
    <cfRule type="containsBlanks" dxfId="5" priority="5">
      <formula>LEN(TRIM(Y13))=0</formula>
    </cfRule>
  </conditionalFormatting>
  <conditionalFormatting sqref="Y22:Y25">
    <cfRule type="containsBlanks" dxfId="4" priority="8">
      <formula>LEN(TRIM(Y22))=0</formula>
    </cfRule>
  </conditionalFormatting>
  <conditionalFormatting sqref="Y29:Y32">
    <cfRule type="containsBlanks" dxfId="3" priority="9">
      <formula>LEN(TRIM(Y29))=0</formula>
    </cfRule>
  </conditionalFormatting>
  <conditionalFormatting sqref="Y36:Y37">
    <cfRule type="containsBlanks" dxfId="2" priority="10">
      <formula>LEN(TRIM(Y36))=0</formula>
    </cfRule>
  </conditionalFormatting>
  <conditionalFormatting sqref="Y41">
    <cfRule type="containsBlanks" dxfId="1" priority="11">
      <formula>LEN(TRIM(Y41))=0</formula>
    </cfRule>
  </conditionalFormatting>
  <conditionalFormatting sqref="AG7">
    <cfRule type="cellIs" dxfId="0" priority="4" operator="equal">
      <formula>"YES"</formula>
    </cfRule>
  </conditionalFormatting>
  <dataValidations count="2">
    <dataValidation type="list" allowBlank="1" showInputMessage="1" showErrorMessage="1" sqref="Y13:Z13" xr:uid="{AFF8A0ED-F641-4CE4-B193-F163D4F9586C}">
      <formula1>"①,②,③,④,－"</formula1>
    </dataValidation>
    <dataValidation type="list" allowBlank="1" showInputMessage="1" showErrorMessage="1" sqref="Y9 Y41 Y36:Y37 Y29:Y32 Y22:Y25" xr:uid="{177D7188-330C-4E84-A6FB-F1FE1C44EC14}">
      <formula1>"YES,NO"</formula1>
    </dataValidation>
  </dataValidations>
  <pageMargins left="0.70866141732283472" right="0.31496062992125984" top="0.55118110236220474" bottom="0.55118110236220474" header="0.31496062992125984" footer="0.31496062992125984"/>
  <pageSetup paperSize="9" scale="83"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468E-0801-423D-B781-0694BD8E4B50}">
  <sheetPr>
    <tabColor rgb="FFFF0000"/>
    <pageSetUpPr fitToPage="1"/>
  </sheetPr>
  <dimension ref="A1:BQ167"/>
  <sheetViews>
    <sheetView showGridLines="0" showZeros="0" tabSelected="1" view="pageBreakPreview" topLeftCell="A27" zoomScale="80" zoomScaleNormal="80" zoomScaleSheetLayoutView="80" workbookViewId="0">
      <selection activeCell="B53" sqref="B53:J53"/>
    </sheetView>
  </sheetViews>
  <sheetFormatPr defaultColWidth="9" defaultRowHeight="13.5"/>
  <cols>
    <col min="1" max="1" width="3.5" style="575" customWidth="1"/>
    <col min="2" max="2" width="11.125" style="24" customWidth="1"/>
    <col min="3" max="3" width="14.125" style="24" customWidth="1"/>
    <col min="4" max="5" width="12.625" style="24" customWidth="1"/>
    <col min="6" max="6" width="19" style="24" customWidth="1"/>
    <col min="7" max="7" width="13.375" style="24" customWidth="1"/>
    <col min="8" max="9" width="12.625" style="24" customWidth="1"/>
    <col min="10" max="10" width="11.75" style="24" customWidth="1"/>
    <col min="11" max="11" width="4.375" style="24" customWidth="1"/>
    <col min="12" max="12" width="9" style="252" customWidth="1"/>
    <col min="13" max="20" width="9" style="24" customWidth="1"/>
    <col min="21" max="21" width="20.375" style="24" customWidth="1"/>
    <col min="22" max="27" width="9" style="24" customWidth="1"/>
    <col min="28" max="28" width="3.375" style="24" customWidth="1"/>
    <col min="29" max="29" width="3.875" style="24" customWidth="1"/>
    <col min="30" max="30" width="11.125" style="24" customWidth="1"/>
    <col min="31" max="31" width="14.125" style="24" customWidth="1"/>
    <col min="32" max="34" width="12.625" style="24" customWidth="1"/>
    <col min="35" max="35" width="14.125" style="24" customWidth="1"/>
    <col min="36" max="38" width="12.625" style="24" customWidth="1"/>
    <col min="39" max="39" width="3.5" style="24" customWidth="1"/>
    <col min="40" max="64" width="9" style="32" customWidth="1"/>
    <col min="65" max="65" width="9" style="24" customWidth="1"/>
    <col min="66" max="16384" width="9" style="24"/>
  </cols>
  <sheetData>
    <row r="1" spans="1:69" ht="30" customHeight="1">
      <c r="A1" s="24"/>
    </row>
    <row r="2" spans="1:69" s="9" customFormat="1" ht="12" customHeight="1">
      <c r="A2" s="576"/>
      <c r="B2" s="8"/>
      <c r="C2" s="8"/>
      <c r="D2" s="8"/>
      <c r="E2" s="8"/>
      <c r="F2" s="8"/>
      <c r="G2" s="8"/>
      <c r="H2" s="8"/>
      <c r="I2" s="8"/>
      <c r="J2" s="12"/>
      <c r="K2" s="24"/>
      <c r="L2" s="253"/>
      <c r="M2" s="11"/>
      <c r="Q2" s="26"/>
      <c r="R2" s="27"/>
      <c r="S2" s="27"/>
      <c r="T2" s="26"/>
      <c r="U2" s="28"/>
      <c r="V2" s="29"/>
      <c r="W2" s="26"/>
      <c r="X2" s="26"/>
      <c r="Y2" s="26"/>
      <c r="Z2" s="26"/>
      <c r="AA2" s="26"/>
      <c r="AB2" s="26"/>
      <c r="AC2" s="49"/>
      <c r="AD2" s="150"/>
      <c r="AE2" s="8"/>
      <c r="AF2" s="8"/>
      <c r="AG2" s="8"/>
      <c r="AH2" s="8"/>
      <c r="AI2" s="8"/>
      <c r="AJ2" s="8"/>
      <c r="AK2" s="8"/>
      <c r="AL2" s="151"/>
      <c r="AM2" s="49"/>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1158"/>
      <c r="BK2" s="1158"/>
      <c r="BL2" s="1158"/>
    </row>
    <row r="3" spans="1:69" s="9" customFormat="1" ht="18" customHeight="1">
      <c r="A3" s="576"/>
      <c r="B3" s="149" t="str">
        <f ca="1">MID(CELL("filename",Q4),FIND("]",CELL("filename",S2))+1,3)</f>
        <v>別紙1</v>
      </c>
      <c r="D3" s="8"/>
      <c r="E3" s="8"/>
      <c r="F3" s="8"/>
      <c r="G3" s="8"/>
      <c r="H3" s="8"/>
      <c r="I3" s="8"/>
      <c r="J3" s="151"/>
      <c r="K3" s="24"/>
      <c r="L3" s="253"/>
      <c r="M3" s="11"/>
      <c r="Q3" s="26"/>
      <c r="R3" s="27"/>
      <c r="S3" s="27"/>
      <c r="T3" s="26"/>
      <c r="U3" s="28"/>
      <c r="V3" s="29"/>
      <c r="W3" s="26"/>
      <c r="X3" s="26"/>
      <c r="Y3" s="26"/>
      <c r="Z3" s="26"/>
      <c r="AA3" s="26"/>
      <c r="AB3" s="26"/>
      <c r="AC3" s="49"/>
      <c r="AD3" s="150"/>
      <c r="AE3" s="8"/>
      <c r="AF3" s="8"/>
      <c r="AG3" s="8"/>
      <c r="AH3" s="8"/>
      <c r="AI3" s="8"/>
      <c r="AJ3" s="8"/>
      <c r="AK3" s="8"/>
      <c r="AL3" s="151"/>
      <c r="AM3" s="49"/>
      <c r="AN3" s="1158"/>
      <c r="AO3" s="1158"/>
      <c r="AP3" s="1158"/>
      <c r="AQ3" s="1158"/>
      <c r="AR3" s="1158"/>
      <c r="AS3" s="1158"/>
      <c r="AT3" s="1158"/>
      <c r="AU3" s="1158"/>
      <c r="AV3" s="1158"/>
      <c r="AW3" s="1158"/>
      <c r="AX3" s="1158"/>
      <c r="AY3" s="1158"/>
      <c r="AZ3" s="1158"/>
      <c r="BA3" s="1158"/>
      <c r="BB3" s="1158"/>
      <c r="BC3" s="1158"/>
      <c r="BD3" s="1158"/>
      <c r="BE3" s="1158"/>
      <c r="BF3" s="1158"/>
      <c r="BG3" s="1158"/>
      <c r="BH3" s="1158"/>
      <c r="BI3" s="1158"/>
      <c r="BJ3" s="1158"/>
      <c r="BK3" s="1158"/>
      <c r="BL3" s="1158"/>
    </row>
    <row r="4" spans="1:69" s="9" customFormat="1" ht="39.75" customHeight="1">
      <c r="A4" s="576"/>
      <c r="B4" s="1369" t="s">
        <v>1223</v>
      </c>
      <c r="C4" s="1370"/>
      <c r="D4" s="1370"/>
      <c r="E4" s="1370"/>
      <c r="F4" s="1370"/>
      <c r="G4" s="1370"/>
      <c r="H4" s="1370"/>
      <c r="I4" s="1370"/>
      <c r="J4" s="1370"/>
      <c r="K4" s="24"/>
      <c r="L4" s="253"/>
      <c r="M4" s="11"/>
      <c r="N4" s="10"/>
      <c r="O4" s="10"/>
      <c r="P4" s="10"/>
      <c r="Q4" s="30"/>
      <c r="R4" s="27"/>
      <c r="S4" s="27"/>
      <c r="T4" s="30"/>
      <c r="U4" s="28"/>
      <c r="V4" s="1159"/>
      <c r="W4" s="26"/>
      <c r="X4" s="26"/>
      <c r="Y4" s="26"/>
      <c r="Z4" s="26"/>
      <c r="AA4" s="26"/>
      <c r="AB4" s="26"/>
      <c r="AC4" s="49"/>
      <c r="AD4" s="1160"/>
      <c r="AE4" s="1160"/>
      <c r="AF4" s="1160"/>
      <c r="AG4" s="1160"/>
      <c r="AH4" s="1160"/>
      <c r="AI4" s="1160"/>
      <c r="AJ4" s="1160"/>
      <c r="AK4" s="1160"/>
      <c r="AL4" s="1160"/>
      <c r="AM4" s="49"/>
      <c r="AN4" s="1158"/>
      <c r="AO4" s="1158"/>
      <c r="AP4" s="1158"/>
      <c r="AQ4" s="1158"/>
      <c r="AR4" s="1158"/>
      <c r="AS4" s="1158"/>
      <c r="AT4" s="1158"/>
      <c r="AU4" s="1158"/>
      <c r="AV4" s="1158"/>
      <c r="BB4" s="1158"/>
      <c r="BC4" s="1158"/>
      <c r="BD4" s="1158"/>
      <c r="BE4" s="1158"/>
      <c r="BF4" s="1158"/>
      <c r="BG4" s="1158"/>
      <c r="BH4" s="1158"/>
      <c r="BI4" s="1158"/>
      <c r="BJ4" s="1158"/>
      <c r="BK4" s="1158"/>
      <c r="BL4" s="1158"/>
      <c r="BM4" s="1158"/>
      <c r="BN4" s="1158"/>
      <c r="BO4" s="1158"/>
      <c r="BP4" s="1158"/>
      <c r="BQ4" s="1158"/>
    </row>
    <row r="5" spans="1:69" s="9" customFormat="1" ht="11.25" customHeight="1" thickBot="1">
      <c r="A5" s="576"/>
      <c r="B5" s="1370"/>
      <c r="C5" s="1370"/>
      <c r="D5" s="1370"/>
      <c r="E5" s="1370"/>
      <c r="F5" s="1370"/>
      <c r="G5" s="1370"/>
      <c r="H5" s="1370"/>
      <c r="I5" s="1370"/>
      <c r="J5" s="1370"/>
      <c r="L5" s="253"/>
      <c r="M5" s="11"/>
      <c r="N5" s="10"/>
      <c r="O5" s="10"/>
      <c r="P5" s="10"/>
      <c r="Q5" s="30"/>
      <c r="R5" s="27"/>
      <c r="S5" s="27"/>
      <c r="T5" s="30"/>
      <c r="U5" s="28"/>
      <c r="V5" s="29"/>
      <c r="W5" s="26"/>
      <c r="X5" s="26"/>
      <c r="Y5" s="26"/>
      <c r="Z5" s="26"/>
      <c r="AA5" s="26"/>
      <c r="AB5" s="26"/>
      <c r="AC5" s="49"/>
      <c r="AD5" s="1160"/>
      <c r="AE5" s="1160"/>
      <c r="AF5" s="1160"/>
      <c r="AG5" s="1160"/>
      <c r="AH5" s="1160"/>
      <c r="AI5" s="1160"/>
      <c r="AJ5" s="1160"/>
      <c r="AK5" s="1160"/>
      <c r="AL5" s="1160"/>
      <c r="AM5" s="49"/>
      <c r="AN5" s="1158"/>
      <c r="AO5" s="1158"/>
      <c r="AP5" s="32"/>
      <c r="AQ5" s="1158"/>
      <c r="AR5" s="1158"/>
      <c r="AS5" s="1158"/>
      <c r="AT5" s="1158"/>
      <c r="AU5" s="1158"/>
      <c r="AV5" s="1158"/>
      <c r="BB5" s="1158"/>
      <c r="BC5" s="1158"/>
      <c r="BD5" s="1158"/>
      <c r="BE5" s="1158"/>
      <c r="BF5" s="1158"/>
      <c r="BG5" s="1158"/>
      <c r="BH5" s="1158"/>
      <c r="BI5" s="1158"/>
      <c r="BJ5" s="1158"/>
      <c r="BK5" s="1158"/>
      <c r="BL5" s="1158"/>
      <c r="BM5" s="1158"/>
      <c r="BN5" s="1158"/>
      <c r="BO5" s="1158"/>
      <c r="BP5" s="1158"/>
      <c r="BQ5" s="1158"/>
    </row>
    <row r="6" spans="1:69" s="9" customFormat="1" ht="27.75" customHeight="1" thickBot="1">
      <c r="A6" s="576"/>
      <c r="B6" s="180" t="s">
        <v>1222</v>
      </c>
      <c r="C6" s="1371" t="e">
        <f>#REF!</f>
        <v>#REF!</v>
      </c>
      <c r="D6" s="1371"/>
      <c r="E6" s="1371"/>
      <c r="F6" s="1371"/>
      <c r="G6" s="1371"/>
      <c r="H6" s="1371"/>
      <c r="I6" s="1371"/>
      <c r="J6" s="1372"/>
      <c r="L6" s="253"/>
      <c r="M6" s="11"/>
      <c r="N6" s="11"/>
      <c r="O6" s="11"/>
      <c r="P6" s="11"/>
      <c r="Q6" s="31"/>
      <c r="R6" s="27"/>
      <c r="S6" s="27"/>
      <c r="T6" s="31"/>
      <c r="U6" s="28"/>
      <c r="V6" s="29"/>
      <c r="W6" s="26"/>
      <c r="X6" s="26"/>
      <c r="Y6" s="26"/>
      <c r="Z6" s="26"/>
      <c r="AA6" s="26"/>
      <c r="AB6" s="26"/>
      <c r="AC6" s="49"/>
      <c r="AD6" s="152" t="s">
        <v>1173</v>
      </c>
      <c r="AE6" s="152"/>
      <c r="AF6" s="152"/>
      <c r="AG6" s="152"/>
      <c r="AH6" s="152"/>
      <c r="AI6" s="152"/>
      <c r="AJ6" s="152"/>
      <c r="AK6" s="152"/>
      <c r="AL6" s="1160"/>
      <c r="AM6" s="49"/>
      <c r="AN6" s="32"/>
      <c r="AO6" s="32"/>
      <c r="AQ6" s="32"/>
      <c r="AR6" s="32"/>
      <c r="AS6" s="32"/>
      <c r="AT6" s="32"/>
      <c r="AU6" s="32"/>
      <c r="AV6" s="1158"/>
      <c r="BB6" s="1158"/>
      <c r="BC6" s="1158"/>
      <c r="BD6" s="1158"/>
      <c r="BE6" s="1158"/>
      <c r="BF6" s="1158"/>
      <c r="BG6" s="1158"/>
      <c r="BH6" s="1158"/>
      <c r="BI6" s="1158"/>
      <c r="BJ6" s="1158"/>
      <c r="BK6" s="1158"/>
      <c r="BL6" s="1158"/>
      <c r="BM6" s="1158"/>
      <c r="BN6" s="1158"/>
      <c r="BO6" s="1158"/>
      <c r="BP6" s="1158"/>
      <c r="BQ6" s="1158"/>
    </row>
    <row r="7" spans="1:69" ht="18" customHeight="1">
      <c r="B7" s="1373" t="s">
        <v>1539</v>
      </c>
      <c r="C7" s="1375" t="s">
        <v>2</v>
      </c>
      <c r="D7" s="721" t="s">
        <v>75</v>
      </c>
      <c r="E7" s="1377"/>
      <c r="F7" s="1378"/>
      <c r="G7" s="1378"/>
      <c r="H7" s="1378"/>
      <c r="I7" s="1378"/>
      <c r="J7" s="1379"/>
      <c r="K7" s="722"/>
      <c r="L7" s="723"/>
      <c r="M7" s="723"/>
      <c r="N7" s="11"/>
      <c r="O7" s="11"/>
      <c r="P7" s="11"/>
      <c r="Q7" s="31"/>
      <c r="R7" s="27"/>
      <c r="S7" s="27"/>
      <c r="T7" s="31"/>
      <c r="U7" s="28"/>
      <c r="V7" s="29"/>
      <c r="W7" s="25"/>
      <c r="X7" s="25"/>
      <c r="Y7" s="25"/>
      <c r="Z7" s="25"/>
      <c r="AA7" s="25"/>
      <c r="AB7" s="25"/>
      <c r="AC7" s="48"/>
      <c r="AD7" s="1392" t="s">
        <v>1174</v>
      </c>
      <c r="AE7" s="1392"/>
      <c r="AF7" s="1392"/>
      <c r="AG7" s="1392"/>
      <c r="AH7" s="1392"/>
      <c r="AI7" s="1392"/>
      <c r="AJ7" s="1392"/>
      <c r="AK7" s="1392"/>
      <c r="AL7" s="1160"/>
      <c r="AM7" s="48"/>
    </row>
    <row r="8" spans="1:69" ht="18" customHeight="1">
      <c r="B8" s="1373"/>
      <c r="C8" s="1376"/>
      <c r="D8" s="724" t="s">
        <v>3</v>
      </c>
      <c r="E8" s="1393"/>
      <c r="F8" s="1394"/>
      <c r="G8" s="1394"/>
      <c r="H8" s="1394"/>
      <c r="I8" s="1394"/>
      <c r="J8" s="1395"/>
      <c r="K8" s="722"/>
      <c r="L8" s="723"/>
      <c r="M8" s="723"/>
      <c r="N8" s="11"/>
      <c r="O8" s="11"/>
      <c r="P8" s="11"/>
      <c r="Q8" s="31"/>
      <c r="R8" s="27"/>
      <c r="S8" s="27"/>
      <c r="T8" s="31"/>
      <c r="U8" s="28"/>
      <c r="V8" s="29"/>
      <c r="W8" s="25"/>
      <c r="X8" s="25"/>
      <c r="Y8" s="25"/>
      <c r="Z8" s="25"/>
      <c r="AA8" s="25"/>
      <c r="AB8" s="25"/>
      <c r="AC8" s="48"/>
      <c r="AD8" s="1392"/>
      <c r="AE8" s="1392"/>
      <c r="AF8" s="1392"/>
      <c r="AG8" s="1392"/>
      <c r="AH8" s="1392"/>
      <c r="AI8" s="1392"/>
      <c r="AJ8" s="1392"/>
      <c r="AK8" s="1392"/>
      <c r="AL8" s="1160"/>
      <c r="AM8" s="48"/>
    </row>
    <row r="9" spans="1:69" ht="18" customHeight="1">
      <c r="B9" s="1373"/>
      <c r="C9" s="1376"/>
      <c r="D9" s="724" t="s">
        <v>4</v>
      </c>
      <c r="E9" s="1393"/>
      <c r="F9" s="1394"/>
      <c r="G9" s="1394"/>
      <c r="H9" s="1394"/>
      <c r="I9" s="1394"/>
      <c r="J9" s="1395"/>
      <c r="K9" s="722"/>
      <c r="L9" s="722"/>
      <c r="M9" s="725"/>
      <c r="N9" s="253"/>
      <c r="O9" s="253"/>
      <c r="P9" s="11"/>
      <c r="Q9" s="31"/>
      <c r="R9" s="27"/>
      <c r="S9" s="27"/>
      <c r="T9" s="31"/>
      <c r="U9" s="28"/>
      <c r="V9" s="29"/>
      <c r="W9" s="25"/>
      <c r="X9" s="25"/>
      <c r="Y9" s="25"/>
      <c r="Z9" s="25"/>
      <c r="AA9" s="25"/>
      <c r="AB9" s="25"/>
      <c r="AC9" s="48"/>
      <c r="AD9" s="8"/>
      <c r="AE9" s="8"/>
      <c r="AF9" s="8"/>
      <c r="AG9" s="8"/>
      <c r="AH9" s="8"/>
      <c r="AI9" s="8"/>
      <c r="AJ9" s="8"/>
      <c r="AK9" s="8"/>
      <c r="AL9" s="1160"/>
      <c r="AM9" s="48"/>
    </row>
    <row r="10" spans="1:69" ht="18" customHeight="1">
      <c r="B10" s="1373"/>
      <c r="C10" s="1376"/>
      <c r="D10" s="724" t="s">
        <v>5</v>
      </c>
      <c r="E10" s="1396"/>
      <c r="F10" s="1397"/>
      <c r="G10" s="1397"/>
      <c r="H10" s="1397"/>
      <c r="I10" s="1397"/>
      <c r="J10" s="1398"/>
      <c r="K10" s="722"/>
      <c r="L10" s="722"/>
      <c r="M10" s="725"/>
      <c r="N10" s="253"/>
      <c r="O10" s="253"/>
      <c r="Q10" s="25"/>
      <c r="R10" s="27"/>
      <c r="S10" s="27"/>
      <c r="T10" s="25"/>
      <c r="U10" s="28"/>
      <c r="V10" s="29"/>
      <c r="W10" s="25"/>
      <c r="X10" s="25"/>
      <c r="Y10" s="25"/>
      <c r="Z10" s="25"/>
      <c r="AA10" s="25"/>
      <c r="AB10" s="25"/>
      <c r="AC10" s="48"/>
      <c r="AD10" s="8"/>
      <c r="AE10" s="8"/>
      <c r="AF10" s="8"/>
      <c r="AG10" s="8"/>
      <c r="AH10" s="8"/>
      <c r="AI10" s="8"/>
      <c r="AJ10" s="8"/>
      <c r="AK10" s="8"/>
      <c r="AL10" s="1160"/>
      <c r="AM10" s="48"/>
      <c r="AP10" s="1158"/>
    </row>
    <row r="11" spans="1:69" ht="18" customHeight="1">
      <c r="B11" s="1373"/>
      <c r="C11" s="1376" t="s">
        <v>0</v>
      </c>
      <c r="D11" s="724" t="s">
        <v>6</v>
      </c>
      <c r="E11" s="1386"/>
      <c r="F11" s="1387"/>
      <c r="G11" s="1387"/>
      <c r="H11" s="1387"/>
      <c r="I11" s="1387"/>
      <c r="J11" s="1388"/>
      <c r="K11" s="722"/>
      <c r="L11" s="722"/>
      <c r="M11" s="725"/>
      <c r="N11" s="253"/>
      <c r="O11" s="253"/>
      <c r="Q11" s="25"/>
      <c r="R11" s="27"/>
      <c r="S11" s="27"/>
      <c r="T11" s="25"/>
      <c r="U11" s="28"/>
      <c r="V11" s="29"/>
      <c r="W11" s="25"/>
      <c r="X11" s="25"/>
      <c r="Y11" s="25"/>
      <c r="Z11" s="25"/>
      <c r="AA11" s="25"/>
      <c r="AB11" s="25"/>
      <c r="AC11" s="48"/>
      <c r="AD11" s="8"/>
      <c r="AE11" s="8"/>
      <c r="AF11" s="8"/>
      <c r="AG11" s="8"/>
      <c r="AH11" s="8"/>
      <c r="AI11" s="8"/>
      <c r="AJ11" s="8"/>
      <c r="AK11" s="8"/>
      <c r="AL11" s="1160"/>
      <c r="AM11" s="48"/>
    </row>
    <row r="12" spans="1:69" ht="18" customHeight="1">
      <c r="B12" s="1373"/>
      <c r="C12" s="1376"/>
      <c r="D12" s="724" t="s">
        <v>7</v>
      </c>
      <c r="E12" s="1386"/>
      <c r="F12" s="1387"/>
      <c r="G12" s="1387"/>
      <c r="H12" s="1387"/>
      <c r="I12" s="1387"/>
      <c r="J12" s="1388"/>
      <c r="K12" s="722"/>
      <c r="L12" s="725"/>
      <c r="M12" s="725"/>
      <c r="N12" s="253"/>
      <c r="O12" s="253"/>
      <c r="Q12" s="25"/>
      <c r="R12" s="27"/>
      <c r="S12" s="27"/>
      <c r="T12" s="25"/>
      <c r="U12" s="28"/>
      <c r="V12" s="29"/>
      <c r="W12" s="25"/>
      <c r="X12" s="25"/>
      <c r="Y12" s="25"/>
      <c r="Z12" s="25"/>
      <c r="AA12" s="25"/>
      <c r="AB12" s="25"/>
      <c r="AC12" s="48"/>
      <c r="AD12" s="8"/>
      <c r="AE12" s="8"/>
      <c r="AF12" s="8"/>
      <c r="AG12" s="8"/>
      <c r="AH12" s="8"/>
      <c r="AI12" s="8"/>
      <c r="AJ12" s="8"/>
      <c r="AK12" s="8"/>
      <c r="AL12" s="1160"/>
      <c r="AM12" s="48"/>
    </row>
    <row r="13" spans="1:69" ht="18" customHeight="1">
      <c r="B13" s="1373"/>
      <c r="C13" s="1376"/>
      <c r="D13" s="724" t="s">
        <v>8</v>
      </c>
      <c r="E13" s="1386"/>
      <c r="F13" s="1387"/>
      <c r="G13" s="1387"/>
      <c r="H13" s="1387"/>
      <c r="I13" s="1387"/>
      <c r="J13" s="1388"/>
      <c r="K13" s="722"/>
      <c r="L13" s="725"/>
      <c r="M13" s="725"/>
      <c r="N13" s="253"/>
      <c r="O13" s="253"/>
      <c r="Q13" s="25"/>
      <c r="R13" s="27"/>
      <c r="S13" s="27"/>
      <c r="T13" s="25"/>
      <c r="U13" s="28"/>
      <c r="V13" s="29"/>
      <c r="W13" s="25"/>
      <c r="X13" s="25"/>
      <c r="Y13" s="25"/>
      <c r="Z13" s="25"/>
      <c r="AA13" s="25"/>
      <c r="AB13" s="25"/>
      <c r="AC13" s="48"/>
      <c r="AD13" s="8"/>
      <c r="AE13" s="8"/>
      <c r="AF13" s="8"/>
      <c r="AG13" s="8"/>
      <c r="AH13" s="8"/>
      <c r="AI13" s="8"/>
      <c r="AJ13" s="8"/>
      <c r="AK13" s="8"/>
      <c r="AL13" s="1160"/>
      <c r="AM13" s="48"/>
    </row>
    <row r="14" spans="1:69" ht="18" customHeight="1">
      <c r="B14" s="1373"/>
      <c r="C14" s="1380" t="s">
        <v>1540</v>
      </c>
      <c r="D14" s="724" t="s">
        <v>10</v>
      </c>
      <c r="E14" s="1383"/>
      <c r="F14" s="1384"/>
      <c r="G14" s="1384"/>
      <c r="H14" s="1384"/>
      <c r="I14" s="1384"/>
      <c r="J14" s="1385"/>
      <c r="K14" s="722"/>
      <c r="L14" s="1164"/>
      <c r="M14" s="725"/>
      <c r="N14" s="253"/>
      <c r="O14" s="253"/>
      <c r="Q14" s="25"/>
      <c r="R14" s="27"/>
      <c r="S14" s="27"/>
      <c r="T14" s="25"/>
      <c r="U14" s="28"/>
      <c r="V14" s="29"/>
      <c r="W14" s="25"/>
      <c r="X14" s="25"/>
      <c r="Y14" s="25"/>
      <c r="Z14" s="25"/>
      <c r="AA14" s="25"/>
      <c r="AB14" s="25"/>
      <c r="AC14" s="48"/>
      <c r="AD14" s="8"/>
      <c r="AE14" s="8"/>
      <c r="AF14" s="8"/>
      <c r="AG14" s="8"/>
      <c r="AH14" s="8"/>
      <c r="AI14" s="8"/>
      <c r="AJ14" s="8"/>
      <c r="AK14" s="8"/>
      <c r="AL14" s="1160"/>
      <c r="AM14" s="48"/>
    </row>
    <row r="15" spans="1:69" ht="18" customHeight="1">
      <c r="B15" s="1373"/>
      <c r="C15" s="1381"/>
      <c r="D15" s="724" t="s">
        <v>11</v>
      </c>
      <c r="E15" s="1386"/>
      <c r="F15" s="1387"/>
      <c r="G15" s="1387"/>
      <c r="H15" s="1387"/>
      <c r="I15" s="1387"/>
      <c r="J15" s="1388"/>
      <c r="K15" s="722"/>
      <c r="L15" s="722"/>
      <c r="M15" s="725"/>
      <c r="N15" s="253"/>
      <c r="O15" s="253"/>
      <c r="Q15" s="25"/>
      <c r="R15" s="27"/>
      <c r="S15" s="27"/>
      <c r="T15" s="25"/>
      <c r="U15" s="28"/>
      <c r="V15" s="29"/>
      <c r="W15" s="25"/>
      <c r="X15" s="25"/>
      <c r="Y15" s="25"/>
      <c r="Z15" s="25"/>
      <c r="AA15" s="25"/>
      <c r="AB15" s="25"/>
      <c r="AC15" s="48"/>
      <c r="AD15" s="1399" t="s">
        <v>1175</v>
      </c>
      <c r="AE15" s="1400"/>
      <c r="AF15" s="1400"/>
      <c r="AG15" s="1400"/>
      <c r="AH15" s="1400"/>
      <c r="AI15" s="1400"/>
      <c r="AJ15" s="1400"/>
      <c r="AK15" s="1400"/>
      <c r="AL15" s="1400"/>
      <c r="AM15" s="48"/>
    </row>
    <row r="16" spans="1:69" ht="18" customHeight="1">
      <c r="B16" s="1373"/>
      <c r="C16" s="1381"/>
      <c r="D16" s="724" t="s">
        <v>6</v>
      </c>
      <c r="E16" s="1401"/>
      <c r="F16" s="1402"/>
      <c r="G16" s="1402"/>
      <c r="H16" s="1402"/>
      <c r="I16" s="1402"/>
      <c r="J16" s="1403"/>
      <c r="K16" s="722"/>
      <c r="L16" s="722"/>
      <c r="M16" s="722"/>
      <c r="Q16" s="25"/>
      <c r="R16" s="27"/>
      <c r="S16" s="27"/>
      <c r="T16" s="25"/>
      <c r="U16" s="28"/>
      <c r="V16" s="29"/>
      <c r="W16" s="25"/>
      <c r="X16" s="25"/>
      <c r="Y16" s="25"/>
      <c r="Z16" s="25"/>
      <c r="AA16" s="25"/>
      <c r="AB16" s="25"/>
      <c r="AC16" s="48"/>
      <c r="AD16" s="1400"/>
      <c r="AE16" s="1400"/>
      <c r="AF16" s="1400"/>
      <c r="AG16" s="1400"/>
      <c r="AH16" s="1400"/>
      <c r="AI16" s="1400"/>
      <c r="AJ16" s="1400"/>
      <c r="AK16" s="1400"/>
      <c r="AL16" s="1400"/>
      <c r="AM16" s="48"/>
    </row>
    <row r="17" spans="1:69" s="32" customFormat="1" ht="18" customHeight="1">
      <c r="A17" s="575"/>
      <c r="B17" s="1373"/>
      <c r="C17" s="1381"/>
      <c r="D17" s="724" t="s">
        <v>9</v>
      </c>
      <c r="E17" s="1401"/>
      <c r="F17" s="1402"/>
      <c r="G17" s="1402"/>
      <c r="H17" s="1402"/>
      <c r="I17" s="1402"/>
      <c r="J17" s="1403"/>
      <c r="K17" s="722"/>
      <c r="L17" s="722"/>
      <c r="M17" s="722"/>
      <c r="N17" s="24"/>
      <c r="O17" s="24"/>
      <c r="P17" s="24"/>
      <c r="Q17" s="25"/>
      <c r="R17" s="27"/>
      <c r="S17" s="27"/>
      <c r="T17" s="25"/>
      <c r="U17" s="28"/>
      <c r="V17" s="29"/>
      <c r="W17" s="25"/>
      <c r="X17" s="25"/>
      <c r="Y17" s="25"/>
      <c r="Z17" s="25"/>
      <c r="AA17" s="25"/>
      <c r="AB17" s="25"/>
      <c r="AC17" s="48"/>
      <c r="AD17" s="1400"/>
      <c r="AE17" s="1400"/>
      <c r="AF17" s="1400"/>
      <c r="AG17" s="1400"/>
      <c r="AH17" s="1400"/>
      <c r="AI17" s="1400"/>
      <c r="AJ17" s="1400"/>
      <c r="AK17" s="1400"/>
      <c r="AL17" s="1400"/>
      <c r="AM17" s="48"/>
      <c r="BM17" s="24"/>
      <c r="BN17" s="24"/>
      <c r="BO17" s="24"/>
      <c r="BP17" s="24"/>
      <c r="BQ17" s="24"/>
    </row>
    <row r="18" spans="1:69" s="32" customFormat="1" ht="18" customHeight="1">
      <c r="A18" s="575"/>
      <c r="B18" s="1373"/>
      <c r="C18" s="1381"/>
      <c r="D18" s="724" t="s">
        <v>8</v>
      </c>
      <c r="E18" s="1401"/>
      <c r="F18" s="1402"/>
      <c r="G18" s="1402"/>
      <c r="H18" s="1402"/>
      <c r="I18" s="1402"/>
      <c r="J18" s="1403"/>
      <c r="K18" s="722"/>
      <c r="L18" s="722"/>
      <c r="M18" s="722"/>
      <c r="N18" s="24"/>
      <c r="O18" s="24"/>
      <c r="P18" s="24"/>
      <c r="Q18" s="25"/>
      <c r="R18" s="27"/>
      <c r="S18" s="27"/>
      <c r="T18" s="25"/>
      <c r="U18" s="28"/>
      <c r="V18" s="29"/>
      <c r="W18" s="25"/>
      <c r="X18" s="25"/>
      <c r="Y18" s="25"/>
      <c r="Z18" s="25"/>
      <c r="AA18" s="25"/>
      <c r="AB18" s="25"/>
      <c r="AC18" s="48"/>
      <c r="AD18" s="1400"/>
      <c r="AE18" s="1400"/>
      <c r="AF18" s="1400"/>
      <c r="AG18" s="1400"/>
      <c r="AH18" s="1400"/>
      <c r="AI18" s="1400"/>
      <c r="AJ18" s="1400"/>
      <c r="AK18" s="1400"/>
      <c r="AL18" s="1400"/>
      <c r="AM18" s="48"/>
      <c r="AP18" s="1158"/>
      <c r="BM18" s="24"/>
      <c r="BN18" s="24"/>
      <c r="BO18" s="24"/>
      <c r="BP18" s="24"/>
      <c r="BQ18" s="24"/>
    </row>
    <row r="19" spans="1:69" s="32" customFormat="1" ht="18" customHeight="1">
      <c r="A19" s="575"/>
      <c r="B19" s="1373"/>
      <c r="C19" s="1381"/>
      <c r="D19" s="724" t="s">
        <v>1179</v>
      </c>
      <c r="E19" s="726"/>
      <c r="F19" s="1404"/>
      <c r="G19" s="1405"/>
      <c r="H19" s="1405"/>
      <c r="I19" s="1405"/>
      <c r="J19" s="1406"/>
      <c r="K19" s="722"/>
      <c r="L19" s="722"/>
      <c r="M19" s="722"/>
      <c r="N19" s="24"/>
      <c r="O19" s="24"/>
      <c r="P19" s="24"/>
      <c r="Q19" s="25"/>
      <c r="R19" s="27"/>
      <c r="S19" s="27"/>
      <c r="T19" s="25"/>
      <c r="U19" s="28"/>
      <c r="V19" s="29"/>
      <c r="W19" s="25"/>
      <c r="X19" s="25"/>
      <c r="Y19" s="25"/>
      <c r="Z19" s="25"/>
      <c r="AA19" s="25"/>
      <c r="AB19" s="25"/>
      <c r="AC19" s="48"/>
      <c r="AD19" s="1400"/>
      <c r="AE19" s="1400"/>
      <c r="AF19" s="1400"/>
      <c r="AG19" s="1400"/>
      <c r="AH19" s="1400"/>
      <c r="AI19" s="1400"/>
      <c r="AJ19" s="1400"/>
      <c r="AK19" s="1400"/>
      <c r="AL19" s="1400"/>
      <c r="AM19" s="48"/>
      <c r="BM19" s="24"/>
      <c r="BN19" s="24"/>
      <c r="BO19" s="24"/>
      <c r="BP19" s="24"/>
      <c r="BQ19" s="24"/>
    </row>
    <row r="20" spans="1:69" s="32" customFormat="1" ht="18" customHeight="1">
      <c r="A20" s="575"/>
      <c r="B20" s="1373"/>
      <c r="C20" s="1381"/>
      <c r="D20" s="724" t="s">
        <v>12</v>
      </c>
      <c r="E20" s="1404"/>
      <c r="F20" s="1405"/>
      <c r="G20" s="1405"/>
      <c r="H20" s="1405"/>
      <c r="I20" s="1405"/>
      <c r="J20" s="1406"/>
      <c r="K20" s="722"/>
      <c r="L20" s="722"/>
      <c r="M20" s="722"/>
      <c r="N20" s="24"/>
      <c r="O20" s="24"/>
      <c r="P20" s="24"/>
      <c r="Q20" s="25"/>
      <c r="R20" s="27"/>
      <c r="S20" s="27"/>
      <c r="T20" s="25"/>
      <c r="U20" s="28"/>
      <c r="V20" s="29"/>
      <c r="W20" s="25"/>
      <c r="X20" s="25"/>
      <c r="Y20" s="25"/>
      <c r="Z20" s="25"/>
      <c r="AA20" s="25"/>
      <c r="AB20" s="25"/>
      <c r="AC20" s="48"/>
      <c r="AD20" s="1400"/>
      <c r="AE20" s="1400"/>
      <c r="AF20" s="1400"/>
      <c r="AG20" s="1400"/>
      <c r="AH20" s="1400"/>
      <c r="AI20" s="1400"/>
      <c r="AJ20" s="1400"/>
      <c r="AK20" s="1400"/>
      <c r="AL20" s="1400"/>
      <c r="AM20" s="48"/>
      <c r="BM20" s="24"/>
      <c r="BN20" s="24"/>
      <c r="BO20" s="24"/>
      <c r="BP20" s="24"/>
      <c r="BQ20" s="24"/>
    </row>
    <row r="21" spans="1:69" s="32" customFormat="1" ht="18" customHeight="1" thickBot="1">
      <c r="A21" s="575"/>
      <c r="B21" s="1374"/>
      <c r="C21" s="1382"/>
      <c r="D21" s="727" t="s">
        <v>1</v>
      </c>
      <c r="E21" s="1389"/>
      <c r="F21" s="1390"/>
      <c r="G21" s="1390"/>
      <c r="H21" s="1390"/>
      <c r="I21" s="1390"/>
      <c r="J21" s="1391"/>
      <c r="K21" s="722"/>
      <c r="L21" s="722"/>
      <c r="M21" s="722"/>
      <c r="N21" s="24"/>
      <c r="O21" s="24"/>
      <c r="P21" s="24"/>
      <c r="Q21" s="25"/>
      <c r="R21" s="27"/>
      <c r="S21" s="27"/>
      <c r="T21" s="25"/>
      <c r="U21" s="28"/>
      <c r="V21" s="29"/>
      <c r="W21" s="25"/>
      <c r="X21" s="25"/>
      <c r="Y21" s="25"/>
      <c r="Z21" s="25"/>
      <c r="AA21" s="25"/>
      <c r="AB21" s="25"/>
      <c r="AC21" s="48"/>
      <c r="AD21" s="1160"/>
      <c r="AE21" s="1160"/>
      <c r="AF21" s="1160"/>
      <c r="AG21" s="1160"/>
      <c r="AH21" s="1160"/>
      <c r="AI21" s="1160"/>
      <c r="AJ21" s="1160"/>
      <c r="AK21" s="1160"/>
      <c r="AL21" s="1160"/>
      <c r="AM21" s="48"/>
      <c r="BM21" s="24"/>
      <c r="BN21" s="24"/>
      <c r="BO21" s="24"/>
      <c r="BP21" s="24"/>
      <c r="BQ21" s="24"/>
    </row>
    <row r="22" spans="1:69" s="32" customFormat="1" ht="18" customHeight="1">
      <c r="A22" s="575"/>
      <c r="B22" s="1407" t="s">
        <v>1541</v>
      </c>
      <c r="C22" s="1410" t="s">
        <v>2</v>
      </c>
      <c r="D22" s="728" t="s">
        <v>75</v>
      </c>
      <c r="E22" s="1413"/>
      <c r="F22" s="1414"/>
      <c r="G22" s="1414"/>
      <c r="H22" s="1414"/>
      <c r="I22" s="1414"/>
      <c r="J22" s="1415"/>
      <c r="K22" s="722"/>
      <c r="L22" s="722"/>
      <c r="M22" s="722"/>
      <c r="N22" s="24"/>
      <c r="O22" s="24"/>
      <c r="P22" s="24"/>
      <c r="Q22" s="25"/>
      <c r="R22" s="27"/>
      <c r="S22" s="27"/>
      <c r="T22" s="25"/>
      <c r="U22" s="28"/>
      <c r="V22" s="29"/>
      <c r="W22" s="25"/>
      <c r="X22" s="25"/>
      <c r="Y22" s="25"/>
      <c r="Z22" s="25"/>
      <c r="AA22" s="25"/>
      <c r="AB22" s="25"/>
      <c r="AC22" s="48"/>
      <c r="AD22" s="1160"/>
      <c r="AE22" s="1160"/>
      <c r="AF22" s="1160"/>
      <c r="AG22" s="1160"/>
      <c r="AH22" s="1160"/>
      <c r="AI22" s="1160"/>
      <c r="AJ22" s="1160"/>
      <c r="AK22" s="1160"/>
      <c r="AL22" s="1160"/>
      <c r="AM22" s="48"/>
      <c r="BM22" s="24"/>
      <c r="BN22" s="24"/>
      <c r="BO22" s="24"/>
      <c r="BP22" s="24"/>
      <c r="BQ22" s="24"/>
    </row>
    <row r="23" spans="1:69" s="32" customFormat="1" ht="18" customHeight="1">
      <c r="A23" s="575"/>
      <c r="B23" s="1373"/>
      <c r="C23" s="1411"/>
      <c r="D23" s="724" t="s">
        <v>3</v>
      </c>
      <c r="E23" s="1416"/>
      <c r="F23" s="1417"/>
      <c r="G23" s="1417"/>
      <c r="H23" s="1417"/>
      <c r="I23" s="1417"/>
      <c r="J23" s="1418"/>
      <c r="K23" s="722"/>
      <c r="L23" s="722"/>
      <c r="M23" s="722"/>
      <c r="N23" s="24"/>
      <c r="O23" s="24"/>
      <c r="P23" s="24"/>
      <c r="Q23" s="25"/>
      <c r="R23" s="27"/>
      <c r="S23" s="27"/>
      <c r="T23" s="25"/>
      <c r="U23" s="28"/>
      <c r="V23" s="29"/>
      <c r="W23" s="25"/>
      <c r="X23" s="25"/>
      <c r="Y23" s="25"/>
      <c r="Z23" s="25"/>
      <c r="AA23" s="25"/>
      <c r="AB23" s="25"/>
      <c r="AC23" s="48"/>
      <c r="AD23" s="1160"/>
      <c r="AE23" s="1160"/>
      <c r="AF23" s="1160"/>
      <c r="AG23" s="1160"/>
      <c r="AH23" s="1160"/>
      <c r="AI23" s="1160"/>
      <c r="AJ23" s="1160"/>
      <c r="AK23" s="1160"/>
      <c r="AL23" s="1160"/>
      <c r="AM23" s="48"/>
      <c r="BM23" s="24"/>
      <c r="BN23" s="24"/>
      <c r="BO23" s="24"/>
      <c r="BP23" s="24"/>
      <c r="BQ23" s="24"/>
    </row>
    <row r="24" spans="1:69" s="32" customFormat="1" ht="18" customHeight="1">
      <c r="A24" s="575"/>
      <c r="B24" s="1408"/>
      <c r="C24" s="1411"/>
      <c r="D24" s="724" t="s">
        <v>4</v>
      </c>
      <c r="E24" s="1416"/>
      <c r="F24" s="1417"/>
      <c r="G24" s="1417"/>
      <c r="H24" s="1417"/>
      <c r="I24" s="1417"/>
      <c r="J24" s="1418"/>
      <c r="K24" s="722"/>
      <c r="L24" s="722"/>
      <c r="M24" s="722"/>
      <c r="N24" s="24"/>
      <c r="O24" s="24"/>
      <c r="P24" s="24"/>
      <c r="Q24" s="25"/>
      <c r="R24" s="27"/>
      <c r="S24" s="27"/>
      <c r="T24" s="25"/>
      <c r="U24" s="28"/>
      <c r="V24" s="29"/>
      <c r="W24" s="25"/>
      <c r="X24" s="25"/>
      <c r="Y24" s="25"/>
      <c r="Z24" s="25"/>
      <c r="AA24" s="25"/>
      <c r="AB24" s="25"/>
      <c r="AC24" s="48"/>
      <c r="AD24" s="1160"/>
      <c r="AE24" s="1160"/>
      <c r="AF24" s="1160"/>
      <c r="AG24" s="1160"/>
      <c r="AH24" s="1160"/>
      <c r="AI24" s="1160"/>
      <c r="AJ24" s="1160"/>
      <c r="AK24" s="1160"/>
      <c r="AL24" s="1160"/>
      <c r="AM24" s="48"/>
      <c r="BM24" s="24"/>
      <c r="BN24" s="24"/>
      <c r="BO24" s="24"/>
      <c r="BP24" s="24"/>
      <c r="BQ24" s="24"/>
    </row>
    <row r="25" spans="1:69" s="32" customFormat="1" ht="18" customHeight="1">
      <c r="A25" s="575"/>
      <c r="B25" s="1408"/>
      <c r="C25" s="1412"/>
      <c r="D25" s="724" t="s">
        <v>5</v>
      </c>
      <c r="E25" s="1396"/>
      <c r="F25" s="1397"/>
      <c r="G25" s="1397"/>
      <c r="H25" s="1397"/>
      <c r="I25" s="1397"/>
      <c r="J25" s="1398"/>
      <c r="K25" s="722"/>
      <c r="L25" s="722"/>
      <c r="M25" s="722"/>
      <c r="N25" s="24"/>
      <c r="O25" s="24"/>
      <c r="P25" s="24"/>
      <c r="Q25" s="25"/>
      <c r="R25" s="27"/>
      <c r="S25" s="27"/>
      <c r="T25" s="25"/>
      <c r="U25" s="28"/>
      <c r="V25" s="29"/>
      <c r="W25" s="25"/>
      <c r="X25" s="25"/>
      <c r="Y25" s="25"/>
      <c r="Z25" s="25"/>
      <c r="AA25" s="25"/>
      <c r="AB25" s="25"/>
      <c r="AC25" s="48"/>
      <c r="AD25" s="1160"/>
      <c r="AE25" s="1160"/>
      <c r="AF25" s="1160"/>
      <c r="AG25" s="1160"/>
      <c r="AH25" s="1160"/>
      <c r="AI25" s="1160"/>
      <c r="AJ25" s="1160"/>
      <c r="AK25" s="1160"/>
      <c r="AL25" s="1160"/>
      <c r="AM25" s="48"/>
      <c r="BM25" s="24"/>
      <c r="BN25" s="24"/>
      <c r="BO25" s="24"/>
      <c r="BP25" s="24"/>
      <c r="BQ25" s="24"/>
    </row>
    <row r="26" spans="1:69" s="32" customFormat="1" ht="18" customHeight="1">
      <c r="A26" s="575"/>
      <c r="B26" s="1408"/>
      <c r="C26" s="1419" t="s">
        <v>72</v>
      </c>
      <c r="D26" s="724" t="s">
        <v>6</v>
      </c>
      <c r="E26" s="1416"/>
      <c r="F26" s="1417"/>
      <c r="G26" s="1417"/>
      <c r="H26" s="1417"/>
      <c r="I26" s="1417"/>
      <c r="J26" s="1418"/>
      <c r="K26" s="722"/>
      <c r="L26" s="722"/>
      <c r="M26" s="722"/>
      <c r="N26" s="24"/>
      <c r="O26" s="24"/>
      <c r="P26" s="24"/>
      <c r="Q26" s="25"/>
      <c r="R26" s="27"/>
      <c r="S26" s="27"/>
      <c r="T26" s="25"/>
      <c r="U26" s="28"/>
      <c r="V26" s="29"/>
      <c r="W26" s="25"/>
      <c r="X26" s="25"/>
      <c r="Y26" s="25"/>
      <c r="Z26" s="25"/>
      <c r="AA26" s="25"/>
      <c r="AB26" s="25"/>
      <c r="AC26" s="48"/>
      <c r="AD26" s="1160"/>
      <c r="AE26" s="1160"/>
      <c r="AF26" s="1160"/>
      <c r="AG26" s="1160"/>
      <c r="AH26" s="1160"/>
      <c r="AI26" s="1160"/>
      <c r="AJ26" s="1160"/>
      <c r="AK26" s="1160"/>
      <c r="AL26" s="1160"/>
      <c r="AM26" s="48"/>
      <c r="BM26" s="24"/>
      <c r="BN26" s="24"/>
      <c r="BO26" s="24"/>
      <c r="BP26" s="24"/>
      <c r="BQ26" s="24"/>
    </row>
    <row r="27" spans="1:69" s="32" customFormat="1" ht="18" customHeight="1">
      <c r="A27" s="575"/>
      <c r="B27" s="1408"/>
      <c r="C27" s="1411"/>
      <c r="D27" s="724" t="s">
        <v>7</v>
      </c>
      <c r="E27" s="1416"/>
      <c r="F27" s="1417"/>
      <c r="G27" s="1417"/>
      <c r="H27" s="1417"/>
      <c r="I27" s="1417"/>
      <c r="J27" s="1418"/>
      <c r="K27" s="722"/>
      <c r="L27" s="722"/>
      <c r="M27" s="722"/>
      <c r="N27" s="24"/>
      <c r="O27" s="24"/>
      <c r="P27" s="24"/>
      <c r="Q27" s="25"/>
      <c r="R27" s="27"/>
      <c r="S27" s="27"/>
      <c r="T27" s="25"/>
      <c r="U27" s="28"/>
      <c r="V27" s="29"/>
      <c r="W27" s="25"/>
      <c r="X27" s="25"/>
      <c r="Y27" s="25"/>
      <c r="Z27" s="25"/>
      <c r="AA27" s="25"/>
      <c r="AB27" s="25"/>
      <c r="AC27" s="48"/>
      <c r="AD27" s="1160"/>
      <c r="AE27" s="1160"/>
      <c r="AF27" s="1160"/>
      <c r="AG27" s="1160"/>
      <c r="AH27" s="1160"/>
      <c r="AI27" s="1160"/>
      <c r="AJ27" s="1160"/>
      <c r="AK27" s="1160"/>
      <c r="AL27" s="1160"/>
      <c r="AM27" s="48"/>
      <c r="BM27" s="24"/>
      <c r="BN27" s="24"/>
      <c r="BO27" s="24"/>
      <c r="BP27" s="24"/>
      <c r="BQ27" s="24"/>
    </row>
    <row r="28" spans="1:69" s="32" customFormat="1" ht="18" customHeight="1">
      <c r="A28" s="575"/>
      <c r="B28" s="1408"/>
      <c r="C28" s="1412"/>
      <c r="D28" s="724" t="s">
        <v>8</v>
      </c>
      <c r="E28" s="1416"/>
      <c r="F28" s="1417"/>
      <c r="G28" s="1417"/>
      <c r="H28" s="1417"/>
      <c r="I28" s="1417"/>
      <c r="J28" s="1418"/>
      <c r="K28" s="722"/>
      <c r="L28" s="722"/>
      <c r="M28" s="722"/>
      <c r="N28" s="24"/>
      <c r="O28" s="24"/>
      <c r="P28" s="24"/>
      <c r="Q28" s="25"/>
      <c r="R28" s="27"/>
      <c r="S28" s="27"/>
      <c r="T28" s="25"/>
      <c r="U28" s="28"/>
      <c r="V28" s="29"/>
      <c r="W28" s="25"/>
      <c r="X28" s="25"/>
      <c r="Y28" s="25"/>
      <c r="Z28" s="25"/>
      <c r="AA28" s="25"/>
      <c r="AB28" s="25"/>
      <c r="AC28" s="48"/>
      <c r="AD28" s="1160"/>
      <c r="AE28" s="1160"/>
      <c r="AF28" s="1160"/>
      <c r="AG28" s="1160"/>
      <c r="AH28" s="1160"/>
      <c r="AI28" s="1160"/>
      <c r="AJ28" s="1160"/>
      <c r="AK28" s="1160"/>
      <c r="AL28" s="1160"/>
      <c r="AM28" s="48"/>
      <c r="BM28" s="24"/>
      <c r="BN28" s="24"/>
      <c r="BO28" s="24"/>
      <c r="BP28" s="24"/>
      <c r="BQ28" s="24"/>
    </row>
    <row r="29" spans="1:69" s="32" customFormat="1" ht="18" customHeight="1">
      <c r="A29" s="575"/>
      <c r="B29" s="1408"/>
      <c r="C29" s="1376" t="s">
        <v>71</v>
      </c>
      <c r="D29" s="724" t="s">
        <v>11</v>
      </c>
      <c r="E29" s="1396"/>
      <c r="F29" s="1397"/>
      <c r="G29" s="1397"/>
      <c r="H29" s="1397"/>
      <c r="I29" s="1397"/>
      <c r="J29" s="1398"/>
      <c r="K29" s="722"/>
      <c r="L29" s="722"/>
      <c r="M29" s="722"/>
      <c r="N29" s="24"/>
      <c r="O29" s="24"/>
      <c r="P29" s="24"/>
      <c r="Q29" s="25"/>
      <c r="R29" s="27"/>
      <c r="S29" s="27"/>
      <c r="T29" s="25"/>
      <c r="U29" s="28"/>
      <c r="V29" s="29"/>
      <c r="W29" s="25"/>
      <c r="X29" s="25"/>
      <c r="Y29" s="25"/>
      <c r="Z29" s="25"/>
      <c r="AA29" s="25"/>
      <c r="AB29" s="25"/>
      <c r="AC29" s="48"/>
      <c r="AD29" s="1160"/>
      <c r="AE29" s="1160"/>
      <c r="AF29" s="1160"/>
      <c r="AG29" s="1160"/>
      <c r="AH29" s="1160"/>
      <c r="AI29" s="1160"/>
      <c r="AJ29" s="1160"/>
      <c r="AK29" s="1160"/>
      <c r="AL29" s="1160"/>
      <c r="AM29" s="48"/>
      <c r="BM29" s="24"/>
      <c r="BN29" s="24"/>
      <c r="BO29" s="24"/>
      <c r="BP29" s="24"/>
      <c r="BQ29" s="24"/>
    </row>
    <row r="30" spans="1:69" s="32" customFormat="1" ht="18" customHeight="1">
      <c r="A30" s="575"/>
      <c r="B30" s="1408"/>
      <c r="C30" s="1376"/>
      <c r="D30" s="724" t="s">
        <v>6</v>
      </c>
      <c r="E30" s="1396"/>
      <c r="F30" s="1397"/>
      <c r="G30" s="1397"/>
      <c r="H30" s="1397"/>
      <c r="I30" s="1397"/>
      <c r="J30" s="1398"/>
      <c r="K30" s="722"/>
      <c r="L30" s="722"/>
      <c r="M30" s="722"/>
      <c r="N30" s="24"/>
      <c r="O30" s="24"/>
      <c r="P30" s="24"/>
      <c r="Q30" s="25"/>
      <c r="R30" s="27"/>
      <c r="S30" s="27"/>
      <c r="T30" s="25"/>
      <c r="U30" s="28"/>
      <c r="V30" s="29"/>
      <c r="W30" s="25"/>
      <c r="X30" s="25"/>
      <c r="Y30" s="25"/>
      <c r="Z30" s="25"/>
      <c r="AA30" s="25"/>
      <c r="AB30" s="25"/>
      <c r="AC30" s="48"/>
      <c r="AD30" s="1160"/>
      <c r="AE30" s="1160"/>
      <c r="AF30" s="1160"/>
      <c r="AG30" s="1160"/>
      <c r="AH30" s="1160"/>
      <c r="AI30" s="1160"/>
      <c r="AJ30" s="1160"/>
      <c r="AK30" s="1160"/>
      <c r="AL30" s="1160"/>
      <c r="AM30" s="48"/>
      <c r="BM30" s="24"/>
      <c r="BN30" s="24"/>
      <c r="BO30" s="24"/>
      <c r="BP30" s="24"/>
      <c r="BQ30" s="24"/>
    </row>
    <row r="31" spans="1:69" s="32" customFormat="1" ht="18" customHeight="1">
      <c r="A31" s="575"/>
      <c r="B31" s="1408"/>
      <c r="C31" s="1376"/>
      <c r="D31" s="724" t="s">
        <v>9</v>
      </c>
      <c r="E31" s="1396"/>
      <c r="F31" s="1397"/>
      <c r="G31" s="1397"/>
      <c r="H31" s="1397"/>
      <c r="I31" s="1397"/>
      <c r="J31" s="1398"/>
      <c r="K31" s="722"/>
      <c r="L31" s="722"/>
      <c r="M31" s="722"/>
      <c r="N31" s="24"/>
      <c r="O31" s="24"/>
      <c r="P31" s="24"/>
      <c r="Q31" s="25"/>
      <c r="R31" s="27"/>
      <c r="S31" s="27"/>
      <c r="T31" s="25"/>
      <c r="U31" s="28"/>
      <c r="V31" s="29"/>
      <c r="W31" s="25"/>
      <c r="X31" s="25"/>
      <c r="Y31" s="25"/>
      <c r="Z31" s="25"/>
      <c r="AA31" s="25"/>
      <c r="AB31" s="25"/>
      <c r="AC31" s="48"/>
      <c r="AD31" s="1160"/>
      <c r="AE31" s="1160"/>
      <c r="AF31" s="1160"/>
      <c r="AG31" s="1160"/>
      <c r="AH31" s="1160"/>
      <c r="AI31" s="1160"/>
      <c r="AJ31" s="1160"/>
      <c r="AK31" s="1160"/>
      <c r="AL31" s="1160"/>
      <c r="AM31" s="48"/>
      <c r="BM31" s="24"/>
      <c r="BN31" s="24"/>
      <c r="BO31" s="24"/>
      <c r="BP31" s="24"/>
      <c r="BQ31" s="24"/>
    </row>
    <row r="32" spans="1:69" s="32" customFormat="1" ht="18" customHeight="1">
      <c r="A32" s="575"/>
      <c r="B32" s="1408"/>
      <c r="C32" s="1376"/>
      <c r="D32" s="724" t="s">
        <v>8</v>
      </c>
      <c r="E32" s="1396"/>
      <c r="F32" s="1397"/>
      <c r="G32" s="1397"/>
      <c r="H32" s="1397"/>
      <c r="I32" s="1397"/>
      <c r="J32" s="1398"/>
      <c r="K32" s="722"/>
      <c r="L32" s="722"/>
      <c r="M32" s="722"/>
      <c r="N32" s="24"/>
      <c r="O32" s="24"/>
      <c r="P32" s="24"/>
      <c r="Q32" s="25"/>
      <c r="R32" s="27"/>
      <c r="S32" s="27"/>
      <c r="T32" s="25"/>
      <c r="U32" s="28"/>
      <c r="V32" s="29"/>
      <c r="W32" s="25"/>
      <c r="X32" s="25"/>
      <c r="Y32" s="25"/>
      <c r="Z32" s="25"/>
      <c r="AA32" s="25"/>
      <c r="AB32" s="25"/>
      <c r="AC32" s="48"/>
      <c r="AD32" s="1160"/>
      <c r="AE32" s="1160"/>
      <c r="AF32" s="1160"/>
      <c r="AG32" s="1160"/>
      <c r="AH32" s="1160"/>
      <c r="AI32" s="1160"/>
      <c r="AJ32" s="1160"/>
      <c r="AK32" s="1160"/>
      <c r="AL32" s="1160"/>
      <c r="AM32" s="48"/>
      <c r="BM32" s="24"/>
      <c r="BN32" s="24"/>
      <c r="BO32" s="24"/>
      <c r="BP32" s="24"/>
      <c r="BQ32" s="24"/>
    </row>
    <row r="33" spans="2:39" ht="18" customHeight="1">
      <c r="B33" s="1408"/>
      <c r="C33" s="1376"/>
      <c r="D33" s="724" t="s">
        <v>1179</v>
      </c>
      <c r="E33" s="729"/>
      <c r="F33" s="1404"/>
      <c r="G33" s="1405"/>
      <c r="H33" s="1405"/>
      <c r="I33" s="1405"/>
      <c r="J33" s="1406"/>
      <c r="K33" s="722"/>
      <c r="L33" s="722"/>
      <c r="M33" s="722"/>
      <c r="Q33" s="25"/>
      <c r="R33" s="27"/>
      <c r="S33" s="27"/>
      <c r="T33" s="25"/>
      <c r="U33" s="28"/>
      <c r="V33" s="29"/>
      <c r="W33" s="25"/>
      <c r="X33" s="25"/>
      <c r="Y33" s="25"/>
      <c r="Z33" s="25"/>
      <c r="AA33" s="25"/>
      <c r="AB33" s="25"/>
      <c r="AC33" s="48"/>
      <c r="AD33" s="1160"/>
      <c r="AE33" s="1160"/>
      <c r="AF33" s="1160"/>
      <c r="AG33" s="1160"/>
      <c r="AH33" s="1160"/>
      <c r="AI33" s="1160"/>
      <c r="AJ33" s="1160"/>
      <c r="AK33" s="1160"/>
      <c r="AL33" s="1160"/>
      <c r="AM33" s="48"/>
    </row>
    <row r="34" spans="2:39" ht="18" customHeight="1">
      <c r="B34" s="1408"/>
      <c r="C34" s="1376"/>
      <c r="D34" s="724" t="s">
        <v>12</v>
      </c>
      <c r="E34" s="1393"/>
      <c r="F34" s="1394"/>
      <c r="G34" s="1394"/>
      <c r="H34" s="1394"/>
      <c r="I34" s="1394"/>
      <c r="J34" s="1395"/>
      <c r="K34" s="722"/>
      <c r="L34" s="722"/>
      <c r="M34" s="722"/>
      <c r="Q34" s="25"/>
      <c r="R34" s="27"/>
      <c r="S34" s="27"/>
      <c r="T34" s="25"/>
      <c r="U34" s="28"/>
      <c r="V34" s="29"/>
      <c r="W34" s="25"/>
      <c r="X34" s="25"/>
      <c r="Y34" s="25"/>
      <c r="Z34" s="25"/>
      <c r="AA34" s="25"/>
      <c r="AB34" s="25"/>
      <c r="AC34" s="48"/>
      <c r="AD34" s="1160"/>
      <c r="AE34" s="1160"/>
      <c r="AF34" s="1160"/>
      <c r="AG34" s="1160"/>
      <c r="AH34" s="1160"/>
      <c r="AI34" s="1160"/>
      <c r="AJ34" s="1160"/>
      <c r="AK34" s="1160"/>
      <c r="AL34" s="1160"/>
      <c r="AM34" s="48"/>
    </row>
    <row r="35" spans="2:39" ht="18" customHeight="1" thickBot="1">
      <c r="B35" s="1409"/>
      <c r="C35" s="1420"/>
      <c r="D35" s="727" t="s">
        <v>13</v>
      </c>
      <c r="E35" s="1421"/>
      <c r="F35" s="1390"/>
      <c r="G35" s="1390"/>
      <c r="H35" s="1390"/>
      <c r="I35" s="1390"/>
      <c r="J35" s="1391"/>
      <c r="K35" s="722"/>
      <c r="L35" s="722"/>
      <c r="M35" s="722"/>
      <c r="Q35" s="25"/>
      <c r="R35" s="27"/>
      <c r="S35" s="27"/>
      <c r="T35" s="25"/>
      <c r="U35" s="28"/>
      <c r="V35" s="29"/>
      <c r="W35" s="25"/>
      <c r="X35" s="25"/>
      <c r="Y35" s="25"/>
      <c r="Z35" s="25"/>
      <c r="AA35" s="25"/>
      <c r="AB35" s="25"/>
      <c r="AC35" s="48"/>
      <c r="AD35" s="1160"/>
      <c r="AE35" s="1160"/>
      <c r="AF35" s="1160"/>
      <c r="AG35" s="1160"/>
      <c r="AH35" s="1160"/>
      <c r="AI35" s="1160"/>
      <c r="AJ35" s="1160"/>
      <c r="AK35" s="1160"/>
      <c r="AL35" s="1160"/>
      <c r="AM35" s="48"/>
    </row>
    <row r="36" spans="2:39" ht="18" customHeight="1">
      <c r="B36" s="1425" t="s">
        <v>148</v>
      </c>
      <c r="C36" s="730" t="s">
        <v>1542</v>
      </c>
      <c r="D36" s="1427"/>
      <c r="E36" s="1428"/>
      <c r="F36" s="1428"/>
      <c r="G36" s="1428"/>
      <c r="H36" s="1428"/>
      <c r="I36" s="1428"/>
      <c r="J36" s="1429"/>
      <c r="K36" s="722"/>
      <c r="L36" s="722"/>
      <c r="M36" s="722"/>
      <c r="Q36" s="25"/>
      <c r="R36" s="27"/>
      <c r="S36" s="27"/>
      <c r="T36" s="25"/>
      <c r="U36" s="28"/>
      <c r="V36" s="29"/>
      <c r="W36" s="25"/>
      <c r="X36" s="25"/>
      <c r="Y36" s="25"/>
      <c r="Z36" s="25"/>
      <c r="AA36" s="25"/>
      <c r="AB36" s="25"/>
      <c r="AC36" s="48"/>
      <c r="AD36" s="1160"/>
      <c r="AE36" s="1160"/>
      <c r="AF36" s="1160"/>
      <c r="AG36" s="1160"/>
      <c r="AH36" s="1160"/>
      <c r="AI36" s="1160"/>
      <c r="AJ36" s="1160"/>
      <c r="AK36" s="1160"/>
      <c r="AL36" s="1160"/>
      <c r="AM36" s="48"/>
    </row>
    <row r="37" spans="2:39" ht="18" customHeight="1">
      <c r="B37" s="1426"/>
      <c r="C37" s="731" t="s">
        <v>55</v>
      </c>
      <c r="D37" s="1430"/>
      <c r="E37" s="1431"/>
      <c r="F37" s="1431"/>
      <c r="G37" s="1431"/>
      <c r="H37" s="1431"/>
      <c r="I37" s="1431"/>
      <c r="J37" s="1432"/>
      <c r="K37" s="722"/>
      <c r="L37" s="722"/>
      <c r="M37" s="722"/>
      <c r="Q37" s="25"/>
      <c r="R37" s="27"/>
      <c r="S37" s="27"/>
      <c r="T37" s="25"/>
      <c r="U37" s="28"/>
      <c r="V37" s="29"/>
      <c r="W37" s="25"/>
      <c r="X37" s="25"/>
      <c r="Y37" s="25"/>
      <c r="Z37" s="25"/>
      <c r="AA37" s="25"/>
      <c r="AB37" s="25"/>
      <c r="AC37" s="48"/>
      <c r="AD37" s="1160"/>
      <c r="AE37" s="1160"/>
      <c r="AF37" s="1160"/>
      <c r="AG37" s="1160"/>
      <c r="AH37" s="1160"/>
      <c r="AI37" s="1160"/>
      <c r="AJ37" s="1160"/>
      <c r="AK37" s="1160"/>
      <c r="AL37" s="1160"/>
      <c r="AM37" s="48"/>
    </row>
    <row r="38" spans="2:39" ht="18" customHeight="1">
      <c r="B38" s="1426"/>
      <c r="C38" s="732" t="s">
        <v>56</v>
      </c>
      <c r="D38" s="733"/>
      <c r="E38" s="1433"/>
      <c r="F38" s="1434"/>
      <c r="G38" s="1434"/>
      <c r="H38" s="1434"/>
      <c r="I38" s="1434"/>
      <c r="J38" s="1435"/>
      <c r="K38" s="722"/>
      <c r="L38" s="722"/>
      <c r="M38" s="722"/>
      <c r="Q38" s="25"/>
      <c r="R38" s="27"/>
      <c r="S38" s="27"/>
      <c r="T38" s="25"/>
      <c r="U38" s="28"/>
      <c r="V38" s="29"/>
      <c r="W38" s="25"/>
      <c r="X38" s="25"/>
      <c r="Y38" s="25"/>
      <c r="Z38" s="25"/>
      <c r="AA38" s="25"/>
      <c r="AB38" s="25"/>
      <c r="AC38" s="48"/>
      <c r="AD38" s="1160"/>
      <c r="AE38" s="1160"/>
      <c r="AF38" s="1160"/>
      <c r="AG38" s="1160"/>
      <c r="AH38" s="1160"/>
      <c r="AI38" s="1160"/>
      <c r="AJ38" s="1160"/>
      <c r="AK38" s="1160"/>
      <c r="AL38" s="1160"/>
      <c r="AM38" s="48"/>
    </row>
    <row r="39" spans="2:39" ht="18" customHeight="1">
      <c r="B39" s="1426"/>
      <c r="C39" s="1380" t="s">
        <v>54</v>
      </c>
      <c r="D39" s="1436"/>
      <c r="E39" s="1437"/>
      <c r="F39" s="1437"/>
      <c r="G39" s="1437"/>
      <c r="H39" s="1437"/>
      <c r="I39" s="1437"/>
      <c r="J39" s="1438"/>
      <c r="K39" s="722"/>
      <c r="L39" s="722"/>
      <c r="M39" s="722"/>
      <c r="Q39" s="25"/>
      <c r="R39" s="27"/>
      <c r="S39" s="27"/>
      <c r="T39" s="25"/>
      <c r="U39" s="28"/>
      <c r="V39" s="29"/>
      <c r="W39" s="25"/>
      <c r="X39" s="25"/>
      <c r="Y39" s="25"/>
      <c r="Z39" s="25"/>
      <c r="AA39" s="25"/>
      <c r="AB39" s="25"/>
      <c r="AC39" s="48"/>
      <c r="AD39" s="1160"/>
      <c r="AE39" s="1160"/>
      <c r="AF39" s="1160"/>
      <c r="AG39" s="1160"/>
      <c r="AH39" s="1160"/>
      <c r="AI39" s="1160"/>
      <c r="AJ39" s="1160"/>
      <c r="AK39" s="1160"/>
      <c r="AL39" s="1160"/>
      <c r="AM39" s="48"/>
    </row>
    <row r="40" spans="2:39" ht="18" customHeight="1">
      <c r="B40" s="1426"/>
      <c r="C40" s="1381"/>
      <c r="D40" s="1439"/>
      <c r="E40" s="1440"/>
      <c r="F40" s="1440"/>
      <c r="G40" s="1440"/>
      <c r="H40" s="1440"/>
      <c r="I40" s="1440"/>
      <c r="J40" s="1441"/>
      <c r="K40" s="722"/>
      <c r="L40" s="722"/>
      <c r="M40" s="722"/>
      <c r="Q40" s="25"/>
      <c r="R40" s="27"/>
      <c r="S40" s="27"/>
      <c r="T40" s="25"/>
      <c r="U40" s="28"/>
      <c r="V40" s="29"/>
      <c r="W40" s="25"/>
      <c r="X40" s="25"/>
      <c r="Y40" s="25"/>
      <c r="Z40" s="25"/>
      <c r="AA40" s="25"/>
      <c r="AB40" s="25"/>
      <c r="AC40" s="48"/>
      <c r="AD40" s="1160"/>
      <c r="AE40" s="1160"/>
      <c r="AF40" s="1160"/>
      <c r="AG40" s="1160"/>
      <c r="AH40" s="1160"/>
      <c r="AI40" s="1160"/>
      <c r="AJ40" s="1160"/>
      <c r="AK40" s="1160"/>
      <c r="AL40" s="1160"/>
      <c r="AM40" s="48"/>
    </row>
    <row r="41" spans="2:39" ht="18" customHeight="1">
      <c r="B41" s="1426"/>
      <c r="C41" s="1375"/>
      <c r="D41" s="1433"/>
      <c r="E41" s="1434"/>
      <c r="F41" s="1434"/>
      <c r="G41" s="1434"/>
      <c r="H41" s="1434"/>
      <c r="I41" s="1434"/>
      <c r="J41" s="1435"/>
      <c r="K41" s="722"/>
      <c r="L41" s="734"/>
      <c r="M41" s="722"/>
      <c r="Q41" s="25"/>
      <c r="R41" s="27"/>
      <c r="S41" s="27"/>
      <c r="T41" s="25"/>
      <c r="U41" s="28"/>
      <c r="V41" s="29"/>
      <c r="W41" s="25"/>
      <c r="X41" s="25"/>
      <c r="Y41" s="25"/>
      <c r="Z41" s="25"/>
      <c r="AA41" s="25"/>
      <c r="AB41" s="25"/>
      <c r="AC41" s="48"/>
      <c r="AD41" s="1160"/>
      <c r="AE41" s="1160"/>
      <c r="AF41" s="1160"/>
      <c r="AG41" s="1160"/>
      <c r="AH41" s="1160"/>
      <c r="AI41" s="1160"/>
      <c r="AJ41" s="1160"/>
      <c r="AK41" s="1160"/>
      <c r="AL41" s="1160"/>
      <c r="AM41" s="48"/>
    </row>
    <row r="42" spans="2:39" ht="18" customHeight="1">
      <c r="B42" s="1426"/>
      <c r="C42" s="1380" t="s">
        <v>1543</v>
      </c>
      <c r="D42" s="735" t="s">
        <v>1269</v>
      </c>
      <c r="E42" s="1442"/>
      <c r="F42" s="1443"/>
      <c r="G42" s="1443"/>
      <c r="H42" s="1443"/>
      <c r="I42" s="1443"/>
      <c r="J42" s="1444"/>
      <c r="K42" s="722"/>
      <c r="L42" s="25"/>
      <c r="M42" s="722"/>
      <c r="O42" s="252"/>
      <c r="Q42" s="25"/>
      <c r="R42" s="27"/>
      <c r="S42" s="27"/>
      <c r="T42" s="25"/>
      <c r="U42" s="28"/>
      <c r="V42" s="29"/>
      <c r="W42" s="25"/>
      <c r="X42" s="25"/>
      <c r="Y42" s="25"/>
      <c r="Z42" s="25"/>
      <c r="AA42" s="25"/>
      <c r="AB42" s="25"/>
      <c r="AC42" s="48"/>
      <c r="AD42" s="1160"/>
      <c r="AE42" s="1160"/>
      <c r="AF42" s="1160"/>
      <c r="AG42" s="1160"/>
      <c r="AH42" s="1160"/>
      <c r="AI42" s="1160"/>
      <c r="AJ42" s="1160"/>
      <c r="AK42" s="1160"/>
      <c r="AL42" s="1160"/>
      <c r="AM42" s="48"/>
    </row>
    <row r="43" spans="2:39" ht="25.15" customHeight="1">
      <c r="B43" s="1426"/>
      <c r="C43" s="1381"/>
      <c r="D43" s="1445" t="s">
        <v>1756</v>
      </c>
      <c r="E43" s="1446"/>
      <c r="F43" s="1447"/>
      <c r="G43" s="1448"/>
      <c r="H43" s="1448"/>
      <c r="I43" s="1448"/>
      <c r="J43" s="1449"/>
      <c r="K43" s="722"/>
      <c r="L43" s="734"/>
      <c r="M43" s="734"/>
      <c r="O43" s="252"/>
      <c r="Q43" s="25"/>
      <c r="R43" s="27"/>
      <c r="S43" s="27"/>
      <c r="T43" s="25"/>
      <c r="U43" s="28"/>
      <c r="V43" s="29"/>
      <c r="W43" s="25"/>
      <c r="X43" s="25"/>
      <c r="Y43" s="25"/>
      <c r="Z43" s="25"/>
      <c r="AA43" s="25"/>
      <c r="AB43" s="25"/>
      <c r="AC43" s="48"/>
      <c r="AD43" s="1160"/>
      <c r="AE43" s="1160"/>
      <c r="AF43" s="1160"/>
      <c r="AG43" s="1160"/>
      <c r="AH43" s="1160"/>
      <c r="AI43" s="1160"/>
      <c r="AJ43" s="1160"/>
      <c r="AK43" s="1160"/>
      <c r="AL43" s="1160"/>
      <c r="AM43" s="48"/>
    </row>
    <row r="44" spans="2:39" ht="25.15" customHeight="1">
      <c r="B44" s="1426"/>
      <c r="C44" s="1375"/>
      <c r="D44" s="1450" t="s">
        <v>1757</v>
      </c>
      <c r="E44" s="1451"/>
      <c r="F44" s="1452" t="s">
        <v>1755</v>
      </c>
      <c r="G44" s="1453"/>
      <c r="H44" s="1454"/>
      <c r="I44" s="1454"/>
      <c r="J44" s="1455"/>
      <c r="K44" s="722"/>
      <c r="L44" s="722"/>
      <c r="M44" s="722"/>
      <c r="N44" s="252"/>
      <c r="O44" s="252"/>
      <c r="Q44" s="25"/>
      <c r="R44" s="27"/>
      <c r="S44" s="27"/>
      <c r="T44" s="25"/>
      <c r="U44" s="28"/>
      <c r="V44" s="29"/>
      <c r="W44" s="25"/>
      <c r="X44" s="25"/>
      <c r="Y44" s="25"/>
      <c r="Z44" s="25"/>
      <c r="AA44" s="25"/>
      <c r="AB44" s="25"/>
      <c r="AC44" s="48"/>
      <c r="AD44" s="1160"/>
      <c r="AE44" s="1160"/>
      <c r="AF44" s="1160"/>
      <c r="AG44" s="1160"/>
      <c r="AH44" s="1160"/>
      <c r="AI44" s="1160"/>
      <c r="AJ44" s="1160"/>
      <c r="AK44" s="1160"/>
      <c r="AL44" s="1160"/>
      <c r="AM44" s="48"/>
    </row>
    <row r="45" spans="2:39" ht="25.15" customHeight="1" thickBot="1">
      <c r="B45" s="736"/>
      <c r="C45" s="737" t="s">
        <v>1544</v>
      </c>
      <c r="D45" s="1422"/>
      <c r="E45" s="1423"/>
      <c r="F45" s="1423"/>
      <c r="G45" s="1423"/>
      <c r="H45" s="1423"/>
      <c r="I45" s="1423"/>
      <c r="J45" s="1424"/>
      <c r="K45" s="722"/>
      <c r="L45" s="734"/>
      <c r="M45" s="738"/>
      <c r="N45" s="252"/>
      <c r="O45" s="252"/>
      <c r="Q45" s="25"/>
      <c r="R45" s="27"/>
      <c r="S45" s="27"/>
      <c r="T45" s="25"/>
      <c r="U45" s="28"/>
      <c r="V45" s="29"/>
      <c r="W45" s="25"/>
      <c r="X45" s="25"/>
      <c r="Y45" s="25"/>
      <c r="Z45" s="25"/>
      <c r="AA45" s="25"/>
      <c r="AB45" s="25"/>
      <c r="AC45" s="48"/>
      <c r="AD45" s="1160"/>
      <c r="AE45" s="1160"/>
      <c r="AF45" s="1160"/>
      <c r="AG45" s="1160"/>
      <c r="AH45" s="1160"/>
      <c r="AI45" s="1160"/>
      <c r="AJ45" s="1160"/>
      <c r="AK45" s="1160"/>
      <c r="AL45" s="1160"/>
      <c r="AM45" s="48"/>
    </row>
    <row r="46" spans="2:39" ht="45" customHeight="1">
      <c r="B46" s="1456" t="s">
        <v>153</v>
      </c>
      <c r="C46" s="1469" t="s">
        <v>152</v>
      </c>
      <c r="D46" s="1459"/>
      <c r="E46" s="1470"/>
      <c r="F46" s="1460"/>
      <c r="G46" s="730" t="s">
        <v>149</v>
      </c>
      <c r="H46" s="1472"/>
      <c r="I46" s="1472"/>
      <c r="J46" s="1473"/>
      <c r="K46" s="722"/>
      <c r="L46" s="734"/>
      <c r="M46" s="738"/>
      <c r="N46" s="254"/>
      <c r="O46" s="254"/>
      <c r="P46" s="254"/>
      <c r="Q46" s="27"/>
      <c r="R46" s="27"/>
      <c r="S46" s="27"/>
      <c r="T46" s="25"/>
      <c r="U46" s="28"/>
      <c r="V46" s="29"/>
      <c r="W46" s="25"/>
      <c r="X46" s="25"/>
      <c r="Y46" s="25"/>
      <c r="Z46" s="25"/>
      <c r="AA46" s="25"/>
      <c r="AB46" s="25"/>
      <c r="AC46" s="48"/>
      <c r="AD46" s="1160"/>
      <c r="AE46" s="1160"/>
      <c r="AF46" s="1160"/>
      <c r="AG46" s="1160"/>
      <c r="AH46" s="1160"/>
      <c r="AI46" s="1160"/>
      <c r="AJ46" s="1160"/>
      <c r="AK46" s="1160"/>
      <c r="AL46" s="1160"/>
      <c r="AM46" s="48"/>
    </row>
    <row r="47" spans="2:39" ht="34.9" customHeight="1" thickBot="1">
      <c r="B47" s="1457"/>
      <c r="C47" s="1382"/>
      <c r="D47" s="1461"/>
      <c r="E47" s="1471"/>
      <c r="F47" s="1462"/>
      <c r="G47" s="739" t="s">
        <v>150</v>
      </c>
      <c r="H47" s="1474"/>
      <c r="I47" s="1474"/>
      <c r="J47" s="1475"/>
      <c r="K47" s="722"/>
      <c r="L47" s="738"/>
      <c r="M47" s="725"/>
      <c r="N47"/>
      <c r="O47"/>
      <c r="Q47" s="25"/>
      <c r="R47" s="27"/>
      <c r="S47" s="27"/>
      <c r="T47" s="25"/>
      <c r="U47" s="28"/>
      <c r="V47" s="29"/>
      <c r="W47" s="25"/>
      <c r="X47" s="25"/>
      <c r="Y47" s="25"/>
      <c r="Z47" s="25"/>
      <c r="AA47" s="25"/>
      <c r="AB47" s="25"/>
      <c r="AC47" s="48"/>
      <c r="AD47" s="1160"/>
      <c r="AE47" s="1160"/>
      <c r="AF47" s="1160"/>
      <c r="AG47" s="1160"/>
      <c r="AH47" s="1160"/>
      <c r="AI47" s="1160"/>
      <c r="AJ47" s="1160"/>
      <c r="AK47" s="1160"/>
      <c r="AL47" s="1160"/>
      <c r="AM47" s="48"/>
    </row>
    <row r="48" spans="2:39" ht="30" customHeight="1">
      <c r="B48" s="1456" t="s">
        <v>151</v>
      </c>
      <c r="C48" s="1458" t="s">
        <v>154</v>
      </c>
      <c r="D48" s="1458"/>
      <c r="E48" s="1459"/>
      <c r="F48" s="1460"/>
      <c r="G48" s="740" t="s">
        <v>89</v>
      </c>
      <c r="H48" s="1463"/>
      <c r="I48" s="1464"/>
      <c r="J48" s="1465"/>
      <c r="K48" s="722"/>
      <c r="L48" s="734"/>
      <c r="M48" s="738"/>
      <c r="N48"/>
      <c r="Q48" s="25"/>
      <c r="R48" s="27"/>
      <c r="S48" s="27"/>
      <c r="T48" s="25"/>
      <c r="U48" s="28"/>
      <c r="V48" s="29"/>
      <c r="W48" s="25"/>
      <c r="X48" s="25"/>
      <c r="Y48" s="25"/>
      <c r="Z48" s="25"/>
      <c r="AA48" s="25"/>
      <c r="AB48" s="25"/>
      <c r="AC48" s="48"/>
      <c r="AD48" s="1160"/>
      <c r="AE48" s="1160"/>
      <c r="AF48" s="1160"/>
      <c r="AG48" s="1160"/>
      <c r="AH48" s="1160"/>
      <c r="AI48" s="1160"/>
      <c r="AJ48" s="1160"/>
      <c r="AK48" s="1160"/>
      <c r="AL48" s="1160"/>
      <c r="AM48" s="48"/>
    </row>
    <row r="49" spans="2:39" ht="30" customHeight="1" thickBot="1">
      <c r="B49" s="1457"/>
      <c r="C49" s="1420"/>
      <c r="D49" s="1420"/>
      <c r="E49" s="1461"/>
      <c r="F49" s="1462"/>
      <c r="G49" s="741" t="s">
        <v>145</v>
      </c>
      <c r="H49" s="1466"/>
      <c r="I49" s="1467"/>
      <c r="J49" s="1468"/>
      <c r="K49" s="722"/>
      <c r="L49" s="722"/>
      <c r="M49" s="722"/>
      <c r="Q49" s="25"/>
      <c r="R49" s="27"/>
      <c r="S49" s="27"/>
      <c r="T49" s="25"/>
      <c r="U49" s="28"/>
      <c r="V49" s="29"/>
      <c r="W49" s="25"/>
      <c r="X49" s="25"/>
      <c r="Y49" s="25"/>
      <c r="Z49" s="25"/>
      <c r="AA49" s="25"/>
      <c r="AB49" s="25"/>
      <c r="AC49" s="48"/>
      <c r="AD49" s="1160"/>
      <c r="AE49" s="1160"/>
      <c r="AF49" s="1160"/>
      <c r="AG49" s="1160"/>
      <c r="AH49" s="1160"/>
      <c r="AI49" s="1160"/>
      <c r="AJ49" s="1160"/>
      <c r="AK49" s="1160"/>
      <c r="AL49" s="1160"/>
      <c r="AM49" s="48"/>
    </row>
    <row r="50" spans="2:39" ht="9" customHeight="1">
      <c r="B50" s="1479"/>
      <c r="C50" s="1479"/>
      <c r="D50" s="1479"/>
      <c r="E50" s="1479"/>
      <c r="F50" s="1479"/>
      <c r="G50" s="1479"/>
      <c r="H50" s="1479"/>
      <c r="I50" s="1479"/>
      <c r="J50" s="1479"/>
      <c r="K50" s="722"/>
      <c r="L50" s="722"/>
      <c r="M50" s="722"/>
      <c r="Q50" s="25"/>
      <c r="R50" s="27"/>
      <c r="S50" s="27"/>
      <c r="T50" s="25"/>
      <c r="U50" s="28"/>
      <c r="V50" s="29"/>
      <c r="W50" s="25"/>
      <c r="X50" s="25"/>
      <c r="Y50" s="25"/>
      <c r="Z50" s="25"/>
      <c r="AA50" s="25"/>
      <c r="AB50" s="25"/>
      <c r="AC50" s="48"/>
      <c r="AD50" s="1160"/>
      <c r="AE50" s="1160"/>
      <c r="AF50" s="1160"/>
      <c r="AG50" s="1160"/>
      <c r="AH50" s="1160"/>
      <c r="AI50" s="1160"/>
      <c r="AJ50" s="1160"/>
      <c r="AK50" s="1160"/>
      <c r="AL50" s="1160"/>
      <c r="AM50" s="48"/>
    </row>
    <row r="51" spans="2:39" ht="15" customHeight="1">
      <c r="B51" s="1480" t="s">
        <v>64</v>
      </c>
      <c r="C51" s="1480"/>
      <c r="D51" s="1480"/>
      <c r="E51" s="1480"/>
      <c r="F51" s="1480"/>
      <c r="G51" s="1480"/>
      <c r="H51" s="1480"/>
      <c r="I51" s="1480"/>
      <c r="J51" s="1480"/>
      <c r="K51" s="722"/>
      <c r="L51" s="722"/>
      <c r="M51" s="722"/>
      <c r="Q51" s="25"/>
      <c r="R51" s="25"/>
      <c r="S51" s="25"/>
      <c r="T51" s="25"/>
      <c r="U51" s="28"/>
      <c r="V51" s="29"/>
      <c r="W51" s="25"/>
      <c r="X51" s="25"/>
      <c r="Y51" s="25"/>
      <c r="Z51" s="25"/>
      <c r="AA51" s="25"/>
      <c r="AB51" s="25"/>
      <c r="AC51" s="48"/>
      <c r="AD51" s="1160"/>
      <c r="AE51" s="1160"/>
      <c r="AF51" s="1160"/>
      <c r="AG51" s="1160"/>
      <c r="AH51" s="1160"/>
      <c r="AI51" s="1160"/>
      <c r="AJ51" s="1160"/>
      <c r="AK51" s="1160"/>
      <c r="AL51" s="1160"/>
      <c r="AM51" s="48"/>
    </row>
    <row r="52" spans="2:39" ht="27.6" customHeight="1">
      <c r="B52" s="1479" t="s">
        <v>1925</v>
      </c>
      <c r="C52" s="1479"/>
      <c r="D52" s="1479"/>
      <c r="E52" s="1479"/>
      <c r="F52" s="1479"/>
      <c r="G52" s="1479"/>
      <c r="H52" s="1479"/>
      <c r="I52" s="1479"/>
      <c r="J52" s="1479"/>
      <c r="K52" s="722"/>
      <c r="L52" s="722"/>
      <c r="M52" s="722"/>
      <c r="Q52" s="25"/>
      <c r="R52" s="25"/>
      <c r="S52" s="25"/>
      <c r="T52" s="25"/>
      <c r="U52" s="28"/>
      <c r="V52" s="29"/>
      <c r="W52" s="25"/>
      <c r="X52" s="25"/>
      <c r="Y52" s="25"/>
      <c r="Z52" s="25"/>
      <c r="AA52" s="25"/>
      <c r="AB52" s="25"/>
      <c r="AC52" s="48"/>
      <c r="AD52" s="1160"/>
      <c r="AE52" s="1160"/>
      <c r="AF52" s="1160"/>
      <c r="AG52" s="1160"/>
      <c r="AH52" s="1160"/>
      <c r="AI52" s="1160"/>
      <c r="AJ52" s="1160"/>
      <c r="AK52" s="1160"/>
      <c r="AL52" s="1160"/>
      <c r="AM52" s="48"/>
    </row>
    <row r="53" spans="2:39" ht="15" customHeight="1">
      <c r="B53" s="1476" t="s">
        <v>1224</v>
      </c>
      <c r="C53" s="1476"/>
      <c r="D53" s="1476"/>
      <c r="E53" s="1476"/>
      <c r="F53" s="1476"/>
      <c r="G53" s="1476"/>
      <c r="H53" s="1476"/>
      <c r="I53" s="1476"/>
      <c r="J53" s="1476"/>
      <c r="Q53" s="25"/>
      <c r="R53" s="25"/>
      <c r="S53" s="25"/>
      <c r="T53" s="25"/>
      <c r="U53" s="28"/>
      <c r="V53" s="29"/>
      <c r="W53" s="25"/>
      <c r="X53" s="25"/>
      <c r="Y53" s="25"/>
      <c r="Z53" s="25"/>
      <c r="AA53" s="25"/>
      <c r="AB53" s="25"/>
      <c r="AC53" s="48"/>
      <c r="AD53" s="1160"/>
      <c r="AE53" s="1160"/>
      <c r="AF53" s="1160"/>
      <c r="AG53" s="1160"/>
      <c r="AH53" s="1160"/>
      <c r="AI53" s="1160"/>
      <c r="AJ53" s="1160"/>
      <c r="AK53" s="1160"/>
      <c r="AL53" s="1160"/>
      <c r="AM53" s="48"/>
    </row>
    <row r="54" spans="2:39" ht="15" customHeight="1">
      <c r="B54" s="1481" t="s">
        <v>143</v>
      </c>
      <c r="C54" s="1481"/>
      <c r="D54" s="1481"/>
      <c r="E54" s="1481"/>
      <c r="F54" s="1481"/>
      <c r="G54" s="1481"/>
      <c r="H54" s="1481"/>
      <c r="I54" s="1481"/>
      <c r="J54" s="1481"/>
      <c r="Q54" s="25"/>
      <c r="R54" s="25"/>
      <c r="S54" s="25"/>
      <c r="T54" s="25"/>
      <c r="U54" s="28"/>
      <c r="V54" s="29"/>
      <c r="W54" s="25"/>
      <c r="X54" s="25"/>
      <c r="Y54" s="25"/>
      <c r="Z54" s="25"/>
      <c r="AA54" s="25"/>
      <c r="AB54" s="25"/>
      <c r="AC54" s="48"/>
      <c r="AD54" s="1160"/>
      <c r="AE54" s="1160"/>
      <c r="AF54" s="1160"/>
      <c r="AG54" s="1160"/>
      <c r="AH54" s="1160"/>
      <c r="AI54" s="1160"/>
      <c r="AJ54" s="1160"/>
      <c r="AK54" s="1160"/>
      <c r="AL54" s="1160"/>
      <c r="AM54" s="48"/>
    </row>
    <row r="55" spans="2:39" ht="15" customHeight="1">
      <c r="B55" s="1476" t="s">
        <v>144</v>
      </c>
      <c r="C55" s="1476"/>
      <c r="D55" s="1476"/>
      <c r="E55" s="1476"/>
      <c r="F55" s="1476"/>
      <c r="G55" s="1476"/>
      <c r="H55" s="1476"/>
      <c r="I55" s="1476"/>
      <c r="J55" s="1476"/>
      <c r="Q55" s="25"/>
      <c r="R55" s="25"/>
      <c r="S55" s="25"/>
      <c r="T55" s="25"/>
      <c r="U55" s="28"/>
      <c r="V55" s="29"/>
      <c r="W55" s="25"/>
      <c r="X55" s="25"/>
      <c r="Y55" s="25"/>
      <c r="Z55" s="25"/>
      <c r="AA55" s="25"/>
      <c r="AB55" s="25"/>
      <c r="AC55" s="48"/>
      <c r="AD55" s="1160"/>
      <c r="AE55" s="1160"/>
      <c r="AF55" s="1160"/>
      <c r="AG55" s="1160"/>
      <c r="AH55" s="1160"/>
      <c r="AI55" s="1160"/>
      <c r="AJ55" s="1160"/>
      <c r="AK55" s="1160"/>
      <c r="AL55" s="1160"/>
      <c r="AM55" s="48"/>
    </row>
    <row r="56" spans="2:39" ht="15.75" customHeight="1">
      <c r="B56" s="1476" t="s">
        <v>1924</v>
      </c>
      <c r="C56" s="1476"/>
      <c r="D56" s="1476"/>
      <c r="E56" s="1476"/>
      <c r="F56" s="1476"/>
      <c r="G56" s="1476"/>
      <c r="H56" s="1476"/>
      <c r="I56" s="1476"/>
      <c r="J56" s="1476"/>
      <c r="Q56" s="25"/>
      <c r="R56" s="25"/>
      <c r="S56" s="25"/>
      <c r="T56" s="25"/>
      <c r="U56" s="28"/>
      <c r="V56" s="29"/>
      <c r="W56" s="25"/>
      <c r="X56" s="25"/>
      <c r="Y56" s="25"/>
      <c r="Z56" s="25"/>
      <c r="AA56" s="25"/>
      <c r="AB56" s="25"/>
      <c r="AC56" s="48"/>
      <c r="AD56" s="1160"/>
      <c r="AE56" s="1160"/>
      <c r="AF56" s="1160"/>
      <c r="AG56" s="1160"/>
      <c r="AH56" s="1160"/>
      <c r="AI56" s="1160"/>
      <c r="AJ56" s="1160"/>
      <c r="AK56" s="1160"/>
      <c r="AL56" s="1160"/>
      <c r="AM56" s="48"/>
    </row>
    <row r="57" spans="2:39" ht="27" customHeight="1">
      <c r="B57" s="1477" t="s">
        <v>1918</v>
      </c>
      <c r="C57" s="1477"/>
      <c r="D57" s="1477"/>
      <c r="E57" s="1477"/>
      <c r="F57" s="1477"/>
      <c r="G57" s="1477"/>
      <c r="H57" s="1477"/>
      <c r="I57" s="1477"/>
      <c r="J57" s="1477"/>
      <c r="Q57" s="25"/>
      <c r="R57" s="25"/>
      <c r="S57" s="25"/>
      <c r="T57" s="25"/>
      <c r="U57" s="28"/>
      <c r="V57" s="29"/>
      <c r="W57" s="25"/>
      <c r="X57" s="25"/>
      <c r="Y57" s="25"/>
      <c r="Z57" s="25"/>
      <c r="AA57" s="25"/>
      <c r="AB57" s="25"/>
      <c r="AC57" s="48"/>
      <c r="AD57" s="1160"/>
      <c r="AE57" s="1160"/>
      <c r="AF57" s="1160"/>
      <c r="AG57" s="1160"/>
      <c r="AH57" s="1160"/>
      <c r="AI57" s="1160"/>
      <c r="AJ57" s="1160"/>
      <c r="AK57" s="1160"/>
      <c r="AL57" s="1160"/>
      <c r="AM57" s="48"/>
    </row>
    <row r="58" spans="2:39" ht="15" customHeight="1">
      <c r="B58" s="1476" t="s">
        <v>1143</v>
      </c>
      <c r="C58" s="1476"/>
      <c r="D58" s="1476"/>
      <c r="E58" s="1476"/>
      <c r="F58" s="1476"/>
      <c r="G58" s="1476"/>
      <c r="H58" s="1476"/>
      <c r="I58" s="1476"/>
      <c r="J58" s="1476"/>
      <c r="Q58" s="25"/>
      <c r="R58" s="25"/>
      <c r="S58" s="25"/>
      <c r="T58" s="25"/>
      <c r="U58" s="28"/>
      <c r="V58" s="29"/>
      <c r="W58" s="25"/>
      <c r="X58" s="25"/>
      <c r="Y58" s="25"/>
      <c r="Z58" s="25"/>
      <c r="AA58" s="25"/>
      <c r="AB58" s="25"/>
      <c r="AC58" s="48"/>
      <c r="AD58" s="1160"/>
      <c r="AE58" s="1160"/>
      <c r="AF58" s="1160"/>
      <c r="AG58" s="1160"/>
      <c r="AH58" s="1160"/>
      <c r="AI58" s="1160"/>
      <c r="AJ58" s="1160"/>
      <c r="AK58" s="1160"/>
      <c r="AL58" s="1160"/>
      <c r="AM58" s="48"/>
    </row>
    <row r="59" spans="2:39" ht="15" customHeight="1">
      <c r="B59" s="1478"/>
      <c r="C59" s="1478"/>
      <c r="D59" s="1478"/>
      <c r="E59" s="1478"/>
      <c r="F59" s="1478"/>
      <c r="G59" s="1478"/>
      <c r="H59" s="1478"/>
      <c r="I59" s="1478"/>
      <c r="J59" s="1478"/>
      <c r="Q59" s="25"/>
      <c r="R59" s="25"/>
      <c r="S59" s="25"/>
      <c r="T59" s="25"/>
      <c r="U59" s="28"/>
      <c r="V59" s="29"/>
      <c r="W59" s="25"/>
      <c r="X59" s="25"/>
      <c r="Y59" s="25"/>
      <c r="Z59" s="25"/>
      <c r="AA59" s="25"/>
      <c r="AB59" s="25"/>
      <c r="AC59" s="48"/>
      <c r="AD59" s="1160"/>
      <c r="AE59" s="1160"/>
      <c r="AF59" s="1160"/>
      <c r="AG59" s="1160"/>
      <c r="AH59" s="1160"/>
      <c r="AI59" s="1160"/>
      <c r="AJ59" s="1160"/>
      <c r="AK59" s="1160"/>
      <c r="AL59" s="1160"/>
      <c r="AM59" s="48"/>
    </row>
    <row r="60" spans="2:39" ht="18" customHeight="1">
      <c r="U60" s="23"/>
      <c r="V60" s="1"/>
      <c r="AD60" s="1160"/>
      <c r="AE60" s="1160"/>
      <c r="AF60" s="1160"/>
      <c r="AG60" s="1160"/>
      <c r="AH60" s="1160"/>
      <c r="AI60" s="1160"/>
      <c r="AJ60" s="1160"/>
      <c r="AK60" s="1160"/>
      <c r="AL60" s="1160"/>
    </row>
    <row r="61" spans="2:39" ht="18" customHeight="1">
      <c r="U61" s="23"/>
      <c r="V61" s="1"/>
      <c r="AD61" s="1160"/>
      <c r="AE61" s="1160"/>
      <c r="AF61" s="1160"/>
      <c r="AG61" s="1160"/>
      <c r="AH61" s="1160"/>
      <c r="AI61" s="1160"/>
      <c r="AJ61" s="1160"/>
      <c r="AK61" s="1160"/>
      <c r="AL61" s="1160"/>
    </row>
    <row r="62" spans="2:39" ht="18" customHeight="1">
      <c r="U62" s="23"/>
      <c r="V62" s="1"/>
    </row>
    <row r="63" spans="2:39" ht="18" customHeight="1">
      <c r="U63" s="23"/>
      <c r="V63" s="1"/>
    </row>
    <row r="64" spans="2:39" ht="18" customHeight="1">
      <c r="U64" s="23"/>
      <c r="V64" s="1"/>
    </row>
    <row r="65" spans="4:22" ht="18" customHeight="1">
      <c r="U65" s="23"/>
      <c r="V65" s="1"/>
    </row>
    <row r="66" spans="4:22" ht="18" customHeight="1">
      <c r="D66" s="9"/>
      <c r="E66" s="23"/>
      <c r="F66" s="1"/>
      <c r="U66" s="23"/>
      <c r="V66" s="1"/>
    </row>
    <row r="67" spans="4:22" ht="18" customHeight="1">
      <c r="D67" s="10"/>
      <c r="E67" s="23"/>
      <c r="F67" s="1"/>
      <c r="U67" s="23"/>
      <c r="V67" s="1"/>
    </row>
    <row r="68" spans="4:22" ht="18" customHeight="1">
      <c r="D68" s="10"/>
      <c r="E68" s="23"/>
      <c r="F68" s="1"/>
      <c r="U68" s="23"/>
      <c r="V68" s="1"/>
    </row>
    <row r="69" spans="4:22" ht="18" customHeight="1">
      <c r="D69" s="11"/>
      <c r="E69" s="23"/>
      <c r="F69" s="1"/>
      <c r="U69" s="23"/>
      <c r="V69" s="1"/>
    </row>
    <row r="70" spans="4:22" ht="18" customHeight="1">
      <c r="D70" s="11"/>
      <c r="E70" s="23"/>
      <c r="F70" s="1"/>
      <c r="U70" s="23"/>
      <c r="V70" s="1"/>
    </row>
    <row r="71" spans="4:22" ht="18" customHeight="1">
      <c r="D71" s="11"/>
      <c r="E71" s="23"/>
      <c r="F71" s="1"/>
      <c r="U71" s="23"/>
      <c r="V71" s="1"/>
    </row>
    <row r="72" spans="4:22" ht="18" customHeight="1">
      <c r="D72" s="11"/>
      <c r="E72" s="23"/>
      <c r="F72" s="1"/>
      <c r="U72" s="23"/>
      <c r="V72" s="1"/>
    </row>
    <row r="73" spans="4:22" ht="18" customHeight="1">
      <c r="D73" s="11"/>
      <c r="E73" s="23"/>
      <c r="F73" s="1"/>
      <c r="U73" s="23"/>
      <c r="V73" s="1"/>
    </row>
    <row r="74" spans="4:22" ht="18" customHeight="1">
      <c r="E74" s="23"/>
      <c r="F74" s="1"/>
      <c r="U74" s="23"/>
      <c r="V74" s="1"/>
    </row>
    <row r="75" spans="4:22" ht="18" customHeight="1">
      <c r="E75" s="23"/>
      <c r="F75" s="1"/>
      <c r="U75" s="23"/>
      <c r="V75" s="1"/>
    </row>
    <row r="76" spans="4:22" ht="18" customHeight="1">
      <c r="E76" s="23"/>
      <c r="F76" s="1"/>
      <c r="U76" s="23"/>
      <c r="V76" s="1"/>
    </row>
    <row r="77" spans="4:22" ht="18" customHeight="1">
      <c r="E77" s="23"/>
      <c r="F77" s="1"/>
      <c r="U77" s="23"/>
      <c r="V77" s="1"/>
    </row>
    <row r="78" spans="4:22" ht="18" customHeight="1">
      <c r="E78" s="23"/>
      <c r="F78" s="1"/>
      <c r="U78" s="23"/>
      <c r="V78" s="1"/>
    </row>
    <row r="79" spans="4:22" ht="18" customHeight="1">
      <c r="E79" s="23"/>
      <c r="F79" s="1"/>
      <c r="U79" s="23"/>
      <c r="V79" s="1"/>
    </row>
    <row r="80" spans="4:22" ht="18" customHeight="1">
      <c r="E80" s="23"/>
      <c r="F80" s="1"/>
      <c r="U80" s="23"/>
      <c r="V80" s="1"/>
    </row>
    <row r="81" spans="5:22" ht="18" customHeight="1">
      <c r="E81" s="23"/>
      <c r="F81" s="1"/>
      <c r="U81" s="23"/>
      <c r="V81" s="1"/>
    </row>
    <row r="82" spans="5:22" ht="18" customHeight="1">
      <c r="E82" s="23"/>
      <c r="F82" s="1"/>
      <c r="U82" s="23"/>
      <c r="V82" s="1"/>
    </row>
    <row r="83" spans="5:22" ht="18" customHeight="1">
      <c r="E83" s="23"/>
      <c r="F83" s="1"/>
      <c r="U83" s="23"/>
      <c r="V83" s="1"/>
    </row>
    <row r="84" spans="5:22" ht="18" customHeight="1">
      <c r="E84" s="23"/>
      <c r="F84" s="1"/>
      <c r="U84" s="23"/>
      <c r="V84" s="1"/>
    </row>
    <row r="85" spans="5:22" ht="18" customHeight="1">
      <c r="E85" s="23"/>
      <c r="F85" s="1"/>
      <c r="U85" s="23"/>
      <c r="V85" s="1"/>
    </row>
    <row r="86" spans="5:22" ht="18" customHeight="1">
      <c r="E86" s="23"/>
      <c r="F86" s="1"/>
      <c r="U86" s="23"/>
      <c r="V86" s="1"/>
    </row>
    <row r="87" spans="5:22" ht="18" customHeight="1">
      <c r="E87" s="23"/>
      <c r="F87" s="1"/>
      <c r="U87" s="23"/>
      <c r="V87" s="1"/>
    </row>
    <row r="88" spans="5:22" ht="18" customHeight="1">
      <c r="E88" s="23"/>
      <c r="F88" s="1"/>
      <c r="U88" s="23"/>
      <c r="V88" s="1"/>
    </row>
    <row r="89" spans="5:22" ht="18" customHeight="1">
      <c r="E89" s="23"/>
      <c r="F89" s="1"/>
      <c r="U89" s="23"/>
      <c r="V89" s="1"/>
    </row>
    <row r="90" spans="5:22" ht="18" customHeight="1">
      <c r="E90" s="23"/>
      <c r="F90" s="1"/>
      <c r="U90" s="23"/>
      <c r="V90" s="1"/>
    </row>
    <row r="91" spans="5:22" ht="18" customHeight="1">
      <c r="E91" s="23"/>
      <c r="F91" s="1"/>
      <c r="U91" s="23"/>
      <c r="V91" s="1"/>
    </row>
    <row r="92" spans="5:22" ht="18" customHeight="1">
      <c r="E92" s="23"/>
      <c r="F92" s="1"/>
      <c r="U92" s="23"/>
      <c r="V92" s="1"/>
    </row>
    <row r="93" spans="5:22" ht="18" customHeight="1">
      <c r="E93" s="23"/>
      <c r="F93" s="1"/>
      <c r="U93" s="23"/>
      <c r="V93" s="1"/>
    </row>
    <row r="94" spans="5:22" ht="18" customHeight="1">
      <c r="E94" s="23"/>
      <c r="F94" s="1"/>
      <c r="U94" s="23"/>
      <c r="V94" s="1"/>
    </row>
    <row r="95" spans="5:22" ht="18" customHeight="1">
      <c r="E95" s="23"/>
      <c r="F95" s="1"/>
      <c r="U95" s="23"/>
      <c r="V95" s="1"/>
    </row>
    <row r="96" spans="5:22" ht="18" customHeight="1">
      <c r="E96" s="23"/>
      <c r="F96" s="1"/>
      <c r="U96" s="23"/>
      <c r="V96" s="1"/>
    </row>
    <row r="97" spans="5:22" ht="18" customHeight="1">
      <c r="E97" s="23"/>
      <c r="F97" s="1"/>
      <c r="U97" s="23"/>
      <c r="V97" s="1"/>
    </row>
    <row r="98" spans="5:22" ht="18" customHeight="1">
      <c r="E98" s="23"/>
      <c r="F98" s="1"/>
    </row>
    <row r="99" spans="5:22" ht="18" customHeight="1">
      <c r="E99" s="23"/>
      <c r="F99" s="1"/>
    </row>
    <row r="100" spans="5:22" ht="18" customHeight="1">
      <c r="E100" s="23"/>
      <c r="F100" s="1"/>
    </row>
    <row r="101" spans="5:22" ht="18" customHeight="1">
      <c r="E101" s="23"/>
      <c r="F101" s="1"/>
    </row>
    <row r="102" spans="5:22" ht="18" customHeight="1">
      <c r="E102" s="23"/>
      <c r="F102" s="1"/>
    </row>
    <row r="103" spans="5:22" ht="18" customHeight="1">
      <c r="E103" s="23"/>
      <c r="F103" s="1"/>
    </row>
    <row r="104" spans="5:22" ht="18" customHeight="1">
      <c r="E104" s="23"/>
      <c r="F104" s="1"/>
    </row>
    <row r="105" spans="5:22" ht="18" customHeight="1">
      <c r="E105" s="23"/>
      <c r="F105" s="1"/>
    </row>
    <row r="106" spans="5:22" ht="18" customHeight="1">
      <c r="E106" s="23"/>
      <c r="F106" s="1"/>
    </row>
    <row r="107" spans="5:22" ht="18" customHeight="1">
      <c r="E107" s="23"/>
      <c r="F107" s="1"/>
    </row>
    <row r="108" spans="5:22" ht="18" customHeight="1">
      <c r="E108" s="23"/>
      <c r="F108" s="1"/>
    </row>
    <row r="109" spans="5:22" ht="18" customHeight="1">
      <c r="E109" s="23"/>
      <c r="F109" s="1"/>
    </row>
    <row r="110" spans="5:22" ht="18" customHeight="1">
      <c r="E110" s="23"/>
      <c r="F110" s="1"/>
    </row>
    <row r="111" spans="5:22" ht="18" customHeight="1">
      <c r="E111" s="23"/>
      <c r="F111" s="1"/>
    </row>
    <row r="112" spans="5:22" ht="18" customHeight="1">
      <c r="E112" s="23"/>
      <c r="F112" s="1"/>
    </row>
    <row r="113" spans="5:6" ht="18" customHeight="1">
      <c r="E113" s="23"/>
      <c r="F113" s="1"/>
    </row>
    <row r="114" spans="5:6" ht="18" customHeight="1">
      <c r="E114" s="23"/>
      <c r="F114" s="1"/>
    </row>
    <row r="115" spans="5:6" ht="18" customHeight="1">
      <c r="E115" s="23"/>
      <c r="F115" s="1"/>
    </row>
    <row r="116" spans="5:6" ht="18" customHeight="1">
      <c r="E116" s="23"/>
      <c r="F116" s="1"/>
    </row>
    <row r="117" spans="5:6" ht="18" customHeight="1">
      <c r="E117" s="23"/>
      <c r="F117" s="1"/>
    </row>
    <row r="118" spans="5:6" ht="18" customHeight="1">
      <c r="E118" s="23"/>
      <c r="F118" s="1"/>
    </row>
    <row r="119" spans="5:6" ht="18" customHeight="1">
      <c r="E119" s="23"/>
      <c r="F119" s="1"/>
    </row>
    <row r="120" spans="5:6" ht="18" customHeight="1">
      <c r="E120" s="23"/>
      <c r="F120" s="1"/>
    </row>
    <row r="121" spans="5:6" ht="18" customHeight="1">
      <c r="E121" s="23"/>
      <c r="F121" s="1"/>
    </row>
    <row r="122" spans="5:6" ht="18" customHeight="1">
      <c r="E122" s="23"/>
      <c r="F122" s="1"/>
    </row>
    <row r="123" spans="5:6" ht="18" customHeight="1">
      <c r="E123" s="23"/>
      <c r="F123" s="1"/>
    </row>
    <row r="124" spans="5:6" ht="18" customHeight="1">
      <c r="E124" s="23"/>
      <c r="F124" s="1"/>
    </row>
    <row r="125" spans="5:6" ht="18" customHeight="1">
      <c r="E125" s="23"/>
      <c r="F125" s="1"/>
    </row>
    <row r="126" spans="5:6" ht="18" customHeight="1">
      <c r="E126" s="23"/>
      <c r="F126" s="1"/>
    </row>
    <row r="127" spans="5:6" ht="18" customHeight="1">
      <c r="E127" s="23"/>
      <c r="F127" s="1"/>
    </row>
    <row r="128" spans="5:6" ht="18" customHeight="1">
      <c r="E128" s="23"/>
      <c r="F128" s="1"/>
    </row>
    <row r="129" spans="5:6" ht="18" customHeight="1">
      <c r="E129" s="23"/>
      <c r="F129" s="1"/>
    </row>
    <row r="130" spans="5:6" ht="18" customHeight="1">
      <c r="E130" s="23"/>
      <c r="F130" s="1"/>
    </row>
    <row r="131" spans="5:6" ht="18" customHeight="1">
      <c r="E131" s="23"/>
      <c r="F131" s="1"/>
    </row>
    <row r="132" spans="5:6" ht="18" customHeight="1">
      <c r="E132" s="23"/>
      <c r="F132" s="1"/>
    </row>
    <row r="133" spans="5:6" ht="18" customHeight="1">
      <c r="E133" s="23"/>
      <c r="F133" s="1"/>
    </row>
    <row r="134" spans="5:6" ht="18" customHeight="1">
      <c r="E134" s="23"/>
      <c r="F134" s="1"/>
    </row>
    <row r="135" spans="5:6" ht="18" customHeight="1">
      <c r="E135" s="23"/>
      <c r="F135" s="1"/>
    </row>
    <row r="136" spans="5:6" ht="18" customHeight="1">
      <c r="E136" s="23"/>
      <c r="F136" s="1"/>
    </row>
    <row r="137" spans="5:6" ht="18" customHeight="1">
      <c r="E137" s="23"/>
      <c r="F137" s="1"/>
    </row>
    <row r="138" spans="5:6" ht="18" customHeight="1">
      <c r="E138" s="23"/>
      <c r="F138" s="1"/>
    </row>
    <row r="139" spans="5:6" ht="18" customHeight="1">
      <c r="E139" s="23"/>
      <c r="F139" s="1"/>
    </row>
    <row r="140" spans="5:6" ht="18" customHeight="1">
      <c r="E140" s="23"/>
      <c r="F140" s="1"/>
    </row>
    <row r="141" spans="5:6" ht="18" customHeight="1">
      <c r="E141" s="23"/>
      <c r="F141" s="1"/>
    </row>
    <row r="142" spans="5:6" ht="18" customHeight="1">
      <c r="E142" s="23"/>
      <c r="F142" s="1"/>
    </row>
    <row r="143" spans="5:6" ht="18" customHeight="1">
      <c r="E143" s="23"/>
      <c r="F143" s="1"/>
    </row>
    <row r="144" spans="5:6" ht="18" customHeight="1">
      <c r="E144" s="23"/>
      <c r="F144" s="1"/>
    </row>
    <row r="145" spans="5:6" ht="18" customHeight="1">
      <c r="E145" s="23"/>
      <c r="F145" s="1"/>
    </row>
    <row r="146" spans="5:6" ht="18" customHeight="1">
      <c r="E146" s="23"/>
      <c r="F146" s="1"/>
    </row>
    <row r="147" spans="5:6" ht="18" customHeight="1">
      <c r="E147" s="23"/>
      <c r="F147" s="1"/>
    </row>
    <row r="148" spans="5:6" ht="18" customHeight="1">
      <c r="E148" s="23"/>
      <c r="F148" s="1"/>
    </row>
    <row r="149" spans="5:6" ht="18" customHeight="1">
      <c r="E149" s="23"/>
      <c r="F149" s="1"/>
    </row>
    <row r="150" spans="5:6" ht="18" customHeight="1">
      <c r="E150" s="23"/>
      <c r="F150" s="1"/>
    </row>
    <row r="151" spans="5:6" ht="18" customHeight="1">
      <c r="E151" s="23"/>
      <c r="F151" s="1"/>
    </row>
    <row r="152" spans="5:6" ht="18" customHeight="1">
      <c r="E152" s="23"/>
      <c r="F152" s="1"/>
    </row>
    <row r="153" spans="5:6" ht="18" customHeight="1">
      <c r="E153" s="23"/>
      <c r="F153" s="1"/>
    </row>
    <row r="154" spans="5:6" ht="18" customHeight="1">
      <c r="E154" s="23"/>
      <c r="F154" s="1"/>
    </row>
    <row r="155" spans="5:6" ht="18" customHeight="1">
      <c r="E155" s="23"/>
      <c r="F155" s="1"/>
    </row>
    <row r="156" spans="5:6" ht="18" customHeight="1">
      <c r="E156" s="23"/>
      <c r="F156" s="1"/>
    </row>
    <row r="157" spans="5:6" ht="18" customHeight="1">
      <c r="E157" s="23"/>
      <c r="F157" s="1"/>
    </row>
    <row r="158" spans="5:6" ht="18" customHeight="1">
      <c r="E158" s="23"/>
      <c r="F158" s="1"/>
    </row>
    <row r="159" spans="5:6" ht="18" customHeight="1">
      <c r="E159" s="23"/>
      <c r="F159" s="1"/>
    </row>
    <row r="160" spans="5:6" ht="18" customHeight="1">
      <c r="E160" s="23"/>
      <c r="F160" s="1"/>
    </row>
    <row r="161" spans="5:6" ht="18" customHeight="1">
      <c r="E161" s="23"/>
      <c r="F161" s="1"/>
    </row>
    <row r="162" spans="5:6" ht="18" customHeight="1">
      <c r="E162" s="23"/>
      <c r="F162" s="1"/>
    </row>
    <row r="163" spans="5:6" ht="18" customHeight="1">
      <c r="E163" s="23"/>
      <c r="F163" s="1"/>
    </row>
    <row r="164" spans="5:6" ht="18" customHeight="1">
      <c r="E164" s="23"/>
      <c r="F164" s="1"/>
    </row>
    <row r="165" spans="5:6" ht="18" customHeight="1">
      <c r="E165" s="23"/>
      <c r="F165" s="1"/>
    </row>
    <row r="166" spans="5:6" ht="18" customHeight="1">
      <c r="E166" s="23"/>
      <c r="F166" s="1"/>
    </row>
    <row r="167" spans="5:6" ht="18" customHeight="1">
      <c r="E167" s="23"/>
      <c r="F167" s="1"/>
    </row>
  </sheetData>
  <sheetProtection selectLockedCells="1"/>
  <mergeCells count="78">
    <mergeCell ref="B56:J56"/>
    <mergeCell ref="B57:J57"/>
    <mergeCell ref="B58:J58"/>
    <mergeCell ref="B59:J59"/>
    <mergeCell ref="B50:J50"/>
    <mergeCell ref="B51:J51"/>
    <mergeCell ref="B52:J52"/>
    <mergeCell ref="B53:J53"/>
    <mergeCell ref="B54:J54"/>
    <mergeCell ref="B55:J55"/>
    <mergeCell ref="F44:G44"/>
    <mergeCell ref="H44:J44"/>
    <mergeCell ref="B48:B49"/>
    <mergeCell ref="C48:D49"/>
    <mergeCell ref="E48:F49"/>
    <mergeCell ref="H48:J48"/>
    <mergeCell ref="H49:J49"/>
    <mergeCell ref="B46:B47"/>
    <mergeCell ref="C46:C47"/>
    <mergeCell ref="D46:F47"/>
    <mergeCell ref="H46:J46"/>
    <mergeCell ref="H47:J47"/>
    <mergeCell ref="E34:J34"/>
    <mergeCell ref="E35:J35"/>
    <mergeCell ref="D45:J45"/>
    <mergeCell ref="B36:B44"/>
    <mergeCell ref="D36:J36"/>
    <mergeCell ref="D37:J37"/>
    <mergeCell ref="E38:J38"/>
    <mergeCell ref="C39:C41"/>
    <mergeCell ref="D39:J39"/>
    <mergeCell ref="D40:J40"/>
    <mergeCell ref="D41:J41"/>
    <mergeCell ref="C42:C44"/>
    <mergeCell ref="E42:J42"/>
    <mergeCell ref="D43:E43"/>
    <mergeCell ref="F43:J43"/>
    <mergeCell ref="D44:E44"/>
    <mergeCell ref="B22:B35"/>
    <mergeCell ref="C22:C25"/>
    <mergeCell ref="E22:J22"/>
    <mergeCell ref="E23:J23"/>
    <mergeCell ref="E24:J24"/>
    <mergeCell ref="E25:J25"/>
    <mergeCell ref="C26:C28"/>
    <mergeCell ref="E26:J26"/>
    <mergeCell ref="E27:J27"/>
    <mergeCell ref="E28:J28"/>
    <mergeCell ref="C29:C35"/>
    <mergeCell ref="E29:J29"/>
    <mergeCell ref="E30:J30"/>
    <mergeCell ref="E31:J31"/>
    <mergeCell ref="E32:J32"/>
    <mergeCell ref="F33:J33"/>
    <mergeCell ref="AD15:AL20"/>
    <mergeCell ref="E16:J16"/>
    <mergeCell ref="E17:J17"/>
    <mergeCell ref="E18:J18"/>
    <mergeCell ref="F19:J19"/>
    <mergeCell ref="E20:J20"/>
    <mergeCell ref="AD7:AK8"/>
    <mergeCell ref="E8:J8"/>
    <mergeCell ref="E9:J9"/>
    <mergeCell ref="E10:J10"/>
    <mergeCell ref="C11:C13"/>
    <mergeCell ref="E11:J11"/>
    <mergeCell ref="E12:J12"/>
    <mergeCell ref="E13:J13"/>
    <mergeCell ref="B4:J4"/>
    <mergeCell ref="B5:J5"/>
    <mergeCell ref="C6:J6"/>
    <mergeCell ref="B7:B21"/>
    <mergeCell ref="C7:C10"/>
    <mergeCell ref="E7:J7"/>
    <mergeCell ref="C14:C21"/>
    <mergeCell ref="E14:J14"/>
    <mergeCell ref="E15:J15"/>
    <mergeCell ref="E21:J21"/>
  </mergeCells>
  <phoneticPr fontId="65"/>
  <conditionalFormatting sqref="D46:F47">
    <cfRule type="expression" dxfId="252" priority="16" stopIfTrue="1">
      <formula>L46&lt;&gt;0</formula>
    </cfRule>
  </conditionalFormatting>
  <conditionalFormatting sqref="D36:J39">
    <cfRule type="notContainsBlanks" dxfId="251" priority="1" stopIfTrue="1">
      <formula>LEN(TRIM(D36))&gt;0</formula>
    </cfRule>
  </conditionalFormatting>
  <conditionalFormatting sqref="D45:J45">
    <cfRule type="expression" dxfId="250" priority="9">
      <formula>OR($L$45=1,$L$45=2)</formula>
    </cfRule>
  </conditionalFormatting>
  <conditionalFormatting sqref="E48:F49">
    <cfRule type="expression" dxfId="249" priority="14" stopIfTrue="1">
      <formula>L48&lt;&gt;0</formula>
    </cfRule>
  </conditionalFormatting>
  <conditionalFormatting sqref="E7:J13">
    <cfRule type="containsBlanks" dxfId="248" priority="2">
      <formula>LEN(TRIM(E7))=0</formula>
    </cfRule>
    <cfRule type="containsBlanks" dxfId="247" priority="20">
      <formula>LEN(TRIM(E7))=0</formula>
    </cfRule>
  </conditionalFormatting>
  <conditionalFormatting sqref="E14:J14">
    <cfRule type="expression" dxfId="246" priority="18" stopIfTrue="1">
      <formula>$L$14&gt;0</formula>
    </cfRule>
  </conditionalFormatting>
  <conditionalFormatting sqref="E15:J35 E7:J13 D40 D41:J41">
    <cfRule type="notContainsBlanks" dxfId="245" priority="11" stopIfTrue="1">
      <formula>LEN(TRIM(D7))&gt;0</formula>
    </cfRule>
  </conditionalFormatting>
  <conditionalFormatting sqref="E15:J35">
    <cfRule type="containsBlanks" dxfId="244" priority="10">
      <formula>LEN(TRIM(E15))=0</formula>
    </cfRule>
  </conditionalFormatting>
  <conditionalFormatting sqref="E42:J42">
    <cfRule type="notContainsBlanks" dxfId="243" priority="5">
      <formula>LEN(TRIM(E42))&gt;0</formula>
    </cfRule>
  </conditionalFormatting>
  <conditionalFormatting sqref="F43 E42:J42">
    <cfRule type="expression" dxfId="242" priority="19">
      <formula>COUNTIF($E$42,"ア*")</formula>
    </cfRule>
  </conditionalFormatting>
  <conditionalFormatting sqref="F43:J43">
    <cfRule type="expression" dxfId="241" priority="7">
      <formula>OR($L$43=1,$L$43=2)</formula>
    </cfRule>
  </conditionalFormatting>
  <conditionalFormatting sqref="H44">
    <cfRule type="expression" dxfId="240" priority="6">
      <formula>OR($L$43=3,$L$43=4)</formula>
    </cfRule>
    <cfRule type="expression" dxfId="239" priority="8">
      <formula>AND($E$42&lt;&gt;"",COUNTIF($E$42,"&lt;&gt;ア*"))</formula>
    </cfRule>
  </conditionalFormatting>
  <conditionalFormatting sqref="H46">
    <cfRule type="expression" dxfId="238" priority="17" stopIfTrue="1">
      <formula>$L$46=4</formula>
    </cfRule>
  </conditionalFormatting>
  <conditionalFormatting sqref="H46:J49">
    <cfRule type="notContainsBlanks" dxfId="237" priority="12" stopIfTrue="1">
      <formula>LEN(TRIM(H46))&gt;0</formula>
    </cfRule>
  </conditionalFormatting>
  <conditionalFormatting sqref="H48:J49">
    <cfRule type="containsBlanks" dxfId="236" priority="3">
      <formula>LEN(TRIM(H48))=0</formula>
    </cfRule>
    <cfRule type="expression" dxfId="235" priority="13" stopIfTrue="1">
      <formula>$L$48=1</formula>
    </cfRule>
  </conditionalFormatting>
  <dataValidations count="10">
    <dataValidation type="list" allowBlank="1" showInputMessage="1" showErrorMessage="1" sqref="D40:J40" xr:uid="{2B0AC5D7-98BE-4C8A-A573-F0134DC4B8D9}">
      <formula1>INDIRECT($L$39)</formula1>
    </dataValidation>
    <dataValidation type="custom" operator="equal" allowBlank="1" showInputMessage="1" showErrorMessage="1" errorTitle="法人番号は13桁の半角数字です" error="国税庁のウェブサイト https://www.houjin-bangou.nta.go.jp/ で検索できる法人番号 (13桁) を入力してください。" sqref="E7:J7" xr:uid="{D4E720B0-5A64-4A9C-A61D-405E94BD0FDC}">
      <formula1>AND(ISNUMBER(E7),LEN(E7)=13)</formula1>
    </dataValidation>
    <dataValidation allowBlank="1" showInputMessage="1" showErrorMessage="1" error="郵便番号は数字とハイフンを入力してください。" sqref="E19 E33" xr:uid="{24BD92E2-FFDE-4F26-8935-DCFAD0E4F140}">
      <formula1>AND(LEN(E19)=LENB(E19),LEN(E19)=8,COUNTIF(E19,"*-*"))</formula1>
    </dataValidation>
    <dataValidation allowBlank="1" showInputMessage="1" showErrorMessage="1" error="通知書の番号（採択番号）は、&quot;B1&quot;で始まる10桁または11桁の数字を入力してください。_x000a_（例）B160601xxx" sqref="H46:J46" xr:uid="{B28E250D-B277-42AC-97B5-D5A4EC921F5D}">
      <formula1>AND(LEN(H46)=LENB(H46),LEN(H46)&lt;=11)</formula1>
    </dataValidation>
    <dataValidation allowBlank="1" showInputMessage="1" showErrorMessage="1" error="E-mailにはスペースは入力できません。_x000a_複数アドレスを登録するときは、カンマ(,)またはセミコロン(;)で区切ってください。" sqref="E21:J21 E35:J35" xr:uid="{F7B0D3BF-0B3A-44C4-9273-0D3531EFF624}">
      <formula1>AND(LEN(E21)=LENB(E21),ISERROR(FIND(" ",E21)))</formula1>
    </dataValidation>
    <dataValidation allowBlank="1" showInputMessage="1" showErrorMessage="1" error="電話番号は半角数字とハイフンを入力してください。_x000a_携帯電話など複数の電話番号を登録するときは、カンマ(,)で区切ってください。" sqref="E34:J34 E20" xr:uid="{50C09826-D87E-4E5C-A02C-767A30A622C2}">
      <formula1>AND(LEN(E20)=LENB(E20),COUNTIF(E20,"*-*"))</formula1>
    </dataValidation>
    <dataValidation allowBlank="1" showInputMessage="1" showErrorMessage="1" error="法人番号は13桁の数字のみを入力してください。" sqref="D36:I36" xr:uid="{C9D71623-4D1C-40CE-A604-7F8AF5386CC2}">
      <formula1>AND(LEN(D36)=LENB(D36),LEN(D36)=13)</formula1>
    </dataValidation>
    <dataValidation allowBlank="1" showInputMessage="1" showErrorMessage="1" sqref="J36" xr:uid="{F22789B9-B1EA-4565-8F40-2164111D8ACE}"/>
    <dataValidation type="custom" allowBlank="1" showInputMessage="1" showErrorMessage="1" errorTitle="法人番号は13桁の半角数字です" error="国税庁のウェブサイト https://www.houjin-bangou.nta.go.jp/ で検索できる法人番号 (13桁) を入力してください。" sqref="E22:J22" xr:uid="{960016BC-DF0E-4A90-A071-11ADAA3CAC50}">
      <formula1>AND(ISNUMBER(E22),LEN(E22)=13)</formula1>
    </dataValidation>
    <dataValidation type="list" allowBlank="1" showInputMessage="1" showErrorMessage="1" sqref="E42:J42" xr:uid="{37CDB195-E09D-4A30-966D-0BBFE2866030}">
      <formula1>"(1) 企業（中小企業者）,(2)独立行政法人,(3) 地方独立行政法人,(4) 国立大学法人、効率大学法人及び学校法人,(5) 社会福祉法人,(6)医療法人,(7) 協同組合等,(8) 一般社団法人・一般+財団法人及び公益社団法人・公益財団法人,(9)その他、環境大臣の承認を得て機構が適当と認める者,(10)地方公共団体との共同申請"</formula1>
    </dataValidation>
  </dataValidations>
  <pageMargins left="0.51181102362204722" right="0.51181102362204722" top="0.55118110236220474" bottom="0.55118110236220474" header="0.31496062992125984" footer="0.31496062992125984"/>
  <pageSetup paperSize="9" scale="75"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315393" r:id="rId4" name="Option Button 1">
              <controlPr defaultSize="0" autoFill="0" autoLine="0" autoPict="0">
                <anchor moveWithCells="1">
                  <from>
                    <xdr:col>4</xdr:col>
                    <xdr:colOff>161925</xdr:colOff>
                    <xdr:row>12</xdr:row>
                    <xdr:rowOff>209550</xdr:rowOff>
                  </from>
                  <to>
                    <xdr:col>5</xdr:col>
                    <xdr:colOff>942975</xdr:colOff>
                    <xdr:row>14</xdr:row>
                    <xdr:rowOff>28575</xdr:rowOff>
                  </to>
                </anchor>
              </controlPr>
            </control>
          </mc:Choice>
        </mc:AlternateContent>
        <mc:AlternateContent xmlns:mc="http://schemas.openxmlformats.org/markup-compatibility/2006">
          <mc:Choice Requires="x14">
            <control shapeId="315394" r:id="rId5" name="Option Button 2">
              <controlPr defaultSize="0" autoFill="0" autoLine="0" autoPict="0">
                <anchor moveWithCells="1">
                  <from>
                    <xdr:col>5</xdr:col>
                    <xdr:colOff>981075</xdr:colOff>
                    <xdr:row>12</xdr:row>
                    <xdr:rowOff>209550</xdr:rowOff>
                  </from>
                  <to>
                    <xdr:col>7</xdr:col>
                    <xdr:colOff>190500</xdr:colOff>
                    <xdr:row>14</xdr:row>
                    <xdr:rowOff>28575</xdr:rowOff>
                  </to>
                </anchor>
              </controlPr>
            </control>
          </mc:Choice>
        </mc:AlternateContent>
        <mc:AlternateContent xmlns:mc="http://schemas.openxmlformats.org/markup-compatibility/2006">
          <mc:Choice Requires="x14">
            <control shapeId="315395" r:id="rId6" name="Group Box 3">
              <controlPr defaultSize="0" autoFill="0" autoPict="0">
                <anchor moveWithCells="1">
                  <from>
                    <xdr:col>4</xdr:col>
                    <xdr:colOff>38100</xdr:colOff>
                    <xdr:row>12</xdr:row>
                    <xdr:rowOff>161925</xdr:rowOff>
                  </from>
                  <to>
                    <xdr:col>7</xdr:col>
                    <xdr:colOff>847725</xdr:colOff>
                    <xdr:row>14</xdr:row>
                    <xdr:rowOff>95250</xdr:rowOff>
                  </to>
                </anchor>
              </controlPr>
            </control>
          </mc:Choice>
        </mc:AlternateContent>
        <mc:AlternateContent xmlns:mc="http://schemas.openxmlformats.org/markup-compatibility/2006">
          <mc:Choice Requires="x14">
            <control shapeId="315396" r:id="rId7" name="Option Button 4">
              <controlPr defaultSize="0" autoFill="0" autoLine="0" autoPict="0">
                <anchor moveWithCells="1">
                  <from>
                    <xdr:col>4</xdr:col>
                    <xdr:colOff>200025</xdr:colOff>
                    <xdr:row>47</xdr:row>
                    <xdr:rowOff>123825</xdr:rowOff>
                  </from>
                  <to>
                    <xdr:col>5</xdr:col>
                    <xdr:colOff>1143000</xdr:colOff>
                    <xdr:row>47</xdr:row>
                    <xdr:rowOff>342900</xdr:rowOff>
                  </to>
                </anchor>
              </controlPr>
            </control>
          </mc:Choice>
        </mc:AlternateContent>
        <mc:AlternateContent xmlns:mc="http://schemas.openxmlformats.org/markup-compatibility/2006">
          <mc:Choice Requires="x14">
            <control shapeId="315397" r:id="rId8" name="Option Button 5">
              <controlPr defaultSize="0" autoFill="0" autoLine="0" autoPict="0">
                <anchor moveWithCells="1">
                  <from>
                    <xdr:col>4</xdr:col>
                    <xdr:colOff>190500</xdr:colOff>
                    <xdr:row>48</xdr:row>
                    <xdr:rowOff>57150</xdr:rowOff>
                  </from>
                  <to>
                    <xdr:col>5</xdr:col>
                    <xdr:colOff>1143000</xdr:colOff>
                    <xdr:row>48</xdr:row>
                    <xdr:rowOff>238125</xdr:rowOff>
                  </to>
                </anchor>
              </controlPr>
            </control>
          </mc:Choice>
        </mc:AlternateContent>
        <mc:AlternateContent xmlns:mc="http://schemas.openxmlformats.org/markup-compatibility/2006">
          <mc:Choice Requires="x14">
            <control shapeId="315398" r:id="rId9" name="Group Box 1485">
              <controlPr defaultSize="0" autoFill="0" autoPict="0">
                <anchor moveWithCells="1">
                  <from>
                    <xdr:col>4</xdr:col>
                    <xdr:colOff>161925</xdr:colOff>
                    <xdr:row>47</xdr:row>
                    <xdr:rowOff>9525</xdr:rowOff>
                  </from>
                  <to>
                    <xdr:col>5</xdr:col>
                    <xdr:colOff>1285875</xdr:colOff>
                    <xdr:row>48</xdr:row>
                    <xdr:rowOff>361950</xdr:rowOff>
                  </to>
                </anchor>
              </controlPr>
            </control>
          </mc:Choice>
        </mc:AlternateContent>
        <mc:AlternateContent xmlns:mc="http://schemas.openxmlformats.org/markup-compatibility/2006">
          <mc:Choice Requires="x14">
            <control shapeId="315399" r:id="rId10" name="Option Button 7">
              <controlPr defaultSize="0" autoFill="0" autoLine="0" autoPict="0" altText="令和元年度(2019年度)以降の_x000a_CO2削減ポテンシャル診断">
                <anchor moveWithCells="1">
                  <from>
                    <xdr:col>3</xdr:col>
                    <xdr:colOff>95250</xdr:colOff>
                    <xdr:row>45</xdr:row>
                    <xdr:rowOff>57150</xdr:rowOff>
                  </from>
                  <to>
                    <xdr:col>6</xdr:col>
                    <xdr:colOff>104775</xdr:colOff>
                    <xdr:row>45</xdr:row>
                    <xdr:rowOff>266700</xdr:rowOff>
                  </to>
                </anchor>
              </controlPr>
            </control>
          </mc:Choice>
        </mc:AlternateContent>
        <mc:AlternateContent xmlns:mc="http://schemas.openxmlformats.org/markup-compatibility/2006">
          <mc:Choice Requires="x14">
            <control shapeId="315400" r:id="rId11" name="Option Button 8">
              <controlPr defaultSize="0" autoFill="0" autoLine="0" autoPict="0">
                <anchor moveWithCells="1">
                  <from>
                    <xdr:col>3</xdr:col>
                    <xdr:colOff>95250</xdr:colOff>
                    <xdr:row>45</xdr:row>
                    <xdr:rowOff>257175</xdr:rowOff>
                  </from>
                  <to>
                    <xdr:col>5</xdr:col>
                    <xdr:colOff>933450</xdr:colOff>
                    <xdr:row>45</xdr:row>
                    <xdr:rowOff>514350</xdr:rowOff>
                  </to>
                </anchor>
              </controlPr>
            </control>
          </mc:Choice>
        </mc:AlternateContent>
        <mc:AlternateContent xmlns:mc="http://schemas.openxmlformats.org/markup-compatibility/2006">
          <mc:Choice Requires="x14">
            <control shapeId="315401" r:id="rId12" name="Option Button 9">
              <controlPr defaultSize="0" autoFill="0" autoLine="0" autoPict="0">
                <anchor moveWithCells="1">
                  <from>
                    <xdr:col>3</xdr:col>
                    <xdr:colOff>95250</xdr:colOff>
                    <xdr:row>45</xdr:row>
                    <xdr:rowOff>495300</xdr:rowOff>
                  </from>
                  <to>
                    <xdr:col>6</xdr:col>
                    <xdr:colOff>85725</xdr:colOff>
                    <xdr:row>46</xdr:row>
                    <xdr:rowOff>142875</xdr:rowOff>
                  </to>
                </anchor>
              </controlPr>
            </control>
          </mc:Choice>
        </mc:AlternateContent>
        <mc:AlternateContent xmlns:mc="http://schemas.openxmlformats.org/markup-compatibility/2006">
          <mc:Choice Requires="x14">
            <control shapeId="315402" r:id="rId13" name="Option Button 10">
              <controlPr defaultSize="0" autoFill="0" autoLine="0" autoPict="0">
                <anchor moveWithCells="1">
                  <from>
                    <xdr:col>3</xdr:col>
                    <xdr:colOff>95250</xdr:colOff>
                    <xdr:row>46</xdr:row>
                    <xdr:rowOff>161925</xdr:rowOff>
                  </from>
                  <to>
                    <xdr:col>5</xdr:col>
                    <xdr:colOff>123825</xdr:colOff>
                    <xdr:row>46</xdr:row>
                    <xdr:rowOff>371475</xdr:rowOff>
                  </to>
                </anchor>
              </controlPr>
            </control>
          </mc:Choice>
        </mc:AlternateContent>
        <mc:AlternateContent xmlns:mc="http://schemas.openxmlformats.org/markup-compatibility/2006">
          <mc:Choice Requires="x14">
            <control shapeId="315403" r:id="rId14" name="Group Box 11">
              <controlPr defaultSize="0" autoFill="0" autoPict="0">
                <anchor moveWithCells="1">
                  <from>
                    <xdr:col>3</xdr:col>
                    <xdr:colOff>66675</xdr:colOff>
                    <xdr:row>45</xdr:row>
                    <xdr:rowOff>0</xdr:rowOff>
                  </from>
                  <to>
                    <xdr:col>6</xdr:col>
                    <xdr:colOff>209550</xdr:colOff>
                    <xdr:row>46</xdr:row>
                    <xdr:rowOff>419100</xdr:rowOff>
                  </to>
                </anchor>
              </controlPr>
            </control>
          </mc:Choice>
        </mc:AlternateContent>
        <mc:AlternateContent xmlns:mc="http://schemas.openxmlformats.org/markup-compatibility/2006">
          <mc:Choice Requires="x14">
            <control shapeId="315404" r:id="rId15" name="Option Button 12">
              <controlPr defaultSize="0" autoFill="0" autoLine="0" autoPict="0">
                <anchor moveWithCells="1" sizeWithCells="1">
                  <from>
                    <xdr:col>5</xdr:col>
                    <xdr:colOff>219075</xdr:colOff>
                    <xdr:row>42</xdr:row>
                    <xdr:rowOff>38100</xdr:rowOff>
                  </from>
                  <to>
                    <xdr:col>6</xdr:col>
                    <xdr:colOff>342900</xdr:colOff>
                    <xdr:row>42</xdr:row>
                    <xdr:rowOff>276225</xdr:rowOff>
                  </to>
                </anchor>
              </controlPr>
            </control>
          </mc:Choice>
        </mc:AlternateContent>
        <mc:AlternateContent xmlns:mc="http://schemas.openxmlformats.org/markup-compatibility/2006">
          <mc:Choice Requires="x14">
            <control shapeId="315405" r:id="rId16" name="Option Button 13">
              <controlPr defaultSize="0" autoFill="0" autoLine="0" autoPict="0">
                <anchor moveWithCells="1" sizeWithCells="1">
                  <from>
                    <xdr:col>7</xdr:col>
                    <xdr:colOff>104775</xdr:colOff>
                    <xdr:row>43</xdr:row>
                    <xdr:rowOff>47625</xdr:rowOff>
                  </from>
                  <to>
                    <xdr:col>8</xdr:col>
                    <xdr:colOff>638175</xdr:colOff>
                    <xdr:row>43</xdr:row>
                    <xdr:rowOff>276225</xdr:rowOff>
                  </to>
                </anchor>
              </controlPr>
            </control>
          </mc:Choice>
        </mc:AlternateContent>
        <mc:AlternateContent xmlns:mc="http://schemas.openxmlformats.org/markup-compatibility/2006">
          <mc:Choice Requires="x14">
            <control shapeId="315406" r:id="rId17" name="Group Box 14">
              <controlPr defaultSize="0" autoFill="0" autoPict="0">
                <anchor moveWithCells="1" sizeWithCells="1">
                  <from>
                    <xdr:col>5</xdr:col>
                    <xdr:colOff>85725</xdr:colOff>
                    <xdr:row>41</xdr:row>
                    <xdr:rowOff>219075</xdr:rowOff>
                  </from>
                  <to>
                    <xdr:col>9</xdr:col>
                    <xdr:colOff>800100</xdr:colOff>
                    <xdr:row>44</xdr:row>
                    <xdr:rowOff>0</xdr:rowOff>
                  </to>
                </anchor>
              </controlPr>
            </control>
          </mc:Choice>
        </mc:AlternateContent>
        <mc:AlternateContent xmlns:mc="http://schemas.openxmlformats.org/markup-compatibility/2006">
          <mc:Choice Requires="x14">
            <control shapeId="315587" r:id="rId18" name="Option Button 15">
              <controlPr defaultSize="0" autoFill="0" autoLine="0" autoPict="0">
                <anchor moveWithCells="1" sizeWithCells="1">
                  <from>
                    <xdr:col>3</xdr:col>
                    <xdr:colOff>514350</xdr:colOff>
                    <xdr:row>44</xdr:row>
                    <xdr:rowOff>47625</xdr:rowOff>
                  </from>
                  <to>
                    <xdr:col>5</xdr:col>
                    <xdr:colOff>581025</xdr:colOff>
                    <xdr:row>44</xdr:row>
                    <xdr:rowOff>276225</xdr:rowOff>
                  </to>
                </anchor>
              </controlPr>
            </control>
          </mc:Choice>
        </mc:AlternateContent>
        <mc:AlternateContent xmlns:mc="http://schemas.openxmlformats.org/markup-compatibility/2006">
          <mc:Choice Requires="x14">
            <control shapeId="315588" r:id="rId19" name="Option Button 16">
              <controlPr defaultSize="0" autoFill="0" autoLine="0" autoPict="0">
                <anchor moveWithCells="1" sizeWithCells="1">
                  <from>
                    <xdr:col>5</xdr:col>
                    <xdr:colOff>838200</xdr:colOff>
                    <xdr:row>44</xdr:row>
                    <xdr:rowOff>57150</xdr:rowOff>
                  </from>
                  <to>
                    <xdr:col>7</xdr:col>
                    <xdr:colOff>447675</xdr:colOff>
                    <xdr:row>44</xdr:row>
                    <xdr:rowOff>285750</xdr:rowOff>
                  </to>
                </anchor>
              </controlPr>
            </control>
          </mc:Choice>
        </mc:AlternateContent>
        <mc:AlternateContent xmlns:mc="http://schemas.openxmlformats.org/markup-compatibility/2006">
          <mc:Choice Requires="x14">
            <control shapeId="315589" r:id="rId20" name="Group Box 17">
              <controlPr defaultSize="0" autoFill="0" autoPict="0">
                <anchor moveWithCells="1" sizeWithCells="1">
                  <from>
                    <xdr:col>3</xdr:col>
                    <xdr:colOff>342900</xdr:colOff>
                    <xdr:row>44</xdr:row>
                    <xdr:rowOff>9525</xdr:rowOff>
                  </from>
                  <to>
                    <xdr:col>7</xdr:col>
                    <xdr:colOff>666750</xdr:colOff>
                    <xdr:row>45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0D2B71-3534-403F-B563-DBDD129C0999}">
          <x14:formula1>
            <xm:f>作業用_業種!$C$7:$C$106</xm:f>
          </x14:formula1>
          <xm:sqref>D39:J39</xm:sqref>
        </x14:dataValidation>
        <x14:dataValidation type="list" allowBlank="1" showInputMessage="1" showErrorMessage="1" error="都道府県名はプルダウンから選択してください。" xr:uid="{1D136518-1336-42CC-AA11-EECA87643A7A}">
          <x14:formula1>
            <xm:f>作業用_区分等!$N$7:$N$55</xm:f>
          </x14:formula1>
          <xm:sqref>D38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FFFF00"/>
  </sheetPr>
  <dimension ref="C7:H537"/>
  <sheetViews>
    <sheetView topLeftCell="A102" workbookViewId="0">
      <selection activeCell="G4" sqref="G4"/>
    </sheetView>
  </sheetViews>
  <sheetFormatPr defaultRowHeight="13.5"/>
  <cols>
    <col min="3" max="3" width="41.75" style="1" bestFit="1" customWidth="1"/>
    <col min="4" max="6" width="8.875" style="1" customWidth="1"/>
    <col min="7" max="7" width="82.5" style="1" bestFit="1" customWidth="1"/>
    <col min="8" max="8" width="8.875" style="1" customWidth="1"/>
  </cols>
  <sheetData>
    <row r="7" spans="3:8" ht="14.25" thickBot="1">
      <c r="C7" s="1" t="s">
        <v>945</v>
      </c>
      <c r="E7" s="51"/>
      <c r="F7" s="75" t="s">
        <v>946</v>
      </c>
      <c r="G7" s="51" t="s">
        <v>947</v>
      </c>
      <c r="H7" s="51" t="s">
        <v>948</v>
      </c>
    </row>
    <row r="8" spans="3:8">
      <c r="C8" s="76" t="s">
        <v>316</v>
      </c>
      <c r="D8" s="77" t="s">
        <v>949</v>
      </c>
      <c r="E8" s="51"/>
      <c r="F8" s="51" t="s">
        <v>316</v>
      </c>
      <c r="G8" s="78" t="s">
        <v>317</v>
      </c>
      <c r="H8" s="79" t="s">
        <v>950</v>
      </c>
    </row>
    <row r="9" spans="3:8">
      <c r="C9" s="80" t="s">
        <v>318</v>
      </c>
      <c r="D9" s="81" t="s">
        <v>951</v>
      </c>
      <c r="E9" s="51"/>
      <c r="F9" s="51"/>
      <c r="G9" s="82" t="s">
        <v>319</v>
      </c>
      <c r="H9" s="81" t="s">
        <v>952</v>
      </c>
    </row>
    <row r="10" spans="3:8">
      <c r="C10" s="80" t="s">
        <v>320</v>
      </c>
      <c r="D10" s="81" t="s">
        <v>953</v>
      </c>
      <c r="E10" s="51"/>
      <c r="F10" s="51"/>
      <c r="G10" s="82" t="s">
        <v>321</v>
      </c>
      <c r="H10" s="81" t="s">
        <v>952</v>
      </c>
    </row>
    <row r="11" spans="3:8">
      <c r="C11" s="80" t="s">
        <v>322</v>
      </c>
      <c r="D11" s="81" t="s">
        <v>954</v>
      </c>
      <c r="E11" s="51"/>
      <c r="F11" s="51"/>
      <c r="G11" s="82" t="s">
        <v>323</v>
      </c>
      <c r="H11" s="81" t="s">
        <v>952</v>
      </c>
    </row>
    <row r="12" spans="3:8" ht="14.25" thickBot="1">
      <c r="C12" s="80" t="s">
        <v>324</v>
      </c>
      <c r="D12" s="81" t="s">
        <v>955</v>
      </c>
      <c r="E12" s="51"/>
      <c r="F12" s="51"/>
      <c r="G12" s="83" t="s">
        <v>325</v>
      </c>
      <c r="H12" s="81" t="s">
        <v>952</v>
      </c>
    </row>
    <row r="13" spans="3:8">
      <c r="C13" s="80" t="s">
        <v>326</v>
      </c>
      <c r="D13" s="81" t="s">
        <v>956</v>
      </c>
      <c r="E13" s="51"/>
      <c r="F13" s="51" t="s">
        <v>318</v>
      </c>
      <c r="G13" s="78" t="s">
        <v>327</v>
      </c>
      <c r="H13" s="84" t="s">
        <v>950</v>
      </c>
    </row>
    <row r="14" spans="3:8">
      <c r="C14" s="80" t="s">
        <v>328</v>
      </c>
      <c r="D14" s="81" t="s">
        <v>957</v>
      </c>
      <c r="E14" s="51"/>
      <c r="F14" s="51"/>
      <c r="G14" s="82" t="s">
        <v>329</v>
      </c>
      <c r="H14" s="81" t="s">
        <v>952</v>
      </c>
    </row>
    <row r="15" spans="3:8">
      <c r="C15" s="80" t="s">
        <v>330</v>
      </c>
      <c r="D15" s="81" t="s">
        <v>958</v>
      </c>
      <c r="E15" s="51"/>
      <c r="F15" s="51"/>
      <c r="G15" s="82" t="s">
        <v>331</v>
      </c>
      <c r="H15" s="81" t="s">
        <v>952</v>
      </c>
    </row>
    <row r="16" spans="3:8">
      <c r="C16" s="80" t="s">
        <v>332</v>
      </c>
      <c r="D16" s="81" t="s">
        <v>959</v>
      </c>
      <c r="E16" s="51"/>
      <c r="F16" s="51"/>
      <c r="G16" s="82" t="s">
        <v>333</v>
      </c>
      <c r="H16" s="81" t="s">
        <v>952</v>
      </c>
    </row>
    <row r="17" spans="3:8">
      <c r="C17" s="80" t="s">
        <v>334</v>
      </c>
      <c r="D17" s="81" t="s">
        <v>960</v>
      </c>
      <c r="E17" s="51"/>
      <c r="F17" s="51"/>
      <c r="G17" s="82" t="s">
        <v>335</v>
      </c>
      <c r="H17" s="81" t="s">
        <v>952</v>
      </c>
    </row>
    <row r="18" spans="3:8" ht="14.25" thickBot="1">
      <c r="C18" s="80" t="s">
        <v>336</v>
      </c>
      <c r="D18" s="81" t="s">
        <v>961</v>
      </c>
      <c r="E18" s="51"/>
      <c r="F18" s="51"/>
      <c r="G18" s="83" t="s">
        <v>337</v>
      </c>
      <c r="H18" s="81" t="s">
        <v>952</v>
      </c>
    </row>
    <row r="19" spans="3:8">
      <c r="C19" s="80" t="s">
        <v>338</v>
      </c>
      <c r="D19" s="81" t="s">
        <v>962</v>
      </c>
      <c r="E19" s="51"/>
      <c r="F19" s="51" t="s">
        <v>320</v>
      </c>
      <c r="G19" s="78" t="s">
        <v>339</v>
      </c>
      <c r="H19" s="84" t="s">
        <v>950</v>
      </c>
    </row>
    <row r="20" spans="3:8">
      <c r="C20" s="80" t="s">
        <v>340</v>
      </c>
      <c r="D20" s="81" t="s">
        <v>963</v>
      </c>
      <c r="E20" s="51"/>
      <c r="F20" s="51"/>
      <c r="G20" s="82" t="s">
        <v>341</v>
      </c>
      <c r="H20" s="81" t="s">
        <v>952</v>
      </c>
    </row>
    <row r="21" spans="3:8" ht="14.25" thickBot="1">
      <c r="C21" s="80" t="s">
        <v>342</v>
      </c>
      <c r="D21" s="81" t="s">
        <v>964</v>
      </c>
      <c r="E21" s="51"/>
      <c r="F21" s="51"/>
      <c r="G21" s="83" t="s">
        <v>343</v>
      </c>
      <c r="H21" s="81" t="s">
        <v>952</v>
      </c>
    </row>
    <row r="22" spans="3:8">
      <c r="C22" s="80" t="s">
        <v>344</v>
      </c>
      <c r="D22" s="81" t="s">
        <v>965</v>
      </c>
      <c r="E22" s="51"/>
      <c r="F22" s="51" t="s">
        <v>322</v>
      </c>
      <c r="G22" s="78" t="s">
        <v>345</v>
      </c>
      <c r="H22" s="84" t="s">
        <v>950</v>
      </c>
    </row>
    <row r="23" spans="3:8">
      <c r="C23" s="80" t="s">
        <v>346</v>
      </c>
      <c r="D23" s="81" t="s">
        <v>966</v>
      </c>
      <c r="E23" s="51"/>
      <c r="F23" s="51"/>
      <c r="G23" s="82" t="s">
        <v>347</v>
      </c>
      <c r="H23" s="81" t="s">
        <v>952</v>
      </c>
    </row>
    <row r="24" spans="3:8" ht="14.25" thickBot="1">
      <c r="C24" s="80" t="s">
        <v>348</v>
      </c>
      <c r="D24" s="81" t="s">
        <v>967</v>
      </c>
      <c r="E24" s="51"/>
      <c r="F24" s="51"/>
      <c r="G24" s="83" t="s">
        <v>349</v>
      </c>
      <c r="H24" s="81" t="s">
        <v>952</v>
      </c>
    </row>
    <row r="25" spans="3:8">
      <c r="C25" s="80" t="s">
        <v>350</v>
      </c>
      <c r="D25" s="81" t="s">
        <v>968</v>
      </c>
      <c r="E25" s="51"/>
      <c r="F25" s="51" t="s">
        <v>324</v>
      </c>
      <c r="G25" s="78" t="s">
        <v>351</v>
      </c>
      <c r="H25" s="84" t="s">
        <v>950</v>
      </c>
    </row>
    <row r="26" spans="3:8">
      <c r="C26" s="80" t="s">
        <v>352</v>
      </c>
      <c r="D26" s="81" t="s">
        <v>969</v>
      </c>
      <c r="E26" s="51"/>
      <c r="F26" s="51"/>
      <c r="G26" s="82" t="s">
        <v>353</v>
      </c>
      <c r="H26" s="81" t="s">
        <v>952</v>
      </c>
    </row>
    <row r="27" spans="3:8">
      <c r="C27" s="80" t="s">
        <v>354</v>
      </c>
      <c r="D27" s="81" t="s">
        <v>970</v>
      </c>
      <c r="E27" s="51"/>
      <c r="F27" s="51"/>
      <c r="G27" s="82" t="s">
        <v>355</v>
      </c>
      <c r="H27" s="81" t="s">
        <v>952</v>
      </c>
    </row>
    <row r="28" spans="3:8">
      <c r="C28" s="80" t="s">
        <v>356</v>
      </c>
      <c r="D28" s="81" t="s">
        <v>971</v>
      </c>
      <c r="E28" s="51"/>
      <c r="F28" s="51"/>
      <c r="G28" s="82" t="s">
        <v>357</v>
      </c>
      <c r="H28" s="81" t="s">
        <v>952</v>
      </c>
    </row>
    <row r="29" spans="3:8">
      <c r="C29" s="80" t="s">
        <v>358</v>
      </c>
      <c r="D29" s="81" t="s">
        <v>972</v>
      </c>
      <c r="E29" s="51"/>
      <c r="F29" s="51"/>
      <c r="G29" s="82" t="s">
        <v>359</v>
      </c>
      <c r="H29" s="81" t="s">
        <v>952</v>
      </c>
    </row>
    <row r="30" spans="3:8">
      <c r="C30" s="80" t="s">
        <v>360</v>
      </c>
      <c r="D30" s="81" t="s">
        <v>973</v>
      </c>
      <c r="E30" s="51"/>
      <c r="F30" s="51"/>
      <c r="G30" s="82" t="s">
        <v>361</v>
      </c>
      <c r="H30" s="81" t="s">
        <v>952</v>
      </c>
    </row>
    <row r="31" spans="3:8" ht="14.25" thickBot="1">
      <c r="C31" s="80" t="s">
        <v>362</v>
      </c>
      <c r="D31" s="81" t="s">
        <v>974</v>
      </c>
      <c r="E31" s="51"/>
      <c r="F31" s="51"/>
      <c r="G31" s="83" t="s">
        <v>363</v>
      </c>
      <c r="H31" s="81" t="s">
        <v>952</v>
      </c>
    </row>
    <row r="32" spans="3:8">
      <c r="C32" s="80" t="s">
        <v>364</v>
      </c>
      <c r="D32" s="81" t="s">
        <v>975</v>
      </c>
      <c r="E32" s="51"/>
      <c r="F32" s="51" t="s">
        <v>326</v>
      </c>
      <c r="G32" s="78" t="s">
        <v>365</v>
      </c>
      <c r="H32" s="84" t="s">
        <v>950</v>
      </c>
    </row>
    <row r="33" spans="3:8">
      <c r="C33" s="80" t="s">
        <v>366</v>
      </c>
      <c r="D33" s="81" t="s">
        <v>976</v>
      </c>
      <c r="E33" s="51"/>
      <c r="F33" s="51"/>
      <c r="G33" s="82" t="s">
        <v>367</v>
      </c>
      <c r="H33" s="81" t="s">
        <v>952</v>
      </c>
    </row>
    <row r="34" spans="3:8">
      <c r="C34" s="80" t="s">
        <v>368</v>
      </c>
      <c r="D34" s="81" t="s">
        <v>977</v>
      </c>
      <c r="E34" s="51"/>
      <c r="F34" s="51"/>
      <c r="G34" s="82" t="s">
        <v>369</v>
      </c>
      <c r="H34" s="81" t="s">
        <v>952</v>
      </c>
    </row>
    <row r="35" spans="3:8">
      <c r="C35" s="80" t="s">
        <v>370</v>
      </c>
      <c r="D35" s="81" t="s">
        <v>978</v>
      </c>
      <c r="E35" s="51"/>
      <c r="F35" s="51"/>
      <c r="G35" s="82" t="s">
        <v>371</v>
      </c>
      <c r="H35" s="81" t="s">
        <v>952</v>
      </c>
    </row>
    <row r="36" spans="3:8">
      <c r="C36" s="80" t="s">
        <v>372</v>
      </c>
      <c r="D36" s="81" t="s">
        <v>979</v>
      </c>
      <c r="E36" s="51"/>
      <c r="F36" s="51"/>
      <c r="G36" s="82" t="s">
        <v>373</v>
      </c>
      <c r="H36" s="81" t="s">
        <v>952</v>
      </c>
    </row>
    <row r="37" spans="3:8">
      <c r="C37" s="80" t="s">
        <v>374</v>
      </c>
      <c r="D37" s="81" t="s">
        <v>980</v>
      </c>
      <c r="E37" s="51"/>
      <c r="F37" s="51"/>
      <c r="G37" s="82" t="s">
        <v>375</v>
      </c>
      <c r="H37" s="81" t="s">
        <v>952</v>
      </c>
    </row>
    <row r="38" spans="3:8" ht="14.25" thickBot="1">
      <c r="C38" s="80" t="s">
        <v>376</v>
      </c>
      <c r="D38" s="81" t="s">
        <v>981</v>
      </c>
      <c r="E38" s="51"/>
      <c r="F38" s="51"/>
      <c r="G38" s="83" t="s">
        <v>377</v>
      </c>
      <c r="H38" s="81" t="s">
        <v>952</v>
      </c>
    </row>
    <row r="39" spans="3:8">
      <c r="C39" s="80" t="s">
        <v>378</v>
      </c>
      <c r="D39" s="81" t="s">
        <v>982</v>
      </c>
      <c r="E39" s="51"/>
      <c r="F39" s="51" t="s">
        <v>328</v>
      </c>
      <c r="G39" s="78" t="s">
        <v>379</v>
      </c>
      <c r="H39" s="84" t="s">
        <v>950</v>
      </c>
    </row>
    <row r="40" spans="3:8">
      <c r="C40" s="80" t="s">
        <v>380</v>
      </c>
      <c r="D40" s="81" t="s">
        <v>983</v>
      </c>
      <c r="E40" s="51"/>
      <c r="F40" s="51"/>
      <c r="G40" s="82" t="s">
        <v>381</v>
      </c>
      <c r="H40" s="81" t="s">
        <v>952</v>
      </c>
    </row>
    <row r="41" spans="3:8">
      <c r="C41" s="80" t="s">
        <v>382</v>
      </c>
      <c r="D41" s="81" t="s">
        <v>984</v>
      </c>
      <c r="E41" s="51"/>
      <c r="F41" s="51"/>
      <c r="G41" s="82" t="s">
        <v>383</v>
      </c>
      <c r="H41" s="81" t="s">
        <v>952</v>
      </c>
    </row>
    <row r="42" spans="3:8">
      <c r="C42" s="80" t="s">
        <v>384</v>
      </c>
      <c r="D42" s="81" t="s">
        <v>985</v>
      </c>
      <c r="E42" s="51"/>
      <c r="F42" s="51"/>
      <c r="G42" s="82" t="s">
        <v>385</v>
      </c>
      <c r="H42" s="81" t="s">
        <v>952</v>
      </c>
    </row>
    <row r="43" spans="3:8">
      <c r="C43" s="80" t="s">
        <v>386</v>
      </c>
      <c r="D43" s="81" t="s">
        <v>986</v>
      </c>
      <c r="E43" s="51"/>
      <c r="F43" s="51"/>
      <c r="G43" s="82" t="s">
        <v>387</v>
      </c>
      <c r="H43" s="81" t="s">
        <v>952</v>
      </c>
    </row>
    <row r="44" spans="3:8">
      <c r="C44" s="80" t="s">
        <v>388</v>
      </c>
      <c r="D44" s="81" t="s">
        <v>987</v>
      </c>
      <c r="E44" s="51"/>
      <c r="F44" s="51"/>
      <c r="G44" s="82" t="s">
        <v>389</v>
      </c>
      <c r="H44" s="81" t="s">
        <v>952</v>
      </c>
    </row>
    <row r="45" spans="3:8">
      <c r="C45" s="80" t="s">
        <v>390</v>
      </c>
      <c r="D45" s="81" t="s">
        <v>988</v>
      </c>
      <c r="E45" s="51"/>
      <c r="F45" s="51"/>
      <c r="G45" s="82" t="s">
        <v>391</v>
      </c>
      <c r="H45" s="81" t="s">
        <v>952</v>
      </c>
    </row>
    <row r="46" spans="3:8">
      <c r="C46" s="80" t="s">
        <v>392</v>
      </c>
      <c r="D46" s="81" t="s">
        <v>989</v>
      </c>
      <c r="E46" s="51"/>
      <c r="F46" s="51"/>
      <c r="G46" s="82" t="s">
        <v>393</v>
      </c>
      <c r="H46" s="81" t="s">
        <v>952</v>
      </c>
    </row>
    <row r="47" spans="3:8">
      <c r="C47" s="80" t="s">
        <v>394</v>
      </c>
      <c r="D47" s="81" t="s">
        <v>990</v>
      </c>
      <c r="E47" s="51"/>
      <c r="F47" s="51"/>
      <c r="G47" s="82" t="s">
        <v>395</v>
      </c>
      <c r="H47" s="81" t="s">
        <v>952</v>
      </c>
    </row>
    <row r="48" spans="3:8" ht="14.25" thickBot="1">
      <c r="C48" s="80" t="s">
        <v>396</v>
      </c>
      <c r="D48" s="81" t="s">
        <v>991</v>
      </c>
      <c r="E48" s="51"/>
      <c r="F48" s="51"/>
      <c r="G48" s="83" t="s">
        <v>397</v>
      </c>
      <c r="H48" s="81" t="s">
        <v>952</v>
      </c>
    </row>
    <row r="49" spans="3:8">
      <c r="C49" s="80" t="s">
        <v>398</v>
      </c>
      <c r="D49" s="81" t="s">
        <v>992</v>
      </c>
      <c r="E49" s="51"/>
      <c r="F49" s="51" t="s">
        <v>330</v>
      </c>
      <c r="G49" s="78" t="s">
        <v>399</v>
      </c>
      <c r="H49" s="84" t="s">
        <v>950</v>
      </c>
    </row>
    <row r="50" spans="3:8">
      <c r="C50" s="80" t="s">
        <v>400</v>
      </c>
      <c r="D50" s="81" t="s">
        <v>993</v>
      </c>
      <c r="E50" s="51"/>
      <c r="F50" s="51"/>
      <c r="G50" s="82" t="s">
        <v>401</v>
      </c>
      <c r="H50" s="81" t="s">
        <v>952</v>
      </c>
    </row>
    <row r="51" spans="3:8">
      <c r="C51" s="80" t="s">
        <v>402</v>
      </c>
      <c r="D51" s="81" t="s">
        <v>994</v>
      </c>
      <c r="E51" s="51"/>
      <c r="F51" s="51"/>
      <c r="G51" s="82" t="s">
        <v>403</v>
      </c>
      <c r="H51" s="81" t="s">
        <v>952</v>
      </c>
    </row>
    <row r="52" spans="3:8">
      <c r="C52" s="80" t="s">
        <v>404</v>
      </c>
      <c r="D52" s="81" t="s">
        <v>995</v>
      </c>
      <c r="E52" s="51"/>
      <c r="F52" s="51"/>
      <c r="G52" s="82" t="s">
        <v>405</v>
      </c>
      <c r="H52" s="81" t="s">
        <v>952</v>
      </c>
    </row>
    <row r="53" spans="3:8">
      <c r="C53" s="80" t="s">
        <v>406</v>
      </c>
      <c r="D53" s="81" t="s">
        <v>996</v>
      </c>
      <c r="E53" s="51"/>
      <c r="F53" s="51"/>
      <c r="G53" s="82" t="s">
        <v>407</v>
      </c>
      <c r="H53" s="81" t="s">
        <v>952</v>
      </c>
    </row>
    <row r="54" spans="3:8" ht="14.25" thickBot="1">
      <c r="C54" s="80" t="s">
        <v>408</v>
      </c>
      <c r="D54" s="81" t="s">
        <v>997</v>
      </c>
      <c r="E54" s="51"/>
      <c r="F54" s="51"/>
      <c r="G54" s="83" t="s">
        <v>409</v>
      </c>
      <c r="H54" s="81" t="s">
        <v>952</v>
      </c>
    </row>
    <row r="55" spans="3:8">
      <c r="C55" s="80" t="s">
        <v>410</v>
      </c>
      <c r="D55" s="81" t="s">
        <v>998</v>
      </c>
      <c r="E55" s="51"/>
      <c r="F55" s="51" t="s">
        <v>332</v>
      </c>
      <c r="G55" s="78" t="s">
        <v>411</v>
      </c>
      <c r="H55" s="84" t="s">
        <v>950</v>
      </c>
    </row>
    <row r="56" spans="3:8">
      <c r="C56" s="80" t="s">
        <v>412</v>
      </c>
      <c r="D56" s="81" t="s">
        <v>999</v>
      </c>
      <c r="E56" s="51"/>
      <c r="F56" s="51"/>
      <c r="G56" s="82" t="s">
        <v>413</v>
      </c>
      <c r="H56" s="81" t="s">
        <v>952</v>
      </c>
    </row>
    <row r="57" spans="3:8">
      <c r="C57" s="80" t="s">
        <v>414</v>
      </c>
      <c r="D57" s="81" t="s">
        <v>1000</v>
      </c>
      <c r="E57" s="51"/>
      <c r="F57" s="51"/>
      <c r="G57" s="82" t="s">
        <v>415</v>
      </c>
      <c r="H57" s="81" t="s">
        <v>952</v>
      </c>
    </row>
    <row r="58" spans="3:8">
      <c r="C58" s="80" t="s">
        <v>416</v>
      </c>
      <c r="D58" s="81" t="s">
        <v>1001</v>
      </c>
      <c r="E58" s="51"/>
      <c r="F58" s="51"/>
      <c r="G58" s="82" t="s">
        <v>417</v>
      </c>
      <c r="H58" s="81" t="s">
        <v>952</v>
      </c>
    </row>
    <row r="59" spans="3:8">
      <c r="C59" s="80" t="s">
        <v>418</v>
      </c>
      <c r="D59" s="81" t="s">
        <v>1002</v>
      </c>
      <c r="E59" s="51"/>
      <c r="F59" s="51"/>
      <c r="G59" s="82" t="s">
        <v>419</v>
      </c>
      <c r="H59" s="81" t="s">
        <v>952</v>
      </c>
    </row>
    <row r="60" spans="3:8">
      <c r="C60" s="80" t="s">
        <v>420</v>
      </c>
      <c r="D60" s="81" t="s">
        <v>1003</v>
      </c>
      <c r="E60" s="51"/>
      <c r="F60" s="51"/>
      <c r="G60" s="82" t="s">
        <v>421</v>
      </c>
      <c r="H60" s="81" t="s">
        <v>952</v>
      </c>
    </row>
    <row r="61" spans="3:8">
      <c r="C61" s="80" t="s">
        <v>422</v>
      </c>
      <c r="D61" s="81" t="s">
        <v>1004</v>
      </c>
      <c r="E61" s="51"/>
      <c r="F61" s="51"/>
      <c r="G61" s="82" t="s">
        <v>423</v>
      </c>
      <c r="H61" s="81" t="s">
        <v>952</v>
      </c>
    </row>
    <row r="62" spans="3:8">
      <c r="C62" s="80" t="s">
        <v>424</v>
      </c>
      <c r="D62" s="81" t="s">
        <v>1005</v>
      </c>
      <c r="E62" s="51"/>
      <c r="F62" s="51"/>
      <c r="G62" s="82" t="s">
        <v>425</v>
      </c>
      <c r="H62" s="81" t="s">
        <v>952</v>
      </c>
    </row>
    <row r="63" spans="3:8">
      <c r="C63" s="80" t="s">
        <v>426</v>
      </c>
      <c r="D63" s="81" t="s">
        <v>1006</v>
      </c>
      <c r="E63" s="51"/>
      <c r="F63" s="51"/>
      <c r="G63" s="82" t="s">
        <v>427</v>
      </c>
      <c r="H63" s="81" t="s">
        <v>952</v>
      </c>
    </row>
    <row r="64" spans="3:8" ht="14.25" thickBot="1">
      <c r="C64" s="80" t="s">
        <v>428</v>
      </c>
      <c r="D64" s="81" t="s">
        <v>1007</v>
      </c>
      <c r="E64" s="51"/>
      <c r="F64" s="51"/>
      <c r="G64" s="83" t="s">
        <v>429</v>
      </c>
      <c r="H64" s="81" t="s">
        <v>952</v>
      </c>
    </row>
    <row r="65" spans="3:8">
      <c r="C65" s="80" t="s">
        <v>430</v>
      </c>
      <c r="D65" s="81" t="s">
        <v>1008</v>
      </c>
      <c r="E65" s="51"/>
      <c r="F65" s="51" t="s">
        <v>334</v>
      </c>
      <c r="G65" s="78" t="s">
        <v>431</v>
      </c>
      <c r="H65" s="84" t="s">
        <v>950</v>
      </c>
    </row>
    <row r="66" spans="3:8">
      <c r="C66" s="80" t="s">
        <v>432</v>
      </c>
      <c r="D66" s="81" t="s">
        <v>1009</v>
      </c>
      <c r="E66" s="51"/>
      <c r="F66" s="51"/>
      <c r="G66" s="82" t="s">
        <v>433</v>
      </c>
      <c r="H66" s="81" t="s">
        <v>952</v>
      </c>
    </row>
    <row r="67" spans="3:8">
      <c r="C67" s="80" t="s">
        <v>434</v>
      </c>
      <c r="D67" s="81" t="s">
        <v>1010</v>
      </c>
      <c r="E67" s="51"/>
      <c r="F67" s="51"/>
      <c r="G67" s="82" t="s">
        <v>435</v>
      </c>
      <c r="H67" s="81" t="s">
        <v>952</v>
      </c>
    </row>
    <row r="68" spans="3:8">
      <c r="C68" s="80" t="s">
        <v>436</v>
      </c>
      <c r="D68" s="81" t="s">
        <v>1011</v>
      </c>
      <c r="E68" s="51"/>
      <c r="F68" s="51"/>
      <c r="G68" s="82" t="s">
        <v>437</v>
      </c>
      <c r="H68" s="81" t="s">
        <v>952</v>
      </c>
    </row>
    <row r="69" spans="3:8">
      <c r="C69" s="80" t="s">
        <v>438</v>
      </c>
      <c r="D69" s="81" t="s">
        <v>1012</v>
      </c>
      <c r="E69" s="51"/>
      <c r="F69" s="51"/>
      <c r="G69" s="82" t="s">
        <v>439</v>
      </c>
      <c r="H69" s="81" t="s">
        <v>952</v>
      </c>
    </row>
    <row r="70" spans="3:8">
      <c r="C70" s="80" t="s">
        <v>440</v>
      </c>
      <c r="D70" s="81" t="s">
        <v>1013</v>
      </c>
      <c r="E70" s="51"/>
      <c r="F70" s="51"/>
      <c r="G70" s="82" t="s">
        <v>441</v>
      </c>
      <c r="H70" s="81" t="s">
        <v>952</v>
      </c>
    </row>
    <row r="71" spans="3:8" ht="14.25" thickBot="1">
      <c r="C71" s="80" t="s">
        <v>442</v>
      </c>
      <c r="D71" s="81" t="s">
        <v>1014</v>
      </c>
      <c r="E71" s="51"/>
      <c r="F71" s="51"/>
      <c r="G71" s="83" t="s">
        <v>443</v>
      </c>
      <c r="H71" s="81" t="s">
        <v>952</v>
      </c>
    </row>
    <row r="72" spans="3:8">
      <c r="C72" s="80" t="s">
        <v>444</v>
      </c>
      <c r="D72" s="81" t="s">
        <v>1015</v>
      </c>
      <c r="E72" s="51"/>
      <c r="F72" s="51" t="s">
        <v>336</v>
      </c>
      <c r="G72" s="78" t="s">
        <v>445</v>
      </c>
      <c r="H72" s="84" t="s">
        <v>950</v>
      </c>
    </row>
    <row r="73" spans="3:8">
      <c r="C73" s="80" t="s">
        <v>446</v>
      </c>
      <c r="D73" s="81" t="s">
        <v>1016</v>
      </c>
      <c r="E73" s="51"/>
      <c r="F73" s="51"/>
      <c r="G73" s="82" t="s">
        <v>447</v>
      </c>
      <c r="H73" s="81" t="s">
        <v>952</v>
      </c>
    </row>
    <row r="74" spans="3:8">
      <c r="C74" s="80" t="s">
        <v>448</v>
      </c>
      <c r="D74" s="81" t="s">
        <v>1017</v>
      </c>
      <c r="E74" s="51"/>
      <c r="F74" s="51"/>
      <c r="G74" s="82" t="s">
        <v>449</v>
      </c>
      <c r="H74" s="81" t="s">
        <v>952</v>
      </c>
    </row>
    <row r="75" spans="3:8">
      <c r="C75" s="80" t="s">
        <v>450</v>
      </c>
      <c r="D75" s="81" t="s">
        <v>1018</v>
      </c>
      <c r="E75" s="51"/>
      <c r="F75" s="51"/>
      <c r="G75" s="82" t="s">
        <v>451</v>
      </c>
      <c r="H75" s="81" t="s">
        <v>952</v>
      </c>
    </row>
    <row r="76" spans="3:8">
      <c r="C76" s="80" t="s">
        <v>452</v>
      </c>
      <c r="D76" s="81" t="s">
        <v>1019</v>
      </c>
      <c r="E76" s="51"/>
      <c r="F76" s="51"/>
      <c r="G76" s="82" t="s">
        <v>453</v>
      </c>
      <c r="H76" s="81" t="s">
        <v>952</v>
      </c>
    </row>
    <row r="77" spans="3:8">
      <c r="C77" s="80" t="s">
        <v>454</v>
      </c>
      <c r="D77" s="81" t="s">
        <v>1020</v>
      </c>
      <c r="E77" s="51"/>
      <c r="F77" s="51"/>
      <c r="G77" s="82" t="s">
        <v>455</v>
      </c>
      <c r="H77" s="81" t="s">
        <v>952</v>
      </c>
    </row>
    <row r="78" spans="3:8">
      <c r="C78" s="80" t="s">
        <v>456</v>
      </c>
      <c r="D78" s="81" t="s">
        <v>1021</v>
      </c>
      <c r="E78" s="51"/>
      <c r="F78" s="51"/>
      <c r="G78" s="82" t="s">
        <v>457</v>
      </c>
      <c r="H78" s="81" t="s">
        <v>952</v>
      </c>
    </row>
    <row r="79" spans="3:8">
      <c r="C79" s="80" t="s">
        <v>458</v>
      </c>
      <c r="D79" s="81" t="s">
        <v>1022</v>
      </c>
      <c r="E79" s="51"/>
      <c r="F79" s="51"/>
      <c r="G79" s="82" t="s">
        <v>459</v>
      </c>
      <c r="H79" s="81" t="s">
        <v>952</v>
      </c>
    </row>
    <row r="80" spans="3:8">
      <c r="C80" s="80" t="s">
        <v>460</v>
      </c>
      <c r="D80" s="81" t="s">
        <v>1023</v>
      </c>
      <c r="E80" s="51"/>
      <c r="F80" s="51"/>
      <c r="G80" s="82" t="s">
        <v>461</v>
      </c>
      <c r="H80" s="81" t="s">
        <v>952</v>
      </c>
    </row>
    <row r="81" spans="3:8" ht="14.25" thickBot="1">
      <c r="C81" s="80" t="s">
        <v>462</v>
      </c>
      <c r="D81" s="81" t="s">
        <v>1024</v>
      </c>
      <c r="E81" s="51"/>
      <c r="F81" s="51"/>
      <c r="G81" s="83" t="s">
        <v>463</v>
      </c>
      <c r="H81" s="81" t="s">
        <v>952</v>
      </c>
    </row>
    <row r="82" spans="3:8">
      <c r="C82" s="80" t="s">
        <v>464</v>
      </c>
      <c r="D82" s="81" t="s">
        <v>1025</v>
      </c>
      <c r="E82" s="51"/>
      <c r="F82" s="51" t="s">
        <v>338</v>
      </c>
      <c r="G82" s="78" t="s">
        <v>465</v>
      </c>
      <c r="H82" s="84" t="s">
        <v>950</v>
      </c>
    </row>
    <row r="83" spans="3:8">
      <c r="C83" s="80" t="s">
        <v>466</v>
      </c>
      <c r="D83" s="81" t="s">
        <v>1026</v>
      </c>
      <c r="E83" s="51"/>
      <c r="F83" s="51"/>
      <c r="G83" s="82" t="s">
        <v>467</v>
      </c>
      <c r="H83" s="81" t="s">
        <v>952</v>
      </c>
    </row>
    <row r="84" spans="3:8">
      <c r="C84" s="80" t="s">
        <v>468</v>
      </c>
      <c r="D84" s="81" t="s">
        <v>1027</v>
      </c>
      <c r="E84" s="51"/>
      <c r="F84" s="51"/>
      <c r="G84" s="82" t="s">
        <v>469</v>
      </c>
      <c r="H84" s="81" t="s">
        <v>952</v>
      </c>
    </row>
    <row r="85" spans="3:8">
      <c r="C85" s="80" t="s">
        <v>470</v>
      </c>
      <c r="D85" s="81" t="s">
        <v>1028</v>
      </c>
      <c r="E85" s="51"/>
      <c r="F85" s="51"/>
      <c r="G85" s="82" t="s">
        <v>471</v>
      </c>
      <c r="H85" s="81" t="s">
        <v>952</v>
      </c>
    </row>
    <row r="86" spans="3:8" ht="14.25" thickBot="1">
      <c r="C86" s="80" t="s">
        <v>472</v>
      </c>
      <c r="D86" s="81" t="s">
        <v>1029</v>
      </c>
      <c r="E86" s="51"/>
      <c r="F86" s="51"/>
      <c r="G86" s="83" t="s">
        <v>473</v>
      </c>
      <c r="H86" s="81" t="s">
        <v>952</v>
      </c>
    </row>
    <row r="87" spans="3:8">
      <c r="C87" s="80" t="s">
        <v>474</v>
      </c>
      <c r="D87" s="81" t="s">
        <v>1030</v>
      </c>
      <c r="E87" s="51"/>
      <c r="F87" s="51" t="s">
        <v>340</v>
      </c>
      <c r="G87" s="78" t="s">
        <v>475</v>
      </c>
      <c r="H87" s="84" t="s">
        <v>950</v>
      </c>
    </row>
    <row r="88" spans="3:8">
      <c r="C88" s="80" t="s">
        <v>476</v>
      </c>
      <c r="D88" s="81" t="s">
        <v>1031</v>
      </c>
      <c r="E88" s="51"/>
      <c r="F88" s="51"/>
      <c r="G88" s="82" t="s">
        <v>477</v>
      </c>
      <c r="H88" s="81" t="s">
        <v>952</v>
      </c>
    </row>
    <row r="89" spans="3:8">
      <c r="C89" s="80" t="s">
        <v>478</v>
      </c>
      <c r="D89" s="81" t="s">
        <v>1032</v>
      </c>
      <c r="E89" s="51"/>
      <c r="F89" s="51"/>
      <c r="G89" s="82" t="s">
        <v>479</v>
      </c>
      <c r="H89" s="81" t="s">
        <v>952</v>
      </c>
    </row>
    <row r="90" spans="3:8">
      <c r="C90" s="80" t="s">
        <v>480</v>
      </c>
      <c r="D90" s="81" t="s">
        <v>1033</v>
      </c>
      <c r="E90" s="51"/>
      <c r="F90" s="51"/>
      <c r="G90" s="82" t="s">
        <v>481</v>
      </c>
      <c r="H90" s="81" t="s">
        <v>952</v>
      </c>
    </row>
    <row r="91" spans="3:8" ht="14.25" thickBot="1">
      <c r="C91" s="80" t="s">
        <v>482</v>
      </c>
      <c r="D91" s="81" t="s">
        <v>1034</v>
      </c>
      <c r="E91" s="51"/>
      <c r="F91" s="51"/>
      <c r="G91" s="83" t="s">
        <v>483</v>
      </c>
      <c r="H91" s="81" t="s">
        <v>952</v>
      </c>
    </row>
    <row r="92" spans="3:8">
      <c r="C92" s="80" t="s">
        <v>484</v>
      </c>
      <c r="D92" s="81" t="s">
        <v>1035</v>
      </c>
      <c r="E92" s="51"/>
      <c r="F92" s="51" t="s">
        <v>342</v>
      </c>
      <c r="G92" s="78" t="s">
        <v>485</v>
      </c>
      <c r="H92" s="84" t="s">
        <v>950</v>
      </c>
    </row>
    <row r="93" spans="3:8">
      <c r="C93" s="80" t="s">
        <v>486</v>
      </c>
      <c r="D93" s="81" t="s">
        <v>1036</v>
      </c>
      <c r="E93" s="51"/>
      <c r="F93" s="51"/>
      <c r="G93" s="82" t="s">
        <v>487</v>
      </c>
      <c r="H93" s="81" t="s">
        <v>952</v>
      </c>
    </row>
    <row r="94" spans="3:8">
      <c r="C94" s="80" t="s">
        <v>488</v>
      </c>
      <c r="D94" s="81" t="s">
        <v>1037</v>
      </c>
      <c r="E94" s="51"/>
      <c r="F94" s="51"/>
      <c r="G94" s="82" t="s">
        <v>489</v>
      </c>
      <c r="H94" s="81" t="s">
        <v>952</v>
      </c>
    </row>
    <row r="95" spans="3:8">
      <c r="C95" s="80" t="s">
        <v>490</v>
      </c>
      <c r="D95" s="81" t="s">
        <v>1038</v>
      </c>
      <c r="E95" s="51"/>
      <c r="F95" s="51"/>
      <c r="G95" s="82" t="s">
        <v>491</v>
      </c>
      <c r="H95" s="81" t="s">
        <v>952</v>
      </c>
    </row>
    <row r="96" spans="3:8">
      <c r="C96" s="80" t="s">
        <v>492</v>
      </c>
      <c r="D96" s="81" t="s">
        <v>1039</v>
      </c>
      <c r="E96" s="51"/>
      <c r="F96" s="51"/>
      <c r="G96" s="82" t="s">
        <v>493</v>
      </c>
      <c r="H96" s="81" t="s">
        <v>952</v>
      </c>
    </row>
    <row r="97" spans="3:8">
      <c r="C97" s="80" t="s">
        <v>494</v>
      </c>
      <c r="D97" s="81" t="s">
        <v>1040</v>
      </c>
      <c r="E97" s="51"/>
      <c r="F97" s="51"/>
      <c r="G97" s="82" t="s">
        <v>495</v>
      </c>
      <c r="H97" s="81" t="s">
        <v>952</v>
      </c>
    </row>
    <row r="98" spans="3:8" ht="14.25" thickBot="1">
      <c r="C98" s="80" t="s">
        <v>496</v>
      </c>
      <c r="D98" s="81" t="s">
        <v>1041</v>
      </c>
      <c r="E98" s="51"/>
      <c r="F98" s="51"/>
      <c r="G98" s="83" t="s">
        <v>497</v>
      </c>
      <c r="H98" s="81" t="s">
        <v>952</v>
      </c>
    </row>
    <row r="99" spans="3:8">
      <c r="C99" s="80" t="s">
        <v>498</v>
      </c>
      <c r="D99" s="81" t="s">
        <v>1042</v>
      </c>
      <c r="E99" s="51"/>
      <c r="F99" s="51" t="s">
        <v>344</v>
      </c>
      <c r="G99" s="78" t="s">
        <v>499</v>
      </c>
      <c r="H99" s="84" t="s">
        <v>950</v>
      </c>
    </row>
    <row r="100" spans="3:8">
      <c r="C100" s="80" t="s">
        <v>500</v>
      </c>
      <c r="D100" s="81" t="s">
        <v>1043</v>
      </c>
      <c r="E100" s="51"/>
      <c r="F100" s="51"/>
      <c r="G100" s="82" t="s">
        <v>501</v>
      </c>
      <c r="H100" s="81" t="s">
        <v>952</v>
      </c>
    </row>
    <row r="101" spans="3:8">
      <c r="C101" s="80" t="s">
        <v>502</v>
      </c>
      <c r="D101" s="81" t="s">
        <v>1044</v>
      </c>
      <c r="E101" s="51"/>
      <c r="F101" s="51"/>
      <c r="G101" s="82" t="s">
        <v>503</v>
      </c>
      <c r="H101" s="81" t="s">
        <v>952</v>
      </c>
    </row>
    <row r="102" spans="3:8">
      <c r="C102" s="80" t="s">
        <v>504</v>
      </c>
      <c r="D102" s="81" t="s">
        <v>1045</v>
      </c>
      <c r="E102" s="51"/>
      <c r="F102" s="51"/>
      <c r="G102" s="82" t="s">
        <v>505</v>
      </c>
      <c r="H102" s="81" t="s">
        <v>952</v>
      </c>
    </row>
    <row r="103" spans="3:8" ht="14.25" thickBot="1">
      <c r="C103" s="80" t="s">
        <v>506</v>
      </c>
      <c r="D103" s="81" t="s">
        <v>1046</v>
      </c>
      <c r="E103" s="51"/>
      <c r="F103" s="51"/>
      <c r="G103" s="83" t="s">
        <v>507</v>
      </c>
      <c r="H103" s="81" t="s">
        <v>952</v>
      </c>
    </row>
    <row r="104" spans="3:8">
      <c r="C104" s="80" t="s">
        <v>508</v>
      </c>
      <c r="D104" s="81" t="s">
        <v>1047</v>
      </c>
      <c r="E104" s="51"/>
      <c r="F104" s="51" t="s">
        <v>346</v>
      </c>
      <c r="G104" s="78" t="s">
        <v>509</v>
      </c>
      <c r="H104" s="84" t="s">
        <v>950</v>
      </c>
    </row>
    <row r="105" spans="3:8">
      <c r="C105" s="80" t="s">
        <v>510</v>
      </c>
      <c r="D105" s="81" t="s">
        <v>1048</v>
      </c>
      <c r="E105" s="51"/>
      <c r="F105" s="51"/>
      <c r="G105" s="82" t="s">
        <v>511</v>
      </c>
      <c r="H105" s="81" t="s">
        <v>952</v>
      </c>
    </row>
    <row r="106" spans="3:8" ht="14.25" thickBot="1">
      <c r="C106" s="85" t="s">
        <v>512</v>
      </c>
      <c r="D106" s="86" t="s">
        <v>1049</v>
      </c>
      <c r="E106" s="51"/>
      <c r="F106" s="51"/>
      <c r="G106" s="82" t="s">
        <v>513</v>
      </c>
      <c r="H106" s="81" t="s">
        <v>952</v>
      </c>
    </row>
    <row r="107" spans="3:8">
      <c r="E107" s="51"/>
      <c r="F107" s="51"/>
      <c r="G107" s="82" t="s">
        <v>514</v>
      </c>
      <c r="H107" s="81" t="s">
        <v>952</v>
      </c>
    </row>
    <row r="108" spans="3:8">
      <c r="E108" s="51"/>
      <c r="F108" s="51"/>
      <c r="G108" s="82" t="s">
        <v>515</v>
      </c>
      <c r="H108" s="81" t="s">
        <v>952</v>
      </c>
    </row>
    <row r="109" spans="3:8">
      <c r="E109" s="51"/>
      <c r="F109" s="51"/>
      <c r="G109" s="82" t="s">
        <v>516</v>
      </c>
      <c r="H109" s="81" t="s">
        <v>952</v>
      </c>
    </row>
    <row r="110" spans="3:8">
      <c r="E110" s="51"/>
      <c r="F110" s="51"/>
      <c r="G110" s="82" t="s">
        <v>517</v>
      </c>
      <c r="H110" s="81" t="s">
        <v>952</v>
      </c>
    </row>
    <row r="111" spans="3:8" ht="14.25" thickBot="1">
      <c r="E111" s="51"/>
      <c r="F111" s="51"/>
      <c r="G111" s="83" t="s">
        <v>518</v>
      </c>
      <c r="H111" s="81" t="s">
        <v>952</v>
      </c>
    </row>
    <row r="112" spans="3:8">
      <c r="E112" s="51"/>
      <c r="F112" s="51" t="s">
        <v>348</v>
      </c>
      <c r="G112" s="78" t="s">
        <v>519</v>
      </c>
      <c r="H112" s="84" t="s">
        <v>950</v>
      </c>
    </row>
    <row r="113" spans="5:8">
      <c r="E113" s="51"/>
      <c r="F113" s="51"/>
      <c r="G113" s="82" t="s">
        <v>520</v>
      </c>
      <c r="H113" s="81" t="s">
        <v>952</v>
      </c>
    </row>
    <row r="114" spans="5:8">
      <c r="E114" s="51"/>
      <c r="F114" s="51"/>
      <c r="G114" s="82" t="s">
        <v>521</v>
      </c>
      <c r="H114" s="81" t="s">
        <v>952</v>
      </c>
    </row>
    <row r="115" spans="5:8">
      <c r="E115" s="51"/>
      <c r="F115" s="51"/>
      <c r="G115" s="82" t="s">
        <v>522</v>
      </c>
      <c r="H115" s="81" t="s">
        <v>952</v>
      </c>
    </row>
    <row r="116" spans="5:8">
      <c r="E116" s="51"/>
      <c r="F116" s="51"/>
      <c r="G116" s="82" t="s">
        <v>523</v>
      </c>
      <c r="H116" s="81" t="s">
        <v>952</v>
      </c>
    </row>
    <row r="117" spans="5:8" ht="14.25" thickBot="1">
      <c r="E117" s="51"/>
      <c r="F117" s="51"/>
      <c r="G117" s="83" t="s">
        <v>524</v>
      </c>
      <c r="H117" s="81" t="s">
        <v>952</v>
      </c>
    </row>
    <row r="118" spans="5:8">
      <c r="E118" s="51"/>
      <c r="F118" s="51" t="s">
        <v>350</v>
      </c>
      <c r="G118" s="78" t="s">
        <v>525</v>
      </c>
      <c r="H118" s="84" t="s">
        <v>950</v>
      </c>
    </row>
    <row r="119" spans="5:8">
      <c r="E119" s="51"/>
      <c r="F119" s="51"/>
      <c r="G119" s="82" t="s">
        <v>526</v>
      </c>
      <c r="H119" s="81" t="s">
        <v>952</v>
      </c>
    </row>
    <row r="120" spans="5:8">
      <c r="E120" s="51"/>
      <c r="F120" s="51"/>
      <c r="G120" s="82" t="s">
        <v>527</v>
      </c>
      <c r="H120" s="81" t="s">
        <v>952</v>
      </c>
    </row>
    <row r="121" spans="5:8">
      <c r="E121" s="51"/>
      <c r="F121" s="51"/>
      <c r="G121" s="82" t="s">
        <v>528</v>
      </c>
      <c r="H121" s="81" t="s">
        <v>952</v>
      </c>
    </row>
    <row r="122" spans="5:8">
      <c r="E122" s="51"/>
      <c r="F122" s="51"/>
      <c r="G122" s="82" t="s">
        <v>529</v>
      </c>
      <c r="H122" s="81" t="s">
        <v>952</v>
      </c>
    </row>
    <row r="123" spans="5:8">
      <c r="E123" s="51"/>
      <c r="F123" s="51"/>
      <c r="G123" s="82" t="s">
        <v>530</v>
      </c>
      <c r="H123" s="81" t="s">
        <v>952</v>
      </c>
    </row>
    <row r="124" spans="5:8" ht="14.25" thickBot="1">
      <c r="E124" s="51"/>
      <c r="F124" s="51"/>
      <c r="G124" s="83" t="s">
        <v>531</v>
      </c>
      <c r="H124" s="81" t="s">
        <v>952</v>
      </c>
    </row>
    <row r="125" spans="5:8">
      <c r="E125" s="51"/>
      <c r="F125" s="51" t="s">
        <v>352</v>
      </c>
      <c r="G125" s="78" t="s">
        <v>532</v>
      </c>
      <c r="H125" s="84" t="s">
        <v>950</v>
      </c>
    </row>
    <row r="126" spans="5:8">
      <c r="E126" s="51"/>
      <c r="F126" s="51"/>
      <c r="G126" s="82" t="s">
        <v>533</v>
      </c>
      <c r="H126" s="81" t="s">
        <v>952</v>
      </c>
    </row>
    <row r="127" spans="5:8">
      <c r="E127" s="51"/>
      <c r="F127" s="51"/>
      <c r="G127" s="82" t="s">
        <v>534</v>
      </c>
      <c r="H127" s="81" t="s">
        <v>952</v>
      </c>
    </row>
    <row r="128" spans="5:8">
      <c r="E128" s="51"/>
      <c r="F128" s="51"/>
      <c r="G128" s="82" t="s">
        <v>535</v>
      </c>
      <c r="H128" s="81" t="s">
        <v>952</v>
      </c>
    </row>
    <row r="129" spans="5:8" ht="14.25" thickBot="1">
      <c r="E129" s="51"/>
      <c r="F129" s="51"/>
      <c r="G129" s="83" t="s">
        <v>536</v>
      </c>
      <c r="H129" s="81" t="s">
        <v>952</v>
      </c>
    </row>
    <row r="130" spans="5:8">
      <c r="E130" s="51"/>
      <c r="F130" s="51" t="s">
        <v>354</v>
      </c>
      <c r="G130" s="78" t="s">
        <v>537</v>
      </c>
      <c r="H130" s="84" t="s">
        <v>950</v>
      </c>
    </row>
    <row r="131" spans="5:8">
      <c r="E131" s="51"/>
      <c r="F131" s="51"/>
      <c r="G131" s="82" t="s">
        <v>538</v>
      </c>
      <c r="H131" s="81" t="s">
        <v>952</v>
      </c>
    </row>
    <row r="132" spans="5:8">
      <c r="E132" s="51"/>
      <c r="F132" s="51"/>
      <c r="G132" s="82" t="s">
        <v>539</v>
      </c>
      <c r="H132" s="81" t="s">
        <v>952</v>
      </c>
    </row>
    <row r="133" spans="5:8">
      <c r="E133" s="51"/>
      <c r="F133" s="51"/>
      <c r="G133" s="82" t="s">
        <v>540</v>
      </c>
      <c r="H133" s="81" t="s">
        <v>952</v>
      </c>
    </row>
    <row r="134" spans="5:8">
      <c r="E134" s="51"/>
      <c r="F134" s="51"/>
      <c r="G134" s="82" t="s">
        <v>541</v>
      </c>
      <c r="H134" s="81" t="s">
        <v>952</v>
      </c>
    </row>
    <row r="135" spans="5:8">
      <c r="E135" s="51"/>
      <c r="F135" s="51"/>
      <c r="G135" s="82" t="s">
        <v>542</v>
      </c>
      <c r="H135" s="81" t="s">
        <v>952</v>
      </c>
    </row>
    <row r="136" spans="5:8">
      <c r="E136" s="51"/>
      <c r="F136" s="51"/>
      <c r="G136" s="82" t="s">
        <v>543</v>
      </c>
      <c r="H136" s="81" t="s">
        <v>952</v>
      </c>
    </row>
    <row r="137" spans="5:8">
      <c r="E137" s="51"/>
      <c r="F137" s="51"/>
      <c r="G137" s="82" t="s">
        <v>544</v>
      </c>
      <c r="H137" s="81" t="s">
        <v>952</v>
      </c>
    </row>
    <row r="138" spans="5:8">
      <c r="E138" s="51"/>
      <c r="F138" s="51"/>
      <c r="G138" s="82" t="s">
        <v>545</v>
      </c>
      <c r="H138" s="81" t="s">
        <v>952</v>
      </c>
    </row>
    <row r="139" spans="5:8" ht="14.25" thickBot="1">
      <c r="E139" s="51"/>
      <c r="F139" s="51"/>
      <c r="G139" s="83" t="s">
        <v>546</v>
      </c>
      <c r="H139" s="81" t="s">
        <v>952</v>
      </c>
    </row>
    <row r="140" spans="5:8">
      <c r="E140" s="51"/>
      <c r="F140" s="51" t="s">
        <v>356</v>
      </c>
      <c r="G140" s="78" t="s">
        <v>547</v>
      </c>
      <c r="H140" s="84" t="s">
        <v>950</v>
      </c>
    </row>
    <row r="141" spans="5:8">
      <c r="E141" s="51"/>
      <c r="F141" s="51"/>
      <c r="G141" s="82" t="s">
        <v>548</v>
      </c>
      <c r="H141" s="81" t="s">
        <v>952</v>
      </c>
    </row>
    <row r="142" spans="5:8">
      <c r="E142" s="51"/>
      <c r="F142" s="51"/>
      <c r="G142" s="82" t="s">
        <v>549</v>
      </c>
      <c r="H142" s="81" t="s">
        <v>952</v>
      </c>
    </row>
    <row r="143" spans="5:8">
      <c r="E143" s="51"/>
      <c r="F143" s="51"/>
      <c r="G143" s="82" t="s">
        <v>550</v>
      </c>
      <c r="H143" s="81" t="s">
        <v>952</v>
      </c>
    </row>
    <row r="144" spans="5:8">
      <c r="E144" s="51"/>
      <c r="F144" s="51"/>
      <c r="G144" s="82" t="s">
        <v>551</v>
      </c>
      <c r="H144" s="81" t="s">
        <v>952</v>
      </c>
    </row>
    <row r="145" spans="5:8">
      <c r="E145" s="51"/>
      <c r="F145" s="51"/>
      <c r="G145" s="82" t="s">
        <v>552</v>
      </c>
      <c r="H145" s="81" t="s">
        <v>952</v>
      </c>
    </row>
    <row r="146" spans="5:8">
      <c r="E146" s="51"/>
      <c r="F146" s="51"/>
      <c r="G146" s="82" t="s">
        <v>553</v>
      </c>
      <c r="H146" s="81" t="s">
        <v>952</v>
      </c>
    </row>
    <row r="147" spans="5:8">
      <c r="E147" s="51"/>
      <c r="F147" s="51"/>
      <c r="G147" s="82" t="s">
        <v>554</v>
      </c>
      <c r="H147" s="81" t="s">
        <v>952</v>
      </c>
    </row>
    <row r="148" spans="5:8">
      <c r="E148" s="51"/>
      <c r="F148" s="51"/>
      <c r="G148" s="82" t="s">
        <v>555</v>
      </c>
      <c r="H148" s="81" t="s">
        <v>952</v>
      </c>
    </row>
    <row r="149" spans="5:8" ht="14.25" thickBot="1">
      <c r="E149" s="51"/>
      <c r="F149" s="51"/>
      <c r="G149" s="83" t="s">
        <v>556</v>
      </c>
      <c r="H149" s="81" t="s">
        <v>952</v>
      </c>
    </row>
    <row r="150" spans="5:8">
      <c r="E150" s="51"/>
      <c r="F150" s="51" t="s">
        <v>358</v>
      </c>
      <c r="G150" s="78" t="s">
        <v>557</v>
      </c>
      <c r="H150" s="84" t="s">
        <v>950</v>
      </c>
    </row>
    <row r="151" spans="5:8">
      <c r="E151" s="51"/>
      <c r="F151" s="51"/>
      <c r="G151" s="82" t="s">
        <v>558</v>
      </c>
      <c r="H151" s="81" t="s">
        <v>952</v>
      </c>
    </row>
    <row r="152" spans="5:8">
      <c r="E152" s="51"/>
      <c r="F152" s="51"/>
      <c r="G152" s="82" t="s">
        <v>559</v>
      </c>
      <c r="H152" s="81" t="s">
        <v>952</v>
      </c>
    </row>
    <row r="153" spans="5:8">
      <c r="E153" s="51"/>
      <c r="F153" s="51"/>
      <c r="G153" s="82" t="s">
        <v>560</v>
      </c>
      <c r="H153" s="81" t="s">
        <v>952</v>
      </c>
    </row>
    <row r="154" spans="5:8">
      <c r="E154" s="51"/>
      <c r="F154" s="51"/>
      <c r="G154" s="82" t="s">
        <v>561</v>
      </c>
      <c r="H154" s="81" t="s">
        <v>952</v>
      </c>
    </row>
    <row r="155" spans="5:8">
      <c r="E155" s="51"/>
      <c r="F155" s="51"/>
      <c r="G155" s="82" t="s">
        <v>562</v>
      </c>
      <c r="H155" s="81" t="s">
        <v>952</v>
      </c>
    </row>
    <row r="156" spans="5:8" ht="14.25" thickBot="1">
      <c r="E156" s="51"/>
      <c r="F156" s="51"/>
      <c r="G156" s="83" t="s">
        <v>563</v>
      </c>
      <c r="H156" s="81" t="s">
        <v>952</v>
      </c>
    </row>
    <row r="157" spans="5:8">
      <c r="E157" s="51"/>
      <c r="F157" s="51" t="s">
        <v>360</v>
      </c>
      <c r="G157" s="78" t="s">
        <v>564</v>
      </c>
      <c r="H157" s="84" t="s">
        <v>950</v>
      </c>
    </row>
    <row r="158" spans="5:8">
      <c r="E158" s="51"/>
      <c r="F158" s="51"/>
      <c r="G158" s="82" t="s">
        <v>565</v>
      </c>
      <c r="H158" s="81" t="s">
        <v>952</v>
      </c>
    </row>
    <row r="159" spans="5:8">
      <c r="E159" s="51"/>
      <c r="F159" s="51"/>
      <c r="G159" s="82" t="s">
        <v>566</v>
      </c>
      <c r="H159" s="81" t="s">
        <v>952</v>
      </c>
    </row>
    <row r="160" spans="5:8">
      <c r="E160" s="51"/>
      <c r="F160" s="51"/>
      <c r="G160" s="82" t="s">
        <v>567</v>
      </c>
      <c r="H160" s="81" t="s">
        <v>952</v>
      </c>
    </row>
    <row r="161" spans="5:8">
      <c r="E161" s="51"/>
      <c r="F161" s="51"/>
      <c r="G161" s="82" t="s">
        <v>568</v>
      </c>
      <c r="H161" s="81" t="s">
        <v>952</v>
      </c>
    </row>
    <row r="162" spans="5:8">
      <c r="E162" s="51"/>
      <c r="F162" s="51"/>
      <c r="G162" s="82" t="s">
        <v>569</v>
      </c>
      <c r="H162" s="81" t="s">
        <v>952</v>
      </c>
    </row>
    <row r="163" spans="5:8" ht="14.25" thickBot="1">
      <c r="E163" s="51"/>
      <c r="F163" s="51"/>
      <c r="G163" s="83" t="s">
        <v>570</v>
      </c>
      <c r="H163" s="81" t="s">
        <v>952</v>
      </c>
    </row>
    <row r="164" spans="5:8">
      <c r="E164" s="51"/>
      <c r="F164" s="51" t="s">
        <v>362</v>
      </c>
      <c r="G164" s="78" t="s">
        <v>571</v>
      </c>
      <c r="H164" s="84" t="s">
        <v>950</v>
      </c>
    </row>
    <row r="165" spans="5:8">
      <c r="E165" s="51"/>
      <c r="F165" s="51"/>
      <c r="G165" s="82" t="s">
        <v>572</v>
      </c>
      <c r="H165" s="81" t="s">
        <v>952</v>
      </c>
    </row>
    <row r="166" spans="5:8">
      <c r="E166" s="51"/>
      <c r="F166" s="51"/>
      <c r="G166" s="82" t="s">
        <v>573</v>
      </c>
      <c r="H166" s="81" t="s">
        <v>952</v>
      </c>
    </row>
    <row r="167" spans="5:8">
      <c r="E167" s="51"/>
      <c r="F167" s="51"/>
      <c r="G167" s="82" t="s">
        <v>574</v>
      </c>
      <c r="H167" s="81" t="s">
        <v>952</v>
      </c>
    </row>
    <row r="168" spans="5:8">
      <c r="E168" s="51"/>
      <c r="F168" s="51"/>
      <c r="G168" s="82" t="s">
        <v>575</v>
      </c>
      <c r="H168" s="81" t="s">
        <v>952</v>
      </c>
    </row>
    <row r="169" spans="5:8">
      <c r="E169" s="51"/>
      <c r="F169" s="51"/>
      <c r="G169" s="82" t="s">
        <v>576</v>
      </c>
      <c r="H169" s="81" t="s">
        <v>952</v>
      </c>
    </row>
    <row r="170" spans="5:8">
      <c r="E170" s="51"/>
      <c r="F170" s="51"/>
      <c r="G170" s="82" t="s">
        <v>577</v>
      </c>
      <c r="H170" s="81" t="s">
        <v>952</v>
      </c>
    </row>
    <row r="171" spans="5:8">
      <c r="E171" s="51"/>
      <c r="F171" s="51"/>
      <c r="G171" s="82" t="s">
        <v>578</v>
      </c>
      <c r="H171" s="81" t="s">
        <v>952</v>
      </c>
    </row>
    <row r="172" spans="5:8">
      <c r="E172" s="51"/>
      <c r="F172" s="51"/>
      <c r="G172" s="82" t="s">
        <v>579</v>
      </c>
      <c r="H172" s="81" t="s">
        <v>952</v>
      </c>
    </row>
    <row r="173" spans="5:8" ht="14.25" thickBot="1">
      <c r="E173" s="51"/>
      <c r="F173" s="51"/>
      <c r="G173" s="83" t="s">
        <v>580</v>
      </c>
      <c r="H173" s="81" t="s">
        <v>952</v>
      </c>
    </row>
    <row r="174" spans="5:8">
      <c r="E174" s="51"/>
      <c r="F174" s="51" t="s">
        <v>364</v>
      </c>
      <c r="G174" s="78" t="s">
        <v>581</v>
      </c>
      <c r="H174" s="84" t="s">
        <v>950</v>
      </c>
    </row>
    <row r="175" spans="5:8">
      <c r="E175" s="51"/>
      <c r="F175" s="51"/>
      <c r="G175" s="82" t="s">
        <v>582</v>
      </c>
      <c r="H175" s="81" t="s">
        <v>952</v>
      </c>
    </row>
    <row r="176" spans="5:8">
      <c r="E176" s="51"/>
      <c r="F176" s="51"/>
      <c r="G176" s="82" t="s">
        <v>583</v>
      </c>
      <c r="H176" s="81" t="s">
        <v>952</v>
      </c>
    </row>
    <row r="177" spans="5:8">
      <c r="E177" s="51"/>
      <c r="F177" s="51"/>
      <c r="G177" s="82" t="s">
        <v>584</v>
      </c>
      <c r="H177" s="81" t="s">
        <v>952</v>
      </c>
    </row>
    <row r="178" spans="5:8" ht="14.25" thickBot="1">
      <c r="E178" s="51"/>
      <c r="F178" s="51"/>
      <c r="G178" s="83" t="s">
        <v>585</v>
      </c>
      <c r="H178" s="81" t="s">
        <v>952</v>
      </c>
    </row>
    <row r="179" spans="5:8">
      <c r="E179" s="51"/>
      <c r="F179" s="51" t="s">
        <v>366</v>
      </c>
      <c r="G179" s="78" t="s">
        <v>586</v>
      </c>
      <c r="H179" s="84" t="s">
        <v>950</v>
      </c>
    </row>
    <row r="180" spans="5:8">
      <c r="E180" s="51"/>
      <c r="F180" s="51"/>
      <c r="G180" s="82" t="s">
        <v>587</v>
      </c>
      <c r="H180" s="81" t="s">
        <v>952</v>
      </c>
    </row>
    <row r="181" spans="5:8">
      <c r="E181" s="51"/>
      <c r="F181" s="51"/>
      <c r="G181" s="82" t="s">
        <v>588</v>
      </c>
      <c r="H181" s="81" t="s">
        <v>952</v>
      </c>
    </row>
    <row r="182" spans="5:8">
      <c r="E182" s="51"/>
      <c r="F182" s="51"/>
      <c r="G182" s="82" t="s">
        <v>589</v>
      </c>
      <c r="H182" s="81" t="s">
        <v>952</v>
      </c>
    </row>
    <row r="183" spans="5:8">
      <c r="E183" s="51"/>
      <c r="F183" s="51"/>
      <c r="G183" s="82" t="s">
        <v>590</v>
      </c>
      <c r="H183" s="81" t="s">
        <v>952</v>
      </c>
    </row>
    <row r="184" spans="5:8">
      <c r="E184" s="51"/>
      <c r="F184" s="51"/>
      <c r="G184" s="82" t="s">
        <v>591</v>
      </c>
      <c r="H184" s="81" t="s">
        <v>952</v>
      </c>
    </row>
    <row r="185" spans="5:8">
      <c r="E185" s="51"/>
      <c r="F185" s="51"/>
      <c r="G185" s="82" t="s">
        <v>592</v>
      </c>
      <c r="H185" s="81" t="s">
        <v>952</v>
      </c>
    </row>
    <row r="186" spans="5:8">
      <c r="E186" s="51"/>
      <c r="F186" s="51"/>
      <c r="G186" s="82" t="s">
        <v>593</v>
      </c>
      <c r="H186" s="81" t="s">
        <v>952</v>
      </c>
    </row>
    <row r="187" spans="5:8" ht="14.25" thickBot="1">
      <c r="E187" s="51"/>
      <c r="F187" s="51"/>
      <c r="G187" s="83" t="s">
        <v>594</v>
      </c>
      <c r="H187" s="81" t="s">
        <v>952</v>
      </c>
    </row>
    <row r="188" spans="5:8">
      <c r="E188" s="51"/>
      <c r="F188" s="51" t="s">
        <v>368</v>
      </c>
      <c r="G188" s="78" t="s">
        <v>595</v>
      </c>
      <c r="H188" s="84" t="s">
        <v>950</v>
      </c>
    </row>
    <row r="189" spans="5:8">
      <c r="E189" s="51"/>
      <c r="F189" s="51"/>
      <c r="G189" s="82" t="s">
        <v>596</v>
      </c>
      <c r="H189" s="81" t="s">
        <v>952</v>
      </c>
    </row>
    <row r="190" spans="5:8">
      <c r="E190" s="51"/>
      <c r="F190" s="51"/>
      <c r="G190" s="82" t="s">
        <v>597</v>
      </c>
      <c r="H190" s="81" t="s">
        <v>952</v>
      </c>
    </row>
    <row r="191" spans="5:8">
      <c r="E191" s="51"/>
      <c r="F191" s="51"/>
      <c r="G191" s="82" t="s">
        <v>598</v>
      </c>
      <c r="H191" s="81" t="s">
        <v>952</v>
      </c>
    </row>
    <row r="192" spans="5:8">
      <c r="E192" s="51"/>
      <c r="F192" s="51"/>
      <c r="G192" s="82" t="s">
        <v>599</v>
      </c>
      <c r="H192" s="81" t="s">
        <v>952</v>
      </c>
    </row>
    <row r="193" spans="5:8">
      <c r="E193" s="51"/>
      <c r="F193" s="51"/>
      <c r="G193" s="82" t="s">
        <v>600</v>
      </c>
      <c r="H193" s="81" t="s">
        <v>952</v>
      </c>
    </row>
    <row r="194" spans="5:8" ht="14.25" thickBot="1">
      <c r="E194" s="51"/>
      <c r="F194" s="51"/>
      <c r="G194" s="83" t="s">
        <v>601</v>
      </c>
      <c r="H194" s="81" t="s">
        <v>952</v>
      </c>
    </row>
    <row r="195" spans="5:8">
      <c r="E195" s="51"/>
      <c r="F195" s="51" t="s">
        <v>370</v>
      </c>
      <c r="G195" s="78" t="s">
        <v>602</v>
      </c>
      <c r="H195" s="84" t="s">
        <v>950</v>
      </c>
    </row>
    <row r="196" spans="5:8">
      <c r="E196" s="51"/>
      <c r="F196" s="51"/>
      <c r="G196" s="82" t="s">
        <v>603</v>
      </c>
      <c r="H196" s="81" t="s">
        <v>952</v>
      </c>
    </row>
    <row r="197" spans="5:8">
      <c r="E197" s="51"/>
      <c r="F197" s="51"/>
      <c r="G197" s="82" t="s">
        <v>604</v>
      </c>
      <c r="H197" s="81" t="s">
        <v>952</v>
      </c>
    </row>
    <row r="198" spans="5:8">
      <c r="E198" s="51"/>
      <c r="F198" s="51"/>
      <c r="G198" s="82" t="s">
        <v>605</v>
      </c>
      <c r="H198" s="81" t="s">
        <v>952</v>
      </c>
    </row>
    <row r="199" spans="5:8">
      <c r="E199" s="51"/>
      <c r="F199" s="51"/>
      <c r="G199" s="82" t="s">
        <v>606</v>
      </c>
      <c r="H199" s="81" t="s">
        <v>952</v>
      </c>
    </row>
    <row r="200" spans="5:8">
      <c r="E200" s="51"/>
      <c r="F200" s="51"/>
      <c r="G200" s="82" t="s">
        <v>607</v>
      </c>
      <c r="H200" s="81" t="s">
        <v>952</v>
      </c>
    </row>
    <row r="201" spans="5:8" ht="14.25" thickBot="1">
      <c r="E201" s="51"/>
      <c r="F201" s="51"/>
      <c r="G201" s="83" t="s">
        <v>608</v>
      </c>
      <c r="H201" s="81" t="s">
        <v>952</v>
      </c>
    </row>
    <row r="202" spans="5:8">
      <c r="E202" s="51"/>
      <c r="F202" s="51" t="s">
        <v>372</v>
      </c>
      <c r="G202" s="78" t="s">
        <v>609</v>
      </c>
      <c r="H202" s="84" t="s">
        <v>950</v>
      </c>
    </row>
    <row r="203" spans="5:8">
      <c r="E203" s="51"/>
      <c r="F203" s="51"/>
      <c r="G203" s="82" t="s">
        <v>610</v>
      </c>
      <c r="H203" s="81" t="s">
        <v>952</v>
      </c>
    </row>
    <row r="204" spans="5:8">
      <c r="E204" s="51"/>
      <c r="F204" s="51"/>
      <c r="G204" s="82" t="s">
        <v>611</v>
      </c>
      <c r="H204" s="81" t="s">
        <v>952</v>
      </c>
    </row>
    <row r="205" spans="5:8">
      <c r="E205" s="51"/>
      <c r="F205" s="51"/>
      <c r="G205" s="82" t="s">
        <v>612</v>
      </c>
      <c r="H205" s="81" t="s">
        <v>952</v>
      </c>
    </row>
    <row r="206" spans="5:8">
      <c r="E206" s="51"/>
      <c r="F206" s="51"/>
      <c r="G206" s="82" t="s">
        <v>613</v>
      </c>
      <c r="H206" s="81" t="s">
        <v>952</v>
      </c>
    </row>
    <row r="207" spans="5:8">
      <c r="E207" s="51"/>
      <c r="F207" s="51"/>
      <c r="G207" s="82" t="s">
        <v>614</v>
      </c>
      <c r="H207" s="81" t="s">
        <v>952</v>
      </c>
    </row>
    <row r="208" spans="5:8">
      <c r="E208" s="51"/>
      <c r="F208" s="51"/>
      <c r="G208" s="82" t="s">
        <v>615</v>
      </c>
      <c r="H208" s="81" t="s">
        <v>952</v>
      </c>
    </row>
    <row r="209" spans="5:8">
      <c r="E209" s="51"/>
      <c r="F209" s="51"/>
      <c r="G209" s="82" t="s">
        <v>616</v>
      </c>
      <c r="H209" s="81" t="s">
        <v>952</v>
      </c>
    </row>
    <row r="210" spans="5:8" ht="14.25" thickBot="1">
      <c r="E210" s="51"/>
      <c r="F210" s="51"/>
      <c r="G210" s="83" t="s">
        <v>617</v>
      </c>
      <c r="H210" s="81" t="s">
        <v>952</v>
      </c>
    </row>
    <row r="211" spans="5:8">
      <c r="E211" s="51"/>
      <c r="F211" s="51" t="s">
        <v>374</v>
      </c>
      <c r="G211" s="78" t="s">
        <v>618</v>
      </c>
      <c r="H211" s="84" t="s">
        <v>950</v>
      </c>
    </row>
    <row r="212" spans="5:8">
      <c r="E212" s="51"/>
      <c r="F212" s="51"/>
      <c r="G212" s="82" t="s">
        <v>619</v>
      </c>
      <c r="H212" s="81" t="s">
        <v>952</v>
      </c>
    </row>
    <row r="213" spans="5:8">
      <c r="E213" s="51"/>
      <c r="F213" s="51"/>
      <c r="G213" s="82" t="s">
        <v>620</v>
      </c>
      <c r="H213" s="81" t="s">
        <v>952</v>
      </c>
    </row>
    <row r="214" spans="5:8" ht="14.25" thickBot="1">
      <c r="E214" s="51"/>
      <c r="F214" s="51"/>
      <c r="G214" s="83" t="s">
        <v>621</v>
      </c>
      <c r="H214" s="81" t="s">
        <v>952</v>
      </c>
    </row>
    <row r="215" spans="5:8">
      <c r="E215" s="51"/>
      <c r="F215" s="51" t="s">
        <v>376</v>
      </c>
      <c r="G215" s="78" t="s">
        <v>622</v>
      </c>
      <c r="H215" s="84" t="s">
        <v>950</v>
      </c>
    </row>
    <row r="216" spans="5:8">
      <c r="E216" s="51"/>
      <c r="F216" s="51"/>
      <c r="G216" s="82" t="s">
        <v>623</v>
      </c>
      <c r="H216" s="81" t="s">
        <v>952</v>
      </c>
    </row>
    <row r="217" spans="5:8">
      <c r="E217" s="51"/>
      <c r="F217" s="51"/>
      <c r="G217" s="82" t="s">
        <v>624</v>
      </c>
      <c r="H217" s="81" t="s">
        <v>952</v>
      </c>
    </row>
    <row r="218" spans="5:8">
      <c r="E218" s="51"/>
      <c r="F218" s="51"/>
      <c r="G218" s="82" t="s">
        <v>625</v>
      </c>
      <c r="H218" s="81" t="s">
        <v>952</v>
      </c>
    </row>
    <row r="219" spans="5:8">
      <c r="E219" s="51"/>
      <c r="F219" s="51"/>
      <c r="G219" s="82" t="s">
        <v>626</v>
      </c>
      <c r="H219" s="81" t="s">
        <v>952</v>
      </c>
    </row>
    <row r="220" spans="5:8">
      <c r="E220" s="51"/>
      <c r="F220" s="51"/>
      <c r="G220" s="82" t="s">
        <v>627</v>
      </c>
      <c r="H220" s="81" t="s">
        <v>952</v>
      </c>
    </row>
    <row r="221" spans="5:8" ht="14.25" thickBot="1">
      <c r="E221" s="51"/>
      <c r="F221" s="51"/>
      <c r="G221" s="83" t="s">
        <v>628</v>
      </c>
      <c r="H221" s="81" t="s">
        <v>952</v>
      </c>
    </row>
    <row r="222" spans="5:8">
      <c r="E222" s="51"/>
      <c r="F222" s="51" t="s">
        <v>378</v>
      </c>
      <c r="G222" s="78" t="s">
        <v>629</v>
      </c>
      <c r="H222" s="84" t="s">
        <v>950</v>
      </c>
    </row>
    <row r="223" spans="5:8">
      <c r="E223" s="51"/>
      <c r="F223" s="51"/>
      <c r="G223" s="82" t="s">
        <v>630</v>
      </c>
      <c r="H223" s="81" t="s">
        <v>952</v>
      </c>
    </row>
    <row r="224" spans="5:8">
      <c r="E224" s="51"/>
      <c r="F224" s="51"/>
      <c r="G224" s="82" t="s">
        <v>631</v>
      </c>
      <c r="H224" s="81" t="s">
        <v>952</v>
      </c>
    </row>
    <row r="225" spans="5:8">
      <c r="E225" s="51"/>
      <c r="F225" s="51"/>
      <c r="G225" s="82" t="s">
        <v>632</v>
      </c>
      <c r="H225" s="81" t="s">
        <v>952</v>
      </c>
    </row>
    <row r="226" spans="5:8">
      <c r="E226" s="51"/>
      <c r="F226" s="51"/>
      <c r="G226" s="82" t="s">
        <v>633</v>
      </c>
      <c r="H226" s="81" t="s">
        <v>952</v>
      </c>
    </row>
    <row r="227" spans="5:8">
      <c r="E227" s="51"/>
      <c r="F227" s="51"/>
      <c r="G227" s="82" t="s">
        <v>634</v>
      </c>
      <c r="H227" s="81" t="s">
        <v>952</v>
      </c>
    </row>
    <row r="228" spans="5:8">
      <c r="E228" s="51"/>
      <c r="F228" s="51"/>
      <c r="G228" s="82" t="s">
        <v>635</v>
      </c>
      <c r="H228" s="81" t="s">
        <v>952</v>
      </c>
    </row>
    <row r="229" spans="5:8">
      <c r="E229" s="51"/>
      <c r="F229" s="51"/>
      <c r="G229" s="82" t="s">
        <v>636</v>
      </c>
      <c r="H229" s="81" t="s">
        <v>952</v>
      </c>
    </row>
    <row r="230" spans="5:8">
      <c r="E230" s="51"/>
      <c r="F230" s="51"/>
      <c r="G230" s="82" t="s">
        <v>637</v>
      </c>
      <c r="H230" s="81" t="s">
        <v>952</v>
      </c>
    </row>
    <row r="231" spans="5:8" ht="14.25" thickBot="1">
      <c r="E231" s="51"/>
      <c r="F231" s="51"/>
      <c r="G231" s="83" t="s">
        <v>638</v>
      </c>
      <c r="H231" s="81" t="s">
        <v>952</v>
      </c>
    </row>
    <row r="232" spans="5:8">
      <c r="E232" s="51"/>
      <c r="F232" s="51" t="s">
        <v>380</v>
      </c>
      <c r="G232" s="78" t="s">
        <v>639</v>
      </c>
      <c r="H232" s="84" t="s">
        <v>950</v>
      </c>
    </row>
    <row r="233" spans="5:8" ht="14.25" thickBot="1">
      <c r="E233" s="51"/>
      <c r="F233" s="51"/>
      <c r="G233" s="83" t="s">
        <v>640</v>
      </c>
      <c r="H233" s="84" t="s">
        <v>950</v>
      </c>
    </row>
    <row r="234" spans="5:8">
      <c r="E234" s="51"/>
      <c r="F234" s="51" t="s">
        <v>382</v>
      </c>
      <c r="G234" s="78" t="s">
        <v>641</v>
      </c>
      <c r="H234" s="84" t="s">
        <v>950</v>
      </c>
    </row>
    <row r="235" spans="5:8" ht="14.25" thickBot="1">
      <c r="E235" s="51"/>
      <c r="F235" s="51"/>
      <c r="G235" s="83" t="s">
        <v>642</v>
      </c>
      <c r="H235" s="84" t="s">
        <v>950</v>
      </c>
    </row>
    <row r="236" spans="5:8">
      <c r="E236" s="51"/>
      <c r="F236" s="51" t="s">
        <v>384</v>
      </c>
      <c r="G236" s="78" t="s">
        <v>643</v>
      </c>
      <c r="H236" s="84" t="s">
        <v>950</v>
      </c>
    </row>
    <row r="237" spans="5:8" ht="14.25" thickBot="1">
      <c r="E237" s="51"/>
      <c r="F237" s="51"/>
      <c r="G237" s="83" t="s">
        <v>644</v>
      </c>
      <c r="H237" s="84" t="s">
        <v>950</v>
      </c>
    </row>
    <row r="238" spans="5:8">
      <c r="E238" s="51"/>
      <c r="F238" s="51" t="s">
        <v>386</v>
      </c>
      <c r="G238" s="78" t="s">
        <v>645</v>
      </c>
      <c r="H238" s="84" t="s">
        <v>950</v>
      </c>
    </row>
    <row r="239" spans="5:8">
      <c r="E239" s="51"/>
      <c r="F239" s="51"/>
      <c r="G239" s="82" t="s">
        <v>646</v>
      </c>
      <c r="H239" s="84" t="s">
        <v>950</v>
      </c>
    </row>
    <row r="240" spans="5:8">
      <c r="E240" s="51"/>
      <c r="F240" s="51"/>
      <c r="G240" s="82" t="s">
        <v>647</v>
      </c>
      <c r="H240" s="84" t="s">
        <v>950</v>
      </c>
    </row>
    <row r="241" spans="5:8" ht="14.25" thickBot="1">
      <c r="E241" s="51"/>
      <c r="F241" s="51"/>
      <c r="G241" s="83" t="s">
        <v>648</v>
      </c>
      <c r="H241" s="84" t="s">
        <v>950</v>
      </c>
    </row>
    <row r="242" spans="5:8">
      <c r="E242" s="51"/>
      <c r="F242" s="51" t="s">
        <v>388</v>
      </c>
      <c r="G242" s="78" t="s">
        <v>649</v>
      </c>
      <c r="H242" s="84" t="s">
        <v>950</v>
      </c>
    </row>
    <row r="243" spans="5:8">
      <c r="E243" s="51"/>
      <c r="F243" s="51"/>
      <c r="G243" s="82" t="s">
        <v>650</v>
      </c>
      <c r="H243" s="84" t="s">
        <v>950</v>
      </c>
    </row>
    <row r="244" spans="5:8">
      <c r="E244" s="51"/>
      <c r="F244" s="51"/>
      <c r="G244" s="82" t="s">
        <v>651</v>
      </c>
      <c r="H244" s="84" t="s">
        <v>950</v>
      </c>
    </row>
    <row r="245" spans="5:8" ht="14.25" thickBot="1">
      <c r="E245" s="51"/>
      <c r="F245" s="51"/>
      <c r="G245" s="83" t="s">
        <v>652</v>
      </c>
      <c r="H245" s="84" t="s">
        <v>950</v>
      </c>
    </row>
    <row r="246" spans="5:8">
      <c r="E246" s="51"/>
      <c r="F246" s="51" t="s">
        <v>390</v>
      </c>
      <c r="G246" s="78" t="s">
        <v>653</v>
      </c>
      <c r="H246" s="84" t="s">
        <v>950</v>
      </c>
    </row>
    <row r="247" spans="5:8">
      <c r="E247" s="51"/>
      <c r="F247" s="51"/>
      <c r="G247" s="82" t="s">
        <v>654</v>
      </c>
      <c r="H247" s="84" t="s">
        <v>950</v>
      </c>
    </row>
    <row r="248" spans="5:8">
      <c r="E248" s="51"/>
      <c r="F248" s="51"/>
      <c r="G248" s="82" t="s">
        <v>655</v>
      </c>
      <c r="H248" s="84" t="s">
        <v>950</v>
      </c>
    </row>
    <row r="249" spans="5:8" ht="14.25" thickBot="1">
      <c r="E249" s="51"/>
      <c r="F249" s="51"/>
      <c r="G249" s="83" t="s">
        <v>656</v>
      </c>
      <c r="H249" s="84" t="s">
        <v>950</v>
      </c>
    </row>
    <row r="250" spans="5:8">
      <c r="E250" s="51"/>
      <c r="F250" s="51" t="s">
        <v>392</v>
      </c>
      <c r="G250" s="78" t="s">
        <v>657</v>
      </c>
      <c r="H250" s="84" t="s">
        <v>950</v>
      </c>
    </row>
    <row r="251" spans="5:8">
      <c r="E251" s="51"/>
      <c r="F251" s="51"/>
      <c r="G251" s="82" t="s">
        <v>658</v>
      </c>
      <c r="H251" s="84" t="s">
        <v>950</v>
      </c>
    </row>
    <row r="252" spans="5:8" ht="14.25" thickBot="1">
      <c r="E252" s="51"/>
      <c r="F252" s="51"/>
      <c r="G252" s="83" t="s">
        <v>659</v>
      </c>
      <c r="H252" s="84" t="s">
        <v>950</v>
      </c>
    </row>
    <row r="253" spans="5:8">
      <c r="E253" s="51"/>
      <c r="F253" s="51" t="s">
        <v>394</v>
      </c>
      <c r="G253" s="78" t="s">
        <v>660</v>
      </c>
      <c r="H253" s="84" t="s">
        <v>950</v>
      </c>
    </row>
    <row r="254" spans="5:8" ht="14.25" thickBot="1">
      <c r="E254" s="51"/>
      <c r="F254" s="51"/>
      <c r="G254" s="83" t="s">
        <v>661</v>
      </c>
      <c r="H254" s="84" t="s">
        <v>950</v>
      </c>
    </row>
    <row r="255" spans="5:8">
      <c r="E255" s="51"/>
      <c r="F255" s="51" t="s">
        <v>396</v>
      </c>
      <c r="G255" s="78" t="s">
        <v>662</v>
      </c>
      <c r="H255" s="84" t="s">
        <v>950</v>
      </c>
    </row>
    <row r="256" spans="5:8">
      <c r="E256" s="51"/>
      <c r="F256" s="51"/>
      <c r="G256" s="82" t="s">
        <v>663</v>
      </c>
      <c r="H256" s="84" t="s">
        <v>950</v>
      </c>
    </row>
    <row r="257" spans="5:8">
      <c r="E257" s="51"/>
      <c r="F257" s="51"/>
      <c r="G257" s="82" t="s">
        <v>664</v>
      </c>
      <c r="H257" s="84" t="s">
        <v>950</v>
      </c>
    </row>
    <row r="258" spans="5:8">
      <c r="E258" s="51"/>
      <c r="F258" s="51"/>
      <c r="G258" s="82" t="s">
        <v>665</v>
      </c>
      <c r="H258" s="84" t="s">
        <v>950</v>
      </c>
    </row>
    <row r="259" spans="5:8">
      <c r="E259" s="51"/>
      <c r="F259" s="51"/>
      <c r="G259" s="82" t="s">
        <v>666</v>
      </c>
      <c r="H259" s="84" t="s">
        <v>950</v>
      </c>
    </row>
    <row r="260" spans="5:8">
      <c r="E260" s="51"/>
      <c r="F260" s="51"/>
      <c r="G260" s="82" t="s">
        <v>667</v>
      </c>
      <c r="H260" s="84" t="s">
        <v>950</v>
      </c>
    </row>
    <row r="261" spans="5:8" ht="14.25" thickBot="1">
      <c r="E261" s="51"/>
      <c r="F261" s="51"/>
      <c r="G261" s="83" t="s">
        <v>668</v>
      </c>
      <c r="H261" s="84" t="s">
        <v>950</v>
      </c>
    </row>
    <row r="262" spans="5:8">
      <c r="E262" s="51"/>
      <c r="F262" s="51" t="s">
        <v>398</v>
      </c>
      <c r="G262" s="78" t="s">
        <v>669</v>
      </c>
      <c r="H262" s="84" t="s">
        <v>950</v>
      </c>
    </row>
    <row r="263" spans="5:8" ht="14.25" thickBot="1">
      <c r="E263" s="51"/>
      <c r="F263" s="51"/>
      <c r="G263" s="83" t="s">
        <v>670</v>
      </c>
      <c r="H263" s="84" t="s">
        <v>950</v>
      </c>
    </row>
    <row r="264" spans="5:8">
      <c r="E264" s="51"/>
      <c r="F264" s="51" t="s">
        <v>400</v>
      </c>
      <c r="G264" s="78" t="s">
        <v>671</v>
      </c>
      <c r="H264" s="84" t="s">
        <v>950</v>
      </c>
    </row>
    <row r="265" spans="5:8">
      <c r="E265" s="51"/>
      <c r="F265" s="51"/>
      <c r="G265" s="82" t="s">
        <v>672</v>
      </c>
      <c r="H265" s="84" t="s">
        <v>950</v>
      </c>
    </row>
    <row r="266" spans="5:8">
      <c r="E266" s="51"/>
      <c r="F266" s="51"/>
      <c r="G266" s="82" t="s">
        <v>673</v>
      </c>
      <c r="H266" s="84" t="s">
        <v>950</v>
      </c>
    </row>
    <row r="267" spans="5:8">
      <c r="E267" s="51"/>
      <c r="F267" s="51"/>
      <c r="G267" s="82" t="s">
        <v>674</v>
      </c>
      <c r="H267" s="84" t="s">
        <v>950</v>
      </c>
    </row>
    <row r="268" spans="5:8" ht="14.25" thickBot="1">
      <c r="E268" s="51"/>
      <c r="F268" s="51"/>
      <c r="G268" s="83" t="s">
        <v>675</v>
      </c>
      <c r="H268" s="84" t="s">
        <v>950</v>
      </c>
    </row>
    <row r="269" spans="5:8">
      <c r="E269" s="51"/>
      <c r="F269" s="51" t="s">
        <v>402</v>
      </c>
      <c r="G269" s="78" t="s">
        <v>676</v>
      </c>
      <c r="H269" s="84" t="s">
        <v>950</v>
      </c>
    </row>
    <row r="270" spans="5:8">
      <c r="E270" s="51"/>
      <c r="F270" s="51"/>
      <c r="G270" s="82" t="s">
        <v>677</v>
      </c>
      <c r="H270" s="84" t="s">
        <v>950</v>
      </c>
    </row>
    <row r="271" spans="5:8">
      <c r="E271" s="51"/>
      <c r="F271" s="51"/>
      <c r="G271" s="82" t="s">
        <v>678</v>
      </c>
      <c r="H271" s="84" t="s">
        <v>950</v>
      </c>
    </row>
    <row r="272" spans="5:8">
      <c r="E272" s="51"/>
      <c r="F272" s="51"/>
      <c r="G272" s="82" t="s">
        <v>679</v>
      </c>
      <c r="H272" s="84" t="s">
        <v>950</v>
      </c>
    </row>
    <row r="273" spans="5:8">
      <c r="E273" s="51"/>
      <c r="F273" s="51"/>
      <c r="G273" s="82" t="s">
        <v>680</v>
      </c>
      <c r="H273" s="84" t="s">
        <v>950</v>
      </c>
    </row>
    <row r="274" spans="5:8" ht="14.25" thickBot="1">
      <c r="E274" s="51"/>
      <c r="F274" s="51"/>
      <c r="G274" s="83" t="s">
        <v>681</v>
      </c>
      <c r="H274" s="84" t="s">
        <v>950</v>
      </c>
    </row>
    <row r="275" spans="5:8">
      <c r="E275" s="51"/>
      <c r="F275" s="51" t="s">
        <v>404</v>
      </c>
      <c r="G275" s="78" t="s">
        <v>682</v>
      </c>
      <c r="H275" s="84" t="s">
        <v>950</v>
      </c>
    </row>
    <row r="276" spans="5:8">
      <c r="E276" s="51"/>
      <c r="F276" s="51"/>
      <c r="G276" s="82" t="s">
        <v>683</v>
      </c>
      <c r="H276" s="84" t="s">
        <v>950</v>
      </c>
    </row>
    <row r="277" spans="5:8">
      <c r="E277" s="51"/>
      <c r="F277" s="51"/>
      <c r="G277" s="82" t="s">
        <v>684</v>
      </c>
      <c r="H277" s="84" t="s">
        <v>950</v>
      </c>
    </row>
    <row r="278" spans="5:8">
      <c r="E278" s="51"/>
      <c r="F278" s="51"/>
      <c r="G278" s="82" t="s">
        <v>685</v>
      </c>
      <c r="H278" s="84" t="s">
        <v>950</v>
      </c>
    </row>
    <row r="279" spans="5:8" ht="14.25" thickBot="1">
      <c r="E279" s="51"/>
      <c r="F279" s="51"/>
      <c r="G279" s="83" t="s">
        <v>686</v>
      </c>
      <c r="H279" s="84" t="s">
        <v>950</v>
      </c>
    </row>
    <row r="280" spans="5:8">
      <c r="E280" s="51"/>
      <c r="F280" s="51" t="s">
        <v>406</v>
      </c>
      <c r="G280" s="78" t="s">
        <v>687</v>
      </c>
      <c r="H280" s="84" t="s">
        <v>950</v>
      </c>
    </row>
    <row r="281" spans="5:8">
      <c r="E281" s="51"/>
      <c r="F281" s="51"/>
      <c r="G281" s="82" t="s">
        <v>688</v>
      </c>
      <c r="H281" s="84" t="s">
        <v>950</v>
      </c>
    </row>
    <row r="282" spans="5:8" ht="14.25" thickBot="1">
      <c r="E282" s="51"/>
      <c r="F282" s="51"/>
      <c r="G282" s="83" t="s">
        <v>689</v>
      </c>
      <c r="H282" s="84" t="s">
        <v>950</v>
      </c>
    </row>
    <row r="283" spans="5:8">
      <c r="E283" s="51"/>
      <c r="F283" s="51" t="s">
        <v>408</v>
      </c>
      <c r="G283" s="78" t="s">
        <v>690</v>
      </c>
      <c r="H283" s="84" t="s">
        <v>950</v>
      </c>
    </row>
    <row r="284" spans="5:8">
      <c r="E284" s="51"/>
      <c r="F284" s="51"/>
      <c r="G284" s="82" t="s">
        <v>691</v>
      </c>
      <c r="H284" s="84" t="s">
        <v>950</v>
      </c>
    </row>
    <row r="285" spans="5:8" ht="14.25" thickBot="1">
      <c r="E285" s="51"/>
      <c r="F285" s="51"/>
      <c r="G285" s="83" t="s">
        <v>692</v>
      </c>
      <c r="H285" s="84" t="s">
        <v>950</v>
      </c>
    </row>
    <row r="286" spans="5:8">
      <c r="E286" s="51"/>
      <c r="F286" s="51" t="s">
        <v>410</v>
      </c>
      <c r="G286" s="78" t="s">
        <v>693</v>
      </c>
      <c r="H286" s="84" t="s">
        <v>950</v>
      </c>
    </row>
    <row r="287" spans="5:8">
      <c r="E287" s="51"/>
      <c r="F287" s="51"/>
      <c r="G287" s="82" t="s">
        <v>694</v>
      </c>
      <c r="H287" s="84" t="s">
        <v>950</v>
      </c>
    </row>
    <row r="288" spans="5:8">
      <c r="E288" s="51"/>
      <c r="F288" s="51"/>
      <c r="G288" s="82" t="s">
        <v>695</v>
      </c>
      <c r="H288" s="84" t="s">
        <v>950</v>
      </c>
    </row>
    <row r="289" spans="5:8">
      <c r="E289" s="51"/>
      <c r="F289" s="51"/>
      <c r="G289" s="82" t="s">
        <v>696</v>
      </c>
      <c r="H289" s="84" t="s">
        <v>950</v>
      </c>
    </row>
    <row r="290" spans="5:8">
      <c r="E290" s="51"/>
      <c r="F290" s="51"/>
      <c r="G290" s="82" t="s">
        <v>697</v>
      </c>
      <c r="H290" s="84" t="s">
        <v>950</v>
      </c>
    </row>
    <row r="291" spans="5:8">
      <c r="E291" s="51"/>
      <c r="F291" s="51"/>
      <c r="G291" s="82" t="s">
        <v>698</v>
      </c>
      <c r="H291" s="84" t="s">
        <v>950</v>
      </c>
    </row>
    <row r="292" spans="5:8" ht="14.25" thickBot="1">
      <c r="E292" s="51"/>
      <c r="F292" s="51"/>
      <c r="G292" s="83" t="s">
        <v>699</v>
      </c>
      <c r="H292" s="84" t="s">
        <v>950</v>
      </c>
    </row>
    <row r="293" spans="5:8">
      <c r="E293" s="51"/>
      <c r="F293" s="51" t="s">
        <v>412</v>
      </c>
      <c r="G293" s="78" t="s">
        <v>700</v>
      </c>
      <c r="H293" s="84" t="s">
        <v>950</v>
      </c>
    </row>
    <row r="294" spans="5:8" ht="14.25" thickBot="1">
      <c r="E294" s="51"/>
      <c r="F294" s="51"/>
      <c r="G294" s="83" t="s">
        <v>701</v>
      </c>
      <c r="H294" s="84" t="s">
        <v>950</v>
      </c>
    </row>
    <row r="295" spans="5:8">
      <c r="E295" s="51"/>
      <c r="F295" s="51" t="s">
        <v>414</v>
      </c>
      <c r="G295" s="78" t="s">
        <v>702</v>
      </c>
      <c r="H295" s="84" t="s">
        <v>950</v>
      </c>
    </row>
    <row r="296" spans="5:8" ht="14.25" thickBot="1">
      <c r="E296" s="51"/>
      <c r="F296" s="51"/>
      <c r="G296" s="83" t="s">
        <v>703</v>
      </c>
      <c r="H296" s="84" t="s">
        <v>950</v>
      </c>
    </row>
    <row r="297" spans="5:8">
      <c r="E297" s="51"/>
      <c r="F297" s="51" t="s">
        <v>416</v>
      </c>
      <c r="G297" s="78" t="s">
        <v>704</v>
      </c>
      <c r="H297" s="84" t="s">
        <v>950</v>
      </c>
    </row>
    <row r="298" spans="5:8">
      <c r="E298" s="51"/>
      <c r="F298" s="51"/>
      <c r="G298" s="82" t="s">
        <v>705</v>
      </c>
      <c r="H298" s="84" t="s">
        <v>950</v>
      </c>
    </row>
    <row r="299" spans="5:8">
      <c r="E299" s="51"/>
      <c r="F299" s="51"/>
      <c r="G299" s="82" t="s">
        <v>706</v>
      </c>
      <c r="H299" s="84" t="s">
        <v>950</v>
      </c>
    </row>
    <row r="300" spans="5:8" ht="14.25" thickBot="1">
      <c r="E300" s="51"/>
      <c r="F300" s="51"/>
      <c r="G300" s="83" t="s">
        <v>707</v>
      </c>
      <c r="H300" s="84" t="s">
        <v>950</v>
      </c>
    </row>
    <row r="301" spans="5:8">
      <c r="E301" s="51"/>
      <c r="F301" s="51" t="s">
        <v>418</v>
      </c>
      <c r="G301" s="78" t="s">
        <v>708</v>
      </c>
      <c r="H301" s="84" t="s">
        <v>950</v>
      </c>
    </row>
    <row r="302" spans="5:8">
      <c r="E302" s="51"/>
      <c r="F302" s="51"/>
      <c r="G302" s="82" t="s">
        <v>709</v>
      </c>
      <c r="H302" s="84" t="s">
        <v>950</v>
      </c>
    </row>
    <row r="303" spans="5:8" ht="14.25" thickBot="1">
      <c r="E303" s="51"/>
      <c r="F303" s="51"/>
      <c r="G303" s="83" t="s">
        <v>710</v>
      </c>
      <c r="H303" s="84" t="s">
        <v>950</v>
      </c>
    </row>
    <row r="304" spans="5:8">
      <c r="E304" s="51"/>
      <c r="F304" s="51" t="s">
        <v>420</v>
      </c>
      <c r="G304" s="78" t="s">
        <v>711</v>
      </c>
      <c r="H304" s="84" t="s">
        <v>950</v>
      </c>
    </row>
    <row r="305" spans="5:8">
      <c r="E305" s="51"/>
      <c r="F305" s="51"/>
      <c r="G305" s="82" t="s">
        <v>712</v>
      </c>
      <c r="H305" s="84" t="s">
        <v>950</v>
      </c>
    </row>
    <row r="306" spans="5:8">
      <c r="E306" s="51"/>
      <c r="F306" s="51"/>
      <c r="G306" s="82" t="s">
        <v>713</v>
      </c>
      <c r="H306" s="84" t="s">
        <v>950</v>
      </c>
    </row>
    <row r="307" spans="5:8">
      <c r="E307" s="51"/>
      <c r="F307" s="51"/>
      <c r="G307" s="82" t="s">
        <v>714</v>
      </c>
      <c r="H307" s="84" t="s">
        <v>950</v>
      </c>
    </row>
    <row r="308" spans="5:8">
      <c r="E308" s="51"/>
      <c r="F308" s="51"/>
      <c r="G308" s="82" t="s">
        <v>715</v>
      </c>
      <c r="H308" s="84" t="s">
        <v>950</v>
      </c>
    </row>
    <row r="309" spans="5:8">
      <c r="E309" s="51"/>
      <c r="F309" s="51"/>
      <c r="G309" s="82" t="s">
        <v>716</v>
      </c>
      <c r="H309" s="84" t="s">
        <v>950</v>
      </c>
    </row>
    <row r="310" spans="5:8" ht="14.25" thickBot="1">
      <c r="E310" s="51"/>
      <c r="F310" s="51"/>
      <c r="G310" s="83" t="s">
        <v>717</v>
      </c>
      <c r="H310" s="84" t="s">
        <v>950</v>
      </c>
    </row>
    <row r="311" spans="5:8">
      <c r="E311" s="51"/>
      <c r="F311" s="51" t="s">
        <v>422</v>
      </c>
      <c r="G311" s="78" t="s">
        <v>718</v>
      </c>
      <c r="H311" s="84" t="s">
        <v>950</v>
      </c>
    </row>
    <row r="312" spans="5:8">
      <c r="E312" s="51"/>
      <c r="F312" s="51"/>
      <c r="G312" s="82" t="s">
        <v>719</v>
      </c>
      <c r="H312" s="84" t="s">
        <v>950</v>
      </c>
    </row>
    <row r="313" spans="5:8">
      <c r="E313" s="51"/>
      <c r="F313" s="51"/>
      <c r="G313" s="82" t="s">
        <v>720</v>
      </c>
      <c r="H313" s="84" t="s">
        <v>950</v>
      </c>
    </row>
    <row r="314" spans="5:8">
      <c r="E314" s="51"/>
      <c r="F314" s="51"/>
      <c r="G314" s="82" t="s">
        <v>721</v>
      </c>
      <c r="H314" s="84" t="s">
        <v>950</v>
      </c>
    </row>
    <row r="315" spans="5:8" ht="14.25" thickBot="1">
      <c r="E315" s="51"/>
      <c r="F315" s="51"/>
      <c r="G315" s="83" t="s">
        <v>722</v>
      </c>
      <c r="H315" s="84" t="s">
        <v>950</v>
      </c>
    </row>
    <row r="316" spans="5:8">
      <c r="E316" s="51"/>
      <c r="F316" s="51" t="s">
        <v>424</v>
      </c>
      <c r="G316" s="78" t="s">
        <v>723</v>
      </c>
      <c r="H316" s="84" t="s">
        <v>950</v>
      </c>
    </row>
    <row r="317" spans="5:8">
      <c r="E317" s="51"/>
      <c r="F317" s="51"/>
      <c r="G317" s="82" t="s">
        <v>724</v>
      </c>
      <c r="H317" s="84" t="s">
        <v>950</v>
      </c>
    </row>
    <row r="318" spans="5:8">
      <c r="E318" s="51"/>
      <c r="F318" s="51"/>
      <c r="G318" s="82" t="s">
        <v>725</v>
      </c>
      <c r="H318" s="84" t="s">
        <v>950</v>
      </c>
    </row>
    <row r="319" spans="5:8">
      <c r="E319" s="51"/>
      <c r="F319" s="51"/>
      <c r="G319" s="82" t="s">
        <v>726</v>
      </c>
      <c r="H319" s="84" t="s">
        <v>950</v>
      </c>
    </row>
    <row r="320" spans="5:8" ht="14.25" thickBot="1">
      <c r="E320" s="51"/>
      <c r="F320" s="51"/>
      <c r="G320" s="83" t="s">
        <v>727</v>
      </c>
      <c r="H320" s="84" t="s">
        <v>950</v>
      </c>
    </row>
    <row r="321" spans="5:8">
      <c r="E321" s="51"/>
      <c r="F321" s="51" t="s">
        <v>426</v>
      </c>
      <c r="G321" s="78" t="s">
        <v>728</v>
      </c>
      <c r="H321" s="84" t="s">
        <v>950</v>
      </c>
    </row>
    <row r="322" spans="5:8">
      <c r="E322" s="51"/>
      <c r="F322" s="51"/>
      <c r="G322" s="82" t="s">
        <v>729</v>
      </c>
      <c r="H322" s="84" t="s">
        <v>950</v>
      </c>
    </row>
    <row r="323" spans="5:8" ht="14.25" thickBot="1">
      <c r="E323" s="51"/>
      <c r="F323" s="51"/>
      <c r="G323" s="83" t="s">
        <v>730</v>
      </c>
      <c r="H323" s="84" t="s">
        <v>950</v>
      </c>
    </row>
    <row r="324" spans="5:8">
      <c r="E324" s="51"/>
      <c r="F324" s="51" t="s">
        <v>428</v>
      </c>
      <c r="G324" s="78" t="s">
        <v>731</v>
      </c>
      <c r="H324" s="84" t="s">
        <v>950</v>
      </c>
    </row>
    <row r="325" spans="5:8">
      <c r="E325" s="51"/>
      <c r="F325" s="51"/>
      <c r="G325" s="82" t="s">
        <v>732</v>
      </c>
      <c r="H325" s="84" t="s">
        <v>950</v>
      </c>
    </row>
    <row r="326" spans="5:8">
      <c r="E326" s="51"/>
      <c r="F326" s="51"/>
      <c r="G326" s="82" t="s">
        <v>733</v>
      </c>
      <c r="H326" s="84" t="s">
        <v>950</v>
      </c>
    </row>
    <row r="327" spans="5:8">
      <c r="E327" s="51"/>
      <c r="F327" s="51"/>
      <c r="G327" s="82" t="s">
        <v>734</v>
      </c>
      <c r="H327" s="84" t="s">
        <v>950</v>
      </c>
    </row>
    <row r="328" spans="5:8">
      <c r="E328" s="51"/>
      <c r="F328" s="51"/>
      <c r="G328" s="82" t="s">
        <v>735</v>
      </c>
      <c r="H328" s="84" t="s">
        <v>950</v>
      </c>
    </row>
    <row r="329" spans="5:8" ht="14.25" thickBot="1">
      <c r="E329" s="51"/>
      <c r="F329" s="51"/>
      <c r="G329" s="83" t="s">
        <v>736</v>
      </c>
      <c r="H329" s="84" t="s">
        <v>950</v>
      </c>
    </row>
    <row r="330" spans="5:8">
      <c r="E330" s="51"/>
      <c r="F330" s="51" t="s">
        <v>430</v>
      </c>
      <c r="G330" s="78" t="s">
        <v>737</v>
      </c>
      <c r="H330" s="84" t="s">
        <v>950</v>
      </c>
    </row>
    <row r="331" spans="5:8">
      <c r="E331" s="51"/>
      <c r="F331" s="51"/>
      <c r="G331" s="82" t="s">
        <v>738</v>
      </c>
      <c r="H331" s="84" t="s">
        <v>950</v>
      </c>
    </row>
    <row r="332" spans="5:8">
      <c r="E332" s="51"/>
      <c r="F332" s="51"/>
      <c r="G332" s="82" t="s">
        <v>739</v>
      </c>
      <c r="H332" s="84" t="s">
        <v>950</v>
      </c>
    </row>
    <row r="333" spans="5:8">
      <c r="E333" s="51"/>
      <c r="F333" s="51"/>
      <c r="G333" s="82" t="s">
        <v>740</v>
      </c>
      <c r="H333" s="84" t="s">
        <v>950</v>
      </c>
    </row>
    <row r="334" spans="5:8">
      <c r="E334" s="51"/>
      <c r="F334" s="51"/>
      <c r="G334" s="82" t="s">
        <v>741</v>
      </c>
      <c r="H334" s="84" t="s">
        <v>950</v>
      </c>
    </row>
    <row r="335" spans="5:8">
      <c r="E335" s="51"/>
      <c r="F335" s="51"/>
      <c r="G335" s="82" t="s">
        <v>742</v>
      </c>
      <c r="H335" s="84" t="s">
        <v>950</v>
      </c>
    </row>
    <row r="336" spans="5:8">
      <c r="E336" s="51"/>
      <c r="F336" s="51"/>
      <c r="G336" s="82" t="s">
        <v>743</v>
      </c>
      <c r="H336" s="84" t="s">
        <v>950</v>
      </c>
    </row>
    <row r="337" spans="5:8" ht="14.25" thickBot="1">
      <c r="E337" s="51"/>
      <c r="F337" s="51"/>
      <c r="G337" s="83" t="s">
        <v>744</v>
      </c>
      <c r="H337" s="84" t="s">
        <v>950</v>
      </c>
    </row>
    <row r="338" spans="5:8">
      <c r="E338" s="51"/>
      <c r="F338" s="51" t="s">
        <v>432</v>
      </c>
      <c r="G338" s="78" t="s">
        <v>745</v>
      </c>
      <c r="H338" s="84" t="s">
        <v>950</v>
      </c>
    </row>
    <row r="339" spans="5:8">
      <c r="E339" s="51"/>
      <c r="F339" s="51"/>
      <c r="G339" s="82" t="s">
        <v>746</v>
      </c>
      <c r="H339" s="84" t="s">
        <v>950</v>
      </c>
    </row>
    <row r="340" spans="5:8">
      <c r="E340" s="51"/>
      <c r="F340" s="51"/>
      <c r="G340" s="82" t="s">
        <v>747</v>
      </c>
      <c r="H340" s="84" t="s">
        <v>950</v>
      </c>
    </row>
    <row r="341" spans="5:8" ht="14.25" thickBot="1">
      <c r="E341" s="51"/>
      <c r="F341" s="51"/>
      <c r="G341" s="83" t="s">
        <v>748</v>
      </c>
      <c r="H341" s="84" t="s">
        <v>950</v>
      </c>
    </row>
    <row r="342" spans="5:8">
      <c r="E342" s="51"/>
      <c r="F342" s="51" t="s">
        <v>434</v>
      </c>
      <c r="G342" s="78" t="s">
        <v>749</v>
      </c>
      <c r="H342" s="84" t="s">
        <v>950</v>
      </c>
    </row>
    <row r="343" spans="5:8">
      <c r="E343" s="51"/>
      <c r="F343" s="51"/>
      <c r="G343" s="82" t="s">
        <v>750</v>
      </c>
      <c r="H343" s="84" t="s">
        <v>950</v>
      </c>
    </row>
    <row r="344" spans="5:8">
      <c r="E344" s="51"/>
      <c r="F344" s="51"/>
      <c r="G344" s="82" t="s">
        <v>751</v>
      </c>
      <c r="H344" s="84" t="s">
        <v>950</v>
      </c>
    </row>
    <row r="345" spans="5:8">
      <c r="E345" s="51"/>
      <c r="F345" s="51"/>
      <c r="G345" s="82" t="s">
        <v>752</v>
      </c>
      <c r="H345" s="84" t="s">
        <v>950</v>
      </c>
    </row>
    <row r="346" spans="5:8">
      <c r="E346" s="51"/>
      <c r="F346" s="51"/>
      <c r="G346" s="82" t="s">
        <v>753</v>
      </c>
      <c r="H346" s="84" t="s">
        <v>950</v>
      </c>
    </row>
    <row r="347" spans="5:8">
      <c r="E347" s="51"/>
      <c r="F347" s="51"/>
      <c r="G347" s="82" t="s">
        <v>754</v>
      </c>
      <c r="H347" s="84" t="s">
        <v>950</v>
      </c>
    </row>
    <row r="348" spans="5:8">
      <c r="E348" s="51"/>
      <c r="F348" s="51"/>
      <c r="G348" s="82" t="s">
        <v>755</v>
      </c>
      <c r="H348" s="84" t="s">
        <v>950</v>
      </c>
    </row>
    <row r="349" spans="5:8">
      <c r="E349" s="51"/>
      <c r="F349" s="51"/>
      <c r="G349" s="82" t="s">
        <v>756</v>
      </c>
      <c r="H349" s="84" t="s">
        <v>950</v>
      </c>
    </row>
    <row r="350" spans="5:8">
      <c r="E350" s="51"/>
      <c r="F350" s="51"/>
      <c r="G350" s="82" t="s">
        <v>757</v>
      </c>
      <c r="H350" s="84" t="s">
        <v>950</v>
      </c>
    </row>
    <row r="351" spans="5:8" ht="14.25" thickBot="1">
      <c r="E351" s="51"/>
      <c r="F351" s="51"/>
      <c r="G351" s="83" t="s">
        <v>758</v>
      </c>
      <c r="H351" s="84" t="s">
        <v>950</v>
      </c>
    </row>
    <row r="352" spans="5:8">
      <c r="E352" s="51"/>
      <c r="F352" s="51" t="s">
        <v>436</v>
      </c>
      <c r="G352" s="78" t="s">
        <v>759</v>
      </c>
      <c r="H352" s="84" t="s">
        <v>950</v>
      </c>
    </row>
    <row r="353" spans="5:8">
      <c r="E353" s="51"/>
      <c r="F353" s="51"/>
      <c r="G353" s="82" t="s">
        <v>760</v>
      </c>
      <c r="H353" s="84" t="s">
        <v>950</v>
      </c>
    </row>
    <row r="354" spans="5:8">
      <c r="E354" s="51"/>
      <c r="F354" s="51"/>
      <c r="G354" s="82" t="s">
        <v>761</v>
      </c>
      <c r="H354" s="84" t="s">
        <v>950</v>
      </c>
    </row>
    <row r="355" spans="5:8" ht="14.25" thickBot="1">
      <c r="E355" s="51"/>
      <c r="F355" s="51"/>
      <c r="G355" s="83" t="s">
        <v>762</v>
      </c>
      <c r="H355" s="84" t="s">
        <v>950</v>
      </c>
    </row>
    <row r="356" spans="5:8">
      <c r="E356" s="51"/>
      <c r="F356" s="51" t="s">
        <v>438</v>
      </c>
      <c r="G356" s="78" t="s">
        <v>763</v>
      </c>
      <c r="H356" s="84" t="s">
        <v>950</v>
      </c>
    </row>
    <row r="357" spans="5:8">
      <c r="E357" s="51"/>
      <c r="F357" s="51"/>
      <c r="G357" s="82" t="s">
        <v>764</v>
      </c>
      <c r="H357" s="84" t="s">
        <v>950</v>
      </c>
    </row>
    <row r="358" spans="5:8" ht="14.25" thickBot="1">
      <c r="E358" s="51"/>
      <c r="F358" s="51"/>
      <c r="G358" s="83" t="s">
        <v>765</v>
      </c>
      <c r="H358" s="84" t="s">
        <v>950</v>
      </c>
    </row>
    <row r="359" spans="5:8">
      <c r="E359" s="51"/>
      <c r="F359" s="51" t="s">
        <v>440</v>
      </c>
      <c r="G359" s="78" t="s">
        <v>766</v>
      </c>
      <c r="H359" s="84" t="s">
        <v>950</v>
      </c>
    </row>
    <row r="360" spans="5:8">
      <c r="E360" s="51"/>
      <c r="F360" s="51"/>
      <c r="G360" s="82" t="s">
        <v>767</v>
      </c>
      <c r="H360" s="84" t="s">
        <v>950</v>
      </c>
    </row>
    <row r="361" spans="5:8" ht="14.25" thickBot="1">
      <c r="E361" s="51"/>
      <c r="F361" s="51"/>
      <c r="G361" s="83" t="s">
        <v>768</v>
      </c>
      <c r="H361" s="84" t="s">
        <v>950</v>
      </c>
    </row>
    <row r="362" spans="5:8">
      <c r="E362" s="51"/>
      <c r="F362" s="51" t="s">
        <v>442</v>
      </c>
      <c r="G362" s="78" t="s">
        <v>769</v>
      </c>
      <c r="H362" s="84" t="s">
        <v>950</v>
      </c>
    </row>
    <row r="363" spans="5:8">
      <c r="E363" s="51"/>
      <c r="F363" s="51"/>
      <c r="G363" s="82" t="s">
        <v>770</v>
      </c>
      <c r="H363" s="84" t="s">
        <v>950</v>
      </c>
    </row>
    <row r="364" spans="5:8">
      <c r="E364" s="51"/>
      <c r="F364" s="51"/>
      <c r="G364" s="82" t="s">
        <v>771</v>
      </c>
      <c r="H364" s="84" t="s">
        <v>950</v>
      </c>
    </row>
    <row r="365" spans="5:8">
      <c r="E365" s="51"/>
      <c r="F365" s="51"/>
      <c r="G365" s="82" t="s">
        <v>772</v>
      </c>
      <c r="H365" s="84" t="s">
        <v>950</v>
      </c>
    </row>
    <row r="366" spans="5:8" ht="14.25" thickBot="1">
      <c r="E366" s="51"/>
      <c r="F366" s="51"/>
      <c r="G366" s="83" t="s">
        <v>773</v>
      </c>
      <c r="H366" s="84" t="s">
        <v>950</v>
      </c>
    </row>
    <row r="367" spans="5:8">
      <c r="E367" s="51"/>
      <c r="F367" s="51" t="s">
        <v>444</v>
      </c>
      <c r="G367" s="78" t="s">
        <v>774</v>
      </c>
      <c r="H367" s="84" t="s">
        <v>950</v>
      </c>
    </row>
    <row r="368" spans="5:8">
      <c r="E368" s="51"/>
      <c r="F368" s="51"/>
      <c r="G368" s="82" t="s">
        <v>775</v>
      </c>
      <c r="H368" s="84" t="s">
        <v>950</v>
      </c>
    </row>
    <row r="369" spans="5:8" ht="14.25" thickBot="1">
      <c r="E369" s="51"/>
      <c r="F369" s="51"/>
      <c r="G369" s="83" t="s">
        <v>776</v>
      </c>
      <c r="H369" s="84" t="s">
        <v>950</v>
      </c>
    </row>
    <row r="370" spans="5:8">
      <c r="E370" s="51"/>
      <c r="F370" s="51" t="s">
        <v>446</v>
      </c>
      <c r="G370" s="78" t="s">
        <v>777</v>
      </c>
      <c r="H370" s="84" t="s">
        <v>950</v>
      </c>
    </row>
    <row r="371" spans="5:8">
      <c r="E371" s="51"/>
      <c r="F371" s="51"/>
      <c r="G371" s="82" t="s">
        <v>778</v>
      </c>
      <c r="H371" s="84" t="s">
        <v>950</v>
      </c>
    </row>
    <row r="372" spans="5:8">
      <c r="E372" s="51"/>
      <c r="F372" s="51"/>
      <c r="G372" s="82" t="s">
        <v>779</v>
      </c>
      <c r="H372" s="84" t="s">
        <v>950</v>
      </c>
    </row>
    <row r="373" spans="5:8" ht="14.25" thickBot="1">
      <c r="E373" s="51"/>
      <c r="F373" s="51"/>
      <c r="G373" s="83" t="s">
        <v>780</v>
      </c>
      <c r="H373" s="84" t="s">
        <v>950</v>
      </c>
    </row>
    <row r="374" spans="5:8">
      <c r="E374" s="51"/>
      <c r="F374" s="51" t="s">
        <v>448</v>
      </c>
      <c r="G374" s="78" t="s">
        <v>781</v>
      </c>
      <c r="H374" s="84" t="s">
        <v>950</v>
      </c>
    </row>
    <row r="375" spans="5:8">
      <c r="E375" s="51"/>
      <c r="F375" s="51"/>
      <c r="G375" s="82" t="s">
        <v>782</v>
      </c>
      <c r="H375" s="84" t="s">
        <v>950</v>
      </c>
    </row>
    <row r="376" spans="5:8">
      <c r="E376" s="51"/>
      <c r="F376" s="51"/>
      <c r="G376" s="82" t="s">
        <v>783</v>
      </c>
      <c r="H376" s="84" t="s">
        <v>950</v>
      </c>
    </row>
    <row r="377" spans="5:8">
      <c r="E377" s="51"/>
      <c r="F377" s="51"/>
      <c r="G377" s="82" t="s">
        <v>784</v>
      </c>
      <c r="H377" s="84" t="s">
        <v>950</v>
      </c>
    </row>
    <row r="378" spans="5:8">
      <c r="E378" s="51"/>
      <c r="F378" s="51"/>
      <c r="G378" s="82" t="s">
        <v>785</v>
      </c>
      <c r="H378" s="84" t="s">
        <v>950</v>
      </c>
    </row>
    <row r="379" spans="5:8" ht="14.25" thickBot="1">
      <c r="E379" s="51"/>
      <c r="F379" s="51"/>
      <c r="G379" s="83" t="s">
        <v>786</v>
      </c>
      <c r="H379" s="84" t="s">
        <v>950</v>
      </c>
    </row>
    <row r="380" spans="5:8">
      <c r="E380" s="51"/>
      <c r="F380" s="51" t="s">
        <v>450</v>
      </c>
      <c r="G380" s="78" t="s">
        <v>787</v>
      </c>
      <c r="H380" s="84" t="s">
        <v>950</v>
      </c>
    </row>
    <row r="381" spans="5:8">
      <c r="E381" s="51"/>
      <c r="F381" s="51"/>
      <c r="G381" s="82" t="s">
        <v>788</v>
      </c>
      <c r="H381" s="84" t="s">
        <v>950</v>
      </c>
    </row>
    <row r="382" spans="5:8" ht="14.25" thickBot="1">
      <c r="E382" s="51"/>
      <c r="F382" s="51"/>
      <c r="G382" s="83" t="s">
        <v>789</v>
      </c>
      <c r="H382" s="84" t="s">
        <v>950</v>
      </c>
    </row>
    <row r="383" spans="5:8">
      <c r="E383" s="51"/>
      <c r="F383" s="51" t="s">
        <v>452</v>
      </c>
      <c r="G383" s="78" t="s">
        <v>790</v>
      </c>
      <c r="H383" s="84" t="s">
        <v>950</v>
      </c>
    </row>
    <row r="384" spans="5:8">
      <c r="E384" s="51"/>
      <c r="F384" s="51"/>
      <c r="G384" s="82" t="s">
        <v>791</v>
      </c>
      <c r="H384" s="84" t="s">
        <v>950</v>
      </c>
    </row>
    <row r="385" spans="5:8">
      <c r="E385" s="51"/>
      <c r="F385" s="51"/>
      <c r="G385" s="82" t="s">
        <v>792</v>
      </c>
      <c r="H385" s="84" t="s">
        <v>950</v>
      </c>
    </row>
    <row r="386" spans="5:8">
      <c r="E386" s="51"/>
      <c r="F386" s="51"/>
      <c r="G386" s="82" t="s">
        <v>793</v>
      </c>
      <c r="H386" s="84" t="s">
        <v>950</v>
      </c>
    </row>
    <row r="387" spans="5:8" ht="14.25" thickBot="1">
      <c r="E387" s="51"/>
      <c r="F387" s="51"/>
      <c r="G387" s="83" t="s">
        <v>794</v>
      </c>
      <c r="H387" s="84" t="s">
        <v>950</v>
      </c>
    </row>
    <row r="388" spans="5:8">
      <c r="E388" s="51"/>
      <c r="F388" s="51" t="s">
        <v>454</v>
      </c>
      <c r="G388" s="78" t="s">
        <v>795</v>
      </c>
      <c r="H388" s="84" t="s">
        <v>950</v>
      </c>
    </row>
    <row r="389" spans="5:8">
      <c r="E389" s="51"/>
      <c r="F389" s="51"/>
      <c r="G389" s="82" t="s">
        <v>796</v>
      </c>
      <c r="H389" s="84" t="s">
        <v>950</v>
      </c>
    </row>
    <row r="390" spans="5:8">
      <c r="E390" s="51"/>
      <c r="F390" s="51"/>
      <c r="G390" s="82" t="s">
        <v>797</v>
      </c>
      <c r="H390" s="84" t="s">
        <v>950</v>
      </c>
    </row>
    <row r="391" spans="5:8">
      <c r="E391" s="51"/>
      <c r="F391" s="51"/>
      <c r="G391" s="82" t="s">
        <v>798</v>
      </c>
      <c r="H391" s="84" t="s">
        <v>950</v>
      </c>
    </row>
    <row r="392" spans="5:8">
      <c r="E392" s="51"/>
      <c r="F392" s="51"/>
      <c r="G392" s="82" t="s">
        <v>799</v>
      </c>
      <c r="H392" s="84" t="s">
        <v>950</v>
      </c>
    </row>
    <row r="393" spans="5:8">
      <c r="E393" s="51"/>
      <c r="F393" s="51"/>
      <c r="G393" s="82" t="s">
        <v>800</v>
      </c>
      <c r="H393" s="84" t="s">
        <v>950</v>
      </c>
    </row>
    <row r="394" spans="5:8" ht="14.25" thickBot="1">
      <c r="E394" s="51"/>
      <c r="F394" s="51"/>
      <c r="G394" s="83" t="s">
        <v>801</v>
      </c>
      <c r="H394" s="84" t="s">
        <v>950</v>
      </c>
    </row>
    <row r="395" spans="5:8">
      <c r="E395" s="51"/>
      <c r="F395" s="51" t="s">
        <v>456</v>
      </c>
      <c r="G395" s="78" t="s">
        <v>802</v>
      </c>
      <c r="H395" s="84" t="s">
        <v>950</v>
      </c>
    </row>
    <row r="396" spans="5:8">
      <c r="E396" s="51"/>
      <c r="F396" s="51"/>
      <c r="G396" s="82" t="s">
        <v>803</v>
      </c>
      <c r="H396" s="84" t="s">
        <v>950</v>
      </c>
    </row>
    <row r="397" spans="5:8" ht="14.25" thickBot="1">
      <c r="E397" s="51"/>
      <c r="F397" s="51"/>
      <c r="G397" s="83" t="s">
        <v>804</v>
      </c>
      <c r="H397" s="84" t="s">
        <v>950</v>
      </c>
    </row>
    <row r="398" spans="5:8">
      <c r="E398" s="51"/>
      <c r="F398" s="51" t="s">
        <v>458</v>
      </c>
      <c r="G398" s="78" t="s">
        <v>805</v>
      </c>
      <c r="H398" s="84" t="s">
        <v>950</v>
      </c>
    </row>
    <row r="399" spans="5:8">
      <c r="E399" s="51"/>
      <c r="F399" s="51"/>
      <c r="G399" s="82" t="s">
        <v>806</v>
      </c>
      <c r="H399" s="84" t="s">
        <v>950</v>
      </c>
    </row>
    <row r="400" spans="5:8">
      <c r="E400" s="51"/>
      <c r="F400" s="51"/>
      <c r="G400" s="82" t="s">
        <v>807</v>
      </c>
      <c r="H400" s="84" t="s">
        <v>950</v>
      </c>
    </row>
    <row r="401" spans="5:8">
      <c r="E401" s="51"/>
      <c r="F401" s="51"/>
      <c r="G401" s="82" t="s">
        <v>808</v>
      </c>
      <c r="H401" s="84" t="s">
        <v>950</v>
      </c>
    </row>
    <row r="402" spans="5:8">
      <c r="E402" s="51"/>
      <c r="F402" s="51"/>
      <c r="G402" s="82" t="s">
        <v>809</v>
      </c>
      <c r="H402" s="84" t="s">
        <v>950</v>
      </c>
    </row>
    <row r="403" spans="5:8">
      <c r="E403" s="51"/>
      <c r="F403" s="51"/>
      <c r="G403" s="82" t="s">
        <v>810</v>
      </c>
      <c r="H403" s="84" t="s">
        <v>950</v>
      </c>
    </row>
    <row r="404" spans="5:8">
      <c r="E404" s="51"/>
      <c r="F404" s="51"/>
      <c r="G404" s="82" t="s">
        <v>811</v>
      </c>
      <c r="H404" s="84" t="s">
        <v>950</v>
      </c>
    </row>
    <row r="405" spans="5:8">
      <c r="E405" s="51"/>
      <c r="F405" s="51"/>
      <c r="G405" s="82" t="s">
        <v>812</v>
      </c>
      <c r="H405" s="84" t="s">
        <v>950</v>
      </c>
    </row>
    <row r="406" spans="5:8">
      <c r="E406" s="51"/>
      <c r="F406" s="51"/>
      <c r="G406" s="82" t="s">
        <v>813</v>
      </c>
      <c r="H406" s="84" t="s">
        <v>950</v>
      </c>
    </row>
    <row r="407" spans="5:8" ht="14.25" thickBot="1">
      <c r="E407" s="51"/>
      <c r="F407" s="51"/>
      <c r="G407" s="83" t="s">
        <v>814</v>
      </c>
      <c r="H407" s="84" t="s">
        <v>950</v>
      </c>
    </row>
    <row r="408" spans="5:8">
      <c r="E408" s="51"/>
      <c r="F408" s="51" t="s">
        <v>460</v>
      </c>
      <c r="G408" s="78" t="s">
        <v>815</v>
      </c>
      <c r="H408" s="84" t="s">
        <v>950</v>
      </c>
    </row>
    <row r="409" spans="5:8" ht="14.25" thickBot="1">
      <c r="E409" s="51"/>
      <c r="F409" s="51"/>
      <c r="G409" s="83" t="s">
        <v>816</v>
      </c>
      <c r="H409" s="84" t="s">
        <v>950</v>
      </c>
    </row>
    <row r="410" spans="5:8">
      <c r="E410" s="51"/>
      <c r="F410" s="51" t="s">
        <v>462</v>
      </c>
      <c r="G410" s="78" t="s">
        <v>817</v>
      </c>
      <c r="H410" s="84" t="s">
        <v>950</v>
      </c>
    </row>
    <row r="411" spans="5:8">
      <c r="E411" s="51"/>
      <c r="F411" s="51"/>
      <c r="G411" s="82" t="s">
        <v>818</v>
      </c>
      <c r="H411" s="84" t="s">
        <v>950</v>
      </c>
    </row>
    <row r="412" spans="5:8">
      <c r="E412" s="51"/>
      <c r="F412" s="51"/>
      <c r="G412" s="82" t="s">
        <v>819</v>
      </c>
      <c r="H412" s="84" t="s">
        <v>950</v>
      </c>
    </row>
    <row r="413" spans="5:8">
      <c r="E413" s="51"/>
      <c r="F413" s="51"/>
      <c r="G413" s="82" t="s">
        <v>820</v>
      </c>
      <c r="H413" s="84" t="s">
        <v>950</v>
      </c>
    </row>
    <row r="414" spans="5:8">
      <c r="E414" s="51"/>
      <c r="F414" s="51"/>
      <c r="G414" s="82" t="s">
        <v>821</v>
      </c>
      <c r="H414" s="84" t="s">
        <v>950</v>
      </c>
    </row>
    <row r="415" spans="5:8">
      <c r="E415" s="51"/>
      <c r="F415" s="51"/>
      <c r="G415" s="82" t="s">
        <v>822</v>
      </c>
      <c r="H415" s="84" t="s">
        <v>950</v>
      </c>
    </row>
    <row r="416" spans="5:8">
      <c r="E416" s="51"/>
      <c r="F416" s="51"/>
      <c r="G416" s="82" t="s">
        <v>823</v>
      </c>
      <c r="H416" s="84" t="s">
        <v>950</v>
      </c>
    </row>
    <row r="417" spans="5:8" ht="14.25" thickBot="1">
      <c r="E417" s="51"/>
      <c r="F417" s="51"/>
      <c r="G417" s="83" t="s">
        <v>824</v>
      </c>
      <c r="H417" s="84" t="s">
        <v>950</v>
      </c>
    </row>
    <row r="418" spans="5:8">
      <c r="E418" s="51"/>
      <c r="F418" s="51" t="s">
        <v>464</v>
      </c>
      <c r="G418" s="78" t="s">
        <v>825</v>
      </c>
      <c r="H418" s="84" t="s">
        <v>950</v>
      </c>
    </row>
    <row r="419" spans="5:8">
      <c r="E419" s="51"/>
      <c r="F419" s="51"/>
      <c r="G419" s="82" t="s">
        <v>826</v>
      </c>
      <c r="H419" s="84" t="s">
        <v>950</v>
      </c>
    </row>
    <row r="420" spans="5:8">
      <c r="E420" s="51"/>
      <c r="F420" s="51"/>
      <c r="G420" s="82" t="s">
        <v>827</v>
      </c>
      <c r="H420" s="84" t="s">
        <v>950</v>
      </c>
    </row>
    <row r="421" spans="5:8">
      <c r="E421" s="51"/>
      <c r="F421" s="51"/>
      <c r="G421" s="82" t="s">
        <v>828</v>
      </c>
      <c r="H421" s="84" t="s">
        <v>950</v>
      </c>
    </row>
    <row r="422" spans="5:8" ht="14.25" thickBot="1">
      <c r="E422" s="51"/>
      <c r="F422" s="51"/>
      <c r="G422" s="83" t="s">
        <v>829</v>
      </c>
      <c r="H422" s="84" t="s">
        <v>950</v>
      </c>
    </row>
    <row r="423" spans="5:8">
      <c r="E423" s="51"/>
      <c r="F423" s="51" t="s">
        <v>466</v>
      </c>
      <c r="G423" s="78" t="s">
        <v>830</v>
      </c>
      <c r="H423" s="84" t="s">
        <v>950</v>
      </c>
    </row>
    <row r="424" spans="5:8">
      <c r="E424" s="51"/>
      <c r="F424" s="51"/>
      <c r="G424" s="82" t="s">
        <v>831</v>
      </c>
      <c r="H424" s="84" t="s">
        <v>950</v>
      </c>
    </row>
    <row r="425" spans="5:8">
      <c r="E425" s="51"/>
      <c r="F425" s="51"/>
      <c r="G425" s="82" t="s">
        <v>832</v>
      </c>
      <c r="H425" s="84" t="s">
        <v>950</v>
      </c>
    </row>
    <row r="426" spans="5:8">
      <c r="E426" s="51"/>
      <c r="F426" s="51"/>
      <c r="G426" s="82" t="s">
        <v>833</v>
      </c>
      <c r="H426" s="84" t="s">
        <v>950</v>
      </c>
    </row>
    <row r="427" spans="5:8">
      <c r="E427" s="51"/>
      <c r="F427" s="51"/>
      <c r="G427" s="82" t="s">
        <v>834</v>
      </c>
      <c r="H427" s="84" t="s">
        <v>950</v>
      </c>
    </row>
    <row r="428" spans="5:8">
      <c r="E428" s="51"/>
      <c r="F428" s="51"/>
      <c r="G428" s="82" t="s">
        <v>835</v>
      </c>
      <c r="H428" s="84" t="s">
        <v>950</v>
      </c>
    </row>
    <row r="429" spans="5:8">
      <c r="E429" s="51"/>
      <c r="F429" s="51"/>
      <c r="G429" s="82" t="s">
        <v>836</v>
      </c>
      <c r="H429" s="84" t="s">
        <v>950</v>
      </c>
    </row>
    <row r="430" spans="5:8">
      <c r="E430" s="51"/>
      <c r="F430" s="51"/>
      <c r="G430" s="82" t="s">
        <v>837</v>
      </c>
      <c r="H430" s="84" t="s">
        <v>950</v>
      </c>
    </row>
    <row r="431" spans="5:8" ht="14.25" thickBot="1">
      <c r="E431" s="51"/>
      <c r="F431" s="51"/>
      <c r="G431" s="83" t="s">
        <v>838</v>
      </c>
      <c r="H431" s="84" t="s">
        <v>950</v>
      </c>
    </row>
    <row r="432" spans="5:8">
      <c r="E432" s="51"/>
      <c r="F432" s="51" t="s">
        <v>468</v>
      </c>
      <c r="G432" s="78" t="s">
        <v>839</v>
      </c>
      <c r="H432" s="84" t="s">
        <v>950</v>
      </c>
    </row>
    <row r="433" spans="5:8">
      <c r="E433" s="51"/>
      <c r="F433" s="51"/>
      <c r="G433" s="82" t="s">
        <v>840</v>
      </c>
      <c r="H433" s="84" t="s">
        <v>950</v>
      </c>
    </row>
    <row r="434" spans="5:8" ht="14.25" thickBot="1">
      <c r="E434" s="51"/>
      <c r="F434" s="51"/>
      <c r="G434" s="83" t="s">
        <v>841</v>
      </c>
      <c r="H434" s="84" t="s">
        <v>950</v>
      </c>
    </row>
    <row r="435" spans="5:8">
      <c r="E435" s="51"/>
      <c r="F435" s="51" t="s">
        <v>470</v>
      </c>
      <c r="G435" s="78" t="s">
        <v>842</v>
      </c>
      <c r="H435" s="84" t="s">
        <v>950</v>
      </c>
    </row>
    <row r="436" spans="5:8">
      <c r="E436" s="51"/>
      <c r="F436" s="51"/>
      <c r="G436" s="82" t="s">
        <v>843</v>
      </c>
      <c r="H436" s="84" t="s">
        <v>950</v>
      </c>
    </row>
    <row r="437" spans="5:8">
      <c r="E437" s="51"/>
      <c r="F437" s="51"/>
      <c r="G437" s="82" t="s">
        <v>844</v>
      </c>
      <c r="H437" s="84" t="s">
        <v>950</v>
      </c>
    </row>
    <row r="438" spans="5:8">
      <c r="E438" s="51"/>
      <c r="F438" s="51"/>
      <c r="G438" s="82" t="s">
        <v>845</v>
      </c>
      <c r="H438" s="84" t="s">
        <v>950</v>
      </c>
    </row>
    <row r="439" spans="5:8">
      <c r="E439" s="51"/>
      <c r="F439" s="51"/>
      <c r="G439" s="82" t="s">
        <v>846</v>
      </c>
      <c r="H439" s="84" t="s">
        <v>950</v>
      </c>
    </row>
    <row r="440" spans="5:8">
      <c r="E440" s="51"/>
      <c r="F440" s="51"/>
      <c r="G440" s="82" t="s">
        <v>847</v>
      </c>
      <c r="H440" s="84" t="s">
        <v>950</v>
      </c>
    </row>
    <row r="441" spans="5:8" ht="14.25" thickBot="1">
      <c r="E441" s="51"/>
      <c r="F441" s="51"/>
      <c r="G441" s="83" t="s">
        <v>848</v>
      </c>
      <c r="H441" s="84" t="s">
        <v>950</v>
      </c>
    </row>
    <row r="442" spans="5:8">
      <c r="E442" s="51"/>
      <c r="F442" s="51" t="s">
        <v>472</v>
      </c>
      <c r="G442" s="78" t="s">
        <v>849</v>
      </c>
      <c r="H442" s="84" t="s">
        <v>950</v>
      </c>
    </row>
    <row r="443" spans="5:8">
      <c r="E443" s="51"/>
      <c r="F443" s="51"/>
      <c r="G443" s="82" t="s">
        <v>850</v>
      </c>
      <c r="H443" s="84" t="s">
        <v>950</v>
      </c>
    </row>
    <row r="444" spans="5:8">
      <c r="E444" s="51"/>
      <c r="F444" s="51"/>
      <c r="G444" s="82" t="s">
        <v>851</v>
      </c>
      <c r="H444" s="84" t="s">
        <v>950</v>
      </c>
    </row>
    <row r="445" spans="5:8">
      <c r="E445" s="51"/>
      <c r="F445" s="51"/>
      <c r="G445" s="82" t="s">
        <v>852</v>
      </c>
      <c r="H445" s="84" t="s">
        <v>950</v>
      </c>
    </row>
    <row r="446" spans="5:8">
      <c r="E446" s="51"/>
      <c r="F446" s="51"/>
      <c r="G446" s="82" t="s">
        <v>853</v>
      </c>
      <c r="H446" s="84" t="s">
        <v>950</v>
      </c>
    </row>
    <row r="447" spans="5:8">
      <c r="E447" s="51"/>
      <c r="F447" s="51"/>
      <c r="G447" s="82" t="s">
        <v>854</v>
      </c>
      <c r="H447" s="84" t="s">
        <v>950</v>
      </c>
    </row>
    <row r="448" spans="5:8">
      <c r="E448" s="51"/>
      <c r="F448" s="51"/>
      <c r="G448" s="82" t="s">
        <v>855</v>
      </c>
      <c r="H448" s="84" t="s">
        <v>950</v>
      </c>
    </row>
    <row r="449" spans="5:8" ht="14.25" thickBot="1">
      <c r="E449" s="51"/>
      <c r="F449" s="51"/>
      <c r="G449" s="83" t="s">
        <v>856</v>
      </c>
      <c r="H449" s="84" t="s">
        <v>950</v>
      </c>
    </row>
    <row r="450" spans="5:8">
      <c r="E450" s="51"/>
      <c r="F450" s="51" t="s">
        <v>474</v>
      </c>
      <c r="G450" s="78" t="s">
        <v>857</v>
      </c>
      <c r="H450" s="84" t="s">
        <v>950</v>
      </c>
    </row>
    <row r="451" spans="5:8">
      <c r="E451" s="51"/>
      <c r="F451" s="51"/>
      <c r="G451" s="82" t="s">
        <v>858</v>
      </c>
      <c r="H451" s="84" t="s">
        <v>950</v>
      </c>
    </row>
    <row r="452" spans="5:8">
      <c r="E452" s="51"/>
      <c r="F452" s="51"/>
      <c r="G452" s="82" t="s">
        <v>859</v>
      </c>
      <c r="H452" s="84" t="s">
        <v>950</v>
      </c>
    </row>
    <row r="453" spans="5:8">
      <c r="E453" s="51"/>
      <c r="F453" s="51"/>
      <c r="G453" s="82" t="s">
        <v>860</v>
      </c>
      <c r="H453" s="84" t="s">
        <v>950</v>
      </c>
    </row>
    <row r="454" spans="5:8">
      <c r="E454" s="51"/>
      <c r="F454" s="51"/>
      <c r="G454" s="82" t="s">
        <v>861</v>
      </c>
      <c r="H454" s="84" t="s">
        <v>950</v>
      </c>
    </row>
    <row r="455" spans="5:8">
      <c r="E455" s="51"/>
      <c r="F455" s="51"/>
      <c r="G455" s="82" t="s">
        <v>862</v>
      </c>
      <c r="H455" s="84" t="s">
        <v>950</v>
      </c>
    </row>
    <row r="456" spans="5:8">
      <c r="E456" s="51"/>
      <c r="F456" s="51"/>
      <c r="G456" s="82" t="s">
        <v>863</v>
      </c>
      <c r="H456" s="84" t="s">
        <v>950</v>
      </c>
    </row>
    <row r="457" spans="5:8" ht="14.25" thickBot="1">
      <c r="E457" s="51"/>
      <c r="F457" s="51"/>
      <c r="G457" s="83" t="s">
        <v>864</v>
      </c>
      <c r="H457" s="84" t="s">
        <v>950</v>
      </c>
    </row>
    <row r="458" spans="5:8">
      <c r="E458" s="51"/>
      <c r="F458" s="51" t="s">
        <v>476</v>
      </c>
      <c r="G458" s="78" t="s">
        <v>865</v>
      </c>
      <c r="H458" s="84" t="s">
        <v>950</v>
      </c>
    </row>
    <row r="459" spans="5:8">
      <c r="E459" s="51"/>
      <c r="F459" s="51"/>
      <c r="G459" s="82" t="s">
        <v>866</v>
      </c>
      <c r="H459" s="84" t="s">
        <v>950</v>
      </c>
    </row>
    <row r="460" spans="5:8">
      <c r="E460" s="51"/>
      <c r="F460" s="51"/>
      <c r="G460" s="82" t="s">
        <v>867</v>
      </c>
      <c r="H460" s="84" t="s">
        <v>950</v>
      </c>
    </row>
    <row r="461" spans="5:8">
      <c r="E461" s="51"/>
      <c r="F461" s="51"/>
      <c r="G461" s="82" t="s">
        <v>868</v>
      </c>
      <c r="H461" s="84" t="s">
        <v>950</v>
      </c>
    </row>
    <row r="462" spans="5:8">
      <c r="E462" s="51"/>
      <c r="F462" s="51"/>
      <c r="G462" s="82" t="s">
        <v>869</v>
      </c>
      <c r="H462" s="84" t="s">
        <v>950</v>
      </c>
    </row>
    <row r="463" spans="5:8">
      <c r="E463" s="51"/>
      <c r="F463" s="51"/>
      <c r="G463" s="82" t="s">
        <v>870</v>
      </c>
      <c r="H463" s="84" t="s">
        <v>950</v>
      </c>
    </row>
    <row r="464" spans="5:8">
      <c r="E464" s="51"/>
      <c r="F464" s="51"/>
      <c r="G464" s="82" t="s">
        <v>871</v>
      </c>
      <c r="H464" s="84" t="s">
        <v>950</v>
      </c>
    </row>
    <row r="465" spans="5:8">
      <c r="E465" s="51"/>
      <c r="F465" s="51"/>
      <c r="G465" s="82" t="s">
        <v>872</v>
      </c>
      <c r="H465" s="84" t="s">
        <v>950</v>
      </c>
    </row>
    <row r="466" spans="5:8">
      <c r="E466" s="51"/>
      <c r="F466" s="51"/>
      <c r="G466" s="82" t="s">
        <v>873</v>
      </c>
      <c r="H466" s="84" t="s">
        <v>950</v>
      </c>
    </row>
    <row r="467" spans="5:8" ht="14.25" thickBot="1">
      <c r="E467" s="51"/>
      <c r="F467" s="51"/>
      <c r="G467" s="83" t="s">
        <v>874</v>
      </c>
      <c r="H467" s="84" t="s">
        <v>950</v>
      </c>
    </row>
    <row r="468" spans="5:8">
      <c r="E468" s="51"/>
      <c r="F468" s="51" t="s">
        <v>478</v>
      </c>
      <c r="G468" s="78" t="s">
        <v>875</v>
      </c>
      <c r="H468" s="84" t="s">
        <v>950</v>
      </c>
    </row>
    <row r="469" spans="5:8">
      <c r="E469" s="51"/>
      <c r="F469" s="51"/>
      <c r="G469" s="82" t="s">
        <v>876</v>
      </c>
      <c r="H469" s="84" t="s">
        <v>950</v>
      </c>
    </row>
    <row r="470" spans="5:8">
      <c r="E470" s="51"/>
      <c r="F470" s="51"/>
      <c r="G470" s="82" t="s">
        <v>877</v>
      </c>
      <c r="H470" s="84" t="s">
        <v>950</v>
      </c>
    </row>
    <row r="471" spans="5:8">
      <c r="E471" s="51"/>
      <c r="F471" s="51"/>
      <c r="G471" s="82" t="s">
        <v>878</v>
      </c>
      <c r="H471" s="84" t="s">
        <v>950</v>
      </c>
    </row>
    <row r="472" spans="5:8">
      <c r="E472" s="51"/>
      <c r="F472" s="51"/>
      <c r="G472" s="82" t="s">
        <v>879</v>
      </c>
      <c r="H472" s="84" t="s">
        <v>950</v>
      </c>
    </row>
    <row r="473" spans="5:8" ht="14.25" thickBot="1">
      <c r="E473" s="51"/>
      <c r="F473" s="51"/>
      <c r="G473" s="83" t="s">
        <v>880</v>
      </c>
      <c r="H473" s="84" t="s">
        <v>950</v>
      </c>
    </row>
    <row r="474" spans="5:8">
      <c r="E474" s="51"/>
      <c r="F474" s="51" t="s">
        <v>480</v>
      </c>
      <c r="G474" s="78" t="s">
        <v>881</v>
      </c>
      <c r="H474" s="84" t="s">
        <v>950</v>
      </c>
    </row>
    <row r="475" spans="5:8">
      <c r="E475" s="51"/>
      <c r="F475" s="51"/>
      <c r="G475" s="82" t="s">
        <v>882</v>
      </c>
      <c r="H475" s="84" t="s">
        <v>950</v>
      </c>
    </row>
    <row r="476" spans="5:8">
      <c r="E476" s="51"/>
      <c r="F476" s="51"/>
      <c r="G476" s="82" t="s">
        <v>883</v>
      </c>
      <c r="H476" s="84" t="s">
        <v>950</v>
      </c>
    </row>
    <row r="477" spans="5:8">
      <c r="E477" s="51"/>
      <c r="F477" s="51"/>
      <c r="G477" s="82" t="s">
        <v>884</v>
      </c>
      <c r="H477" s="84" t="s">
        <v>950</v>
      </c>
    </row>
    <row r="478" spans="5:8">
      <c r="E478" s="51"/>
      <c r="F478" s="51"/>
      <c r="G478" s="82" t="s">
        <v>885</v>
      </c>
      <c r="H478" s="84" t="s">
        <v>950</v>
      </c>
    </row>
    <row r="479" spans="5:8">
      <c r="E479" s="51"/>
      <c r="F479" s="51"/>
      <c r="G479" s="82" t="s">
        <v>886</v>
      </c>
      <c r="H479" s="84" t="s">
        <v>950</v>
      </c>
    </row>
    <row r="480" spans="5:8" ht="14.25" thickBot="1">
      <c r="E480" s="51"/>
      <c r="F480" s="51"/>
      <c r="G480" s="83" t="s">
        <v>887</v>
      </c>
      <c r="H480" s="84" t="s">
        <v>950</v>
      </c>
    </row>
    <row r="481" spans="5:8">
      <c r="E481" s="51"/>
      <c r="F481" s="51" t="s">
        <v>482</v>
      </c>
      <c r="G481" s="78" t="s">
        <v>888</v>
      </c>
      <c r="H481" s="84" t="s">
        <v>950</v>
      </c>
    </row>
    <row r="482" spans="5:8">
      <c r="E482" s="51"/>
      <c r="F482" s="51"/>
      <c r="G482" s="82" t="s">
        <v>889</v>
      </c>
      <c r="H482" s="84" t="s">
        <v>950</v>
      </c>
    </row>
    <row r="483" spans="5:8">
      <c r="E483" s="51"/>
      <c r="F483" s="51"/>
      <c r="G483" s="82" t="s">
        <v>890</v>
      </c>
      <c r="H483" s="84" t="s">
        <v>950</v>
      </c>
    </row>
    <row r="484" spans="5:8" ht="14.25" thickBot="1">
      <c r="E484" s="51"/>
      <c r="F484" s="51"/>
      <c r="G484" s="83" t="s">
        <v>891</v>
      </c>
      <c r="H484" s="84" t="s">
        <v>950</v>
      </c>
    </row>
    <row r="485" spans="5:8">
      <c r="E485" s="51"/>
      <c r="F485" s="51" t="s">
        <v>484</v>
      </c>
      <c r="G485" s="78" t="s">
        <v>892</v>
      </c>
      <c r="H485" s="84" t="s">
        <v>950</v>
      </c>
    </row>
    <row r="486" spans="5:8">
      <c r="E486" s="51"/>
      <c r="F486" s="51"/>
      <c r="G486" s="82" t="s">
        <v>893</v>
      </c>
      <c r="H486" s="84" t="s">
        <v>950</v>
      </c>
    </row>
    <row r="487" spans="5:8">
      <c r="E487" s="51"/>
      <c r="F487" s="51"/>
      <c r="G487" s="82" t="s">
        <v>894</v>
      </c>
      <c r="H487" s="84" t="s">
        <v>950</v>
      </c>
    </row>
    <row r="488" spans="5:8">
      <c r="E488" s="51"/>
      <c r="F488" s="51"/>
      <c r="G488" s="82" t="s">
        <v>895</v>
      </c>
      <c r="H488" s="84" t="s">
        <v>950</v>
      </c>
    </row>
    <row r="489" spans="5:8">
      <c r="E489" s="51"/>
      <c r="F489" s="51"/>
      <c r="G489" s="82" t="s">
        <v>896</v>
      </c>
      <c r="H489" s="84" t="s">
        <v>950</v>
      </c>
    </row>
    <row r="490" spans="5:8">
      <c r="E490" s="51"/>
      <c r="F490" s="51"/>
      <c r="G490" s="82" t="s">
        <v>897</v>
      </c>
      <c r="H490" s="84" t="s">
        <v>950</v>
      </c>
    </row>
    <row r="491" spans="5:8" ht="14.25" thickBot="1">
      <c r="E491" s="51"/>
      <c r="F491" s="51"/>
      <c r="G491" s="83" t="s">
        <v>898</v>
      </c>
      <c r="H491" s="84" t="s">
        <v>950</v>
      </c>
    </row>
    <row r="492" spans="5:8">
      <c r="E492" s="51"/>
      <c r="F492" s="51" t="s">
        <v>486</v>
      </c>
      <c r="G492" s="78" t="s">
        <v>899</v>
      </c>
      <c r="H492" s="84" t="s">
        <v>950</v>
      </c>
    </row>
    <row r="493" spans="5:8">
      <c r="E493" s="51"/>
      <c r="F493" s="51"/>
      <c r="G493" s="82" t="s">
        <v>900</v>
      </c>
      <c r="H493" s="84" t="s">
        <v>950</v>
      </c>
    </row>
    <row r="494" spans="5:8" ht="14.25" thickBot="1">
      <c r="E494" s="51"/>
      <c r="F494" s="51"/>
      <c r="G494" s="83" t="s">
        <v>901</v>
      </c>
      <c r="H494" s="84" t="s">
        <v>950</v>
      </c>
    </row>
    <row r="495" spans="5:8">
      <c r="E495" s="51"/>
      <c r="F495" s="51" t="s">
        <v>488</v>
      </c>
      <c r="G495" s="78" t="s">
        <v>902</v>
      </c>
      <c r="H495" s="84" t="s">
        <v>950</v>
      </c>
    </row>
    <row r="496" spans="5:8">
      <c r="E496" s="51"/>
      <c r="F496" s="51"/>
      <c r="G496" s="82" t="s">
        <v>903</v>
      </c>
      <c r="H496" s="84" t="s">
        <v>950</v>
      </c>
    </row>
    <row r="497" spans="5:8" ht="14.25" thickBot="1">
      <c r="E497" s="51"/>
      <c r="F497" s="51"/>
      <c r="G497" s="83" t="s">
        <v>904</v>
      </c>
      <c r="H497" s="84" t="s">
        <v>950</v>
      </c>
    </row>
    <row r="498" spans="5:8">
      <c r="E498" s="51"/>
      <c r="F498" s="51" t="s">
        <v>490</v>
      </c>
      <c r="G498" s="78" t="s">
        <v>905</v>
      </c>
      <c r="H498" s="84" t="s">
        <v>950</v>
      </c>
    </row>
    <row r="499" spans="5:8">
      <c r="E499" s="51"/>
      <c r="F499" s="51"/>
      <c r="G499" s="82" t="s">
        <v>906</v>
      </c>
      <c r="H499" s="84" t="s">
        <v>950</v>
      </c>
    </row>
    <row r="500" spans="5:8">
      <c r="E500" s="51"/>
      <c r="F500" s="51"/>
      <c r="G500" s="82" t="s">
        <v>907</v>
      </c>
      <c r="H500" s="84" t="s">
        <v>950</v>
      </c>
    </row>
    <row r="501" spans="5:8" ht="14.25" thickBot="1">
      <c r="E501" s="51"/>
      <c r="F501" s="51"/>
      <c r="G501" s="83" t="s">
        <v>908</v>
      </c>
      <c r="H501" s="84" t="s">
        <v>950</v>
      </c>
    </row>
    <row r="502" spans="5:8">
      <c r="E502" s="51"/>
      <c r="F502" s="51" t="s">
        <v>492</v>
      </c>
      <c r="G502" s="78" t="s">
        <v>909</v>
      </c>
      <c r="H502" s="84" t="s">
        <v>950</v>
      </c>
    </row>
    <row r="503" spans="5:8" ht="14.25" thickBot="1">
      <c r="E503" s="51"/>
      <c r="F503" s="51"/>
      <c r="G503" s="83" t="s">
        <v>910</v>
      </c>
      <c r="H503" s="84" t="s">
        <v>950</v>
      </c>
    </row>
    <row r="504" spans="5:8">
      <c r="E504" s="51"/>
      <c r="F504" s="51" t="s">
        <v>494</v>
      </c>
      <c r="G504" s="78" t="s">
        <v>911</v>
      </c>
      <c r="H504" s="84" t="s">
        <v>950</v>
      </c>
    </row>
    <row r="505" spans="5:8">
      <c r="E505" s="51"/>
      <c r="F505" s="51"/>
      <c r="G505" s="82" t="s">
        <v>912</v>
      </c>
      <c r="H505" s="84" t="s">
        <v>950</v>
      </c>
    </row>
    <row r="506" spans="5:8">
      <c r="E506" s="51"/>
      <c r="F506" s="51"/>
      <c r="G506" s="82" t="s">
        <v>913</v>
      </c>
      <c r="H506" s="84" t="s">
        <v>950</v>
      </c>
    </row>
    <row r="507" spans="5:8">
      <c r="E507" s="51"/>
      <c r="F507" s="51"/>
      <c r="G507" s="82" t="s">
        <v>914</v>
      </c>
      <c r="H507" s="84" t="s">
        <v>950</v>
      </c>
    </row>
    <row r="508" spans="5:8" ht="14.25" thickBot="1">
      <c r="E508" s="51"/>
      <c r="F508" s="51"/>
      <c r="G508" s="83" t="s">
        <v>915</v>
      </c>
      <c r="H508" s="84" t="s">
        <v>950</v>
      </c>
    </row>
    <row r="509" spans="5:8">
      <c r="E509" s="51"/>
      <c r="F509" s="51" t="s">
        <v>496</v>
      </c>
      <c r="G509" s="78" t="s">
        <v>916</v>
      </c>
      <c r="H509" s="84" t="s">
        <v>950</v>
      </c>
    </row>
    <row r="510" spans="5:8">
      <c r="E510" s="51"/>
      <c r="F510" s="51"/>
      <c r="G510" s="82" t="s">
        <v>917</v>
      </c>
      <c r="H510" s="84" t="s">
        <v>950</v>
      </c>
    </row>
    <row r="511" spans="5:8" ht="14.25" thickBot="1">
      <c r="E511" s="51"/>
      <c r="F511" s="51"/>
      <c r="G511" s="83" t="s">
        <v>918</v>
      </c>
      <c r="H511" s="84" t="s">
        <v>950</v>
      </c>
    </row>
    <row r="512" spans="5:8">
      <c r="E512" s="51"/>
      <c r="F512" s="51" t="s">
        <v>498</v>
      </c>
      <c r="G512" s="78" t="s">
        <v>919</v>
      </c>
      <c r="H512" s="84" t="s">
        <v>950</v>
      </c>
    </row>
    <row r="513" spans="5:8">
      <c r="E513" s="51"/>
      <c r="F513" s="51"/>
      <c r="G513" s="82" t="s">
        <v>920</v>
      </c>
      <c r="H513" s="84" t="s">
        <v>950</v>
      </c>
    </row>
    <row r="514" spans="5:8">
      <c r="E514" s="51"/>
      <c r="F514" s="51"/>
      <c r="G514" s="82" t="s">
        <v>921</v>
      </c>
      <c r="H514" s="84" t="s">
        <v>950</v>
      </c>
    </row>
    <row r="515" spans="5:8">
      <c r="E515" s="51"/>
      <c r="F515" s="51"/>
      <c r="G515" s="82" t="s">
        <v>922</v>
      </c>
      <c r="H515" s="84" t="s">
        <v>950</v>
      </c>
    </row>
    <row r="516" spans="5:8" ht="14.25" thickBot="1">
      <c r="E516" s="51"/>
      <c r="F516" s="51"/>
      <c r="G516" s="83" t="s">
        <v>923</v>
      </c>
      <c r="H516" s="84" t="s">
        <v>950</v>
      </c>
    </row>
    <row r="517" spans="5:8">
      <c r="E517" s="51"/>
      <c r="F517" s="51" t="s">
        <v>500</v>
      </c>
      <c r="G517" s="78" t="s">
        <v>924</v>
      </c>
      <c r="H517" s="84" t="s">
        <v>950</v>
      </c>
    </row>
    <row r="518" spans="5:8">
      <c r="E518" s="51"/>
      <c r="F518" s="51"/>
      <c r="G518" s="82" t="s">
        <v>925</v>
      </c>
      <c r="H518" s="84" t="s">
        <v>950</v>
      </c>
    </row>
    <row r="519" spans="5:8">
      <c r="E519" s="51"/>
      <c r="F519" s="51"/>
      <c r="G519" s="82" t="s">
        <v>926</v>
      </c>
      <c r="H519" s="84" t="s">
        <v>950</v>
      </c>
    </row>
    <row r="520" spans="5:8">
      <c r="E520" s="51"/>
      <c r="F520" s="51"/>
      <c r="G520" s="82" t="s">
        <v>927</v>
      </c>
      <c r="H520" s="84" t="s">
        <v>950</v>
      </c>
    </row>
    <row r="521" spans="5:8" ht="14.25" thickBot="1">
      <c r="E521" s="51"/>
      <c r="F521" s="51"/>
      <c r="G521" s="83" t="s">
        <v>928</v>
      </c>
      <c r="H521" s="84" t="s">
        <v>950</v>
      </c>
    </row>
    <row r="522" spans="5:8">
      <c r="E522" s="51"/>
      <c r="F522" s="51" t="s">
        <v>502</v>
      </c>
      <c r="G522" s="78" t="s">
        <v>929</v>
      </c>
      <c r="H522" s="84" t="s">
        <v>950</v>
      </c>
    </row>
    <row r="523" spans="5:8">
      <c r="E523" s="51"/>
      <c r="F523" s="51"/>
      <c r="G523" s="82" t="s">
        <v>930</v>
      </c>
      <c r="H523" s="84" t="s">
        <v>950</v>
      </c>
    </row>
    <row r="524" spans="5:8">
      <c r="E524" s="51"/>
      <c r="F524" s="51"/>
      <c r="G524" s="82" t="s">
        <v>931</v>
      </c>
      <c r="H524" s="84" t="s">
        <v>950</v>
      </c>
    </row>
    <row r="525" spans="5:8" ht="14.25" thickBot="1">
      <c r="E525" s="51"/>
      <c r="F525" s="51"/>
      <c r="G525" s="83" t="s">
        <v>932</v>
      </c>
      <c r="H525" s="84" t="s">
        <v>950</v>
      </c>
    </row>
    <row r="526" spans="5:8">
      <c r="E526" s="51"/>
      <c r="F526" s="51" t="s">
        <v>504</v>
      </c>
      <c r="G526" s="78" t="s">
        <v>933</v>
      </c>
      <c r="H526" s="84" t="s">
        <v>950</v>
      </c>
    </row>
    <row r="527" spans="5:8">
      <c r="E527" s="51"/>
      <c r="F527" s="51"/>
      <c r="G527" s="82" t="s">
        <v>934</v>
      </c>
      <c r="H527" s="84" t="s">
        <v>950</v>
      </c>
    </row>
    <row r="528" spans="5:8">
      <c r="E528" s="51"/>
      <c r="F528" s="51"/>
      <c r="G528" s="82" t="s">
        <v>935</v>
      </c>
      <c r="H528" s="84" t="s">
        <v>950</v>
      </c>
    </row>
    <row r="529" spans="5:8" ht="14.25" thickBot="1">
      <c r="E529" s="51"/>
      <c r="F529" s="51"/>
      <c r="G529" s="83" t="s">
        <v>936</v>
      </c>
      <c r="H529" s="84" t="s">
        <v>950</v>
      </c>
    </row>
    <row r="530" spans="5:8">
      <c r="E530" s="51"/>
      <c r="F530" s="51" t="s">
        <v>506</v>
      </c>
      <c r="G530" s="78" t="s">
        <v>937</v>
      </c>
      <c r="H530" s="84" t="s">
        <v>950</v>
      </c>
    </row>
    <row r="531" spans="5:8" ht="14.25" thickBot="1">
      <c r="E531" s="51"/>
      <c r="F531" s="51"/>
      <c r="G531" s="83" t="s">
        <v>938</v>
      </c>
      <c r="H531" s="84" t="s">
        <v>950</v>
      </c>
    </row>
    <row r="532" spans="5:8">
      <c r="E532" s="51"/>
      <c r="F532" s="51" t="s">
        <v>508</v>
      </c>
      <c r="G532" s="78" t="s">
        <v>939</v>
      </c>
      <c r="H532" s="84" t="s">
        <v>950</v>
      </c>
    </row>
    <row r="533" spans="5:8">
      <c r="E533" s="51"/>
      <c r="F533" s="51"/>
      <c r="G533" s="82" t="s">
        <v>940</v>
      </c>
      <c r="H533" s="84" t="s">
        <v>950</v>
      </c>
    </row>
    <row r="534" spans="5:8" ht="14.25" thickBot="1">
      <c r="E534" s="51"/>
      <c r="F534" s="51"/>
      <c r="G534" s="83" t="s">
        <v>941</v>
      </c>
      <c r="H534" s="84" t="s">
        <v>950</v>
      </c>
    </row>
    <row r="535" spans="5:8">
      <c r="E535" s="51"/>
      <c r="F535" s="51" t="s">
        <v>510</v>
      </c>
      <c r="G535" s="78" t="s">
        <v>942</v>
      </c>
      <c r="H535" s="84" t="s">
        <v>950</v>
      </c>
    </row>
    <row r="536" spans="5:8" ht="14.25" thickBot="1">
      <c r="E536" s="51"/>
      <c r="F536" s="51"/>
      <c r="G536" s="83" t="s">
        <v>943</v>
      </c>
      <c r="H536" s="84" t="s">
        <v>950</v>
      </c>
    </row>
    <row r="537" spans="5:8" ht="14.25" thickBot="1">
      <c r="E537" s="51"/>
      <c r="F537" s="51" t="s">
        <v>512</v>
      </c>
      <c r="G537" s="87" t="s">
        <v>944</v>
      </c>
      <c r="H537" s="88" t="s">
        <v>950</v>
      </c>
    </row>
  </sheetData>
  <phoneticPr fontId="9"/>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9A06C-1E82-423D-A54C-02F99DA7F7F1}">
  <sheetPr>
    <tabColor theme="8" tint="0.39997558519241921"/>
    <pageSetUpPr fitToPage="1"/>
  </sheetPr>
  <dimension ref="B2:Q115"/>
  <sheetViews>
    <sheetView showGridLines="0" zoomScale="90" zoomScaleNormal="90" zoomScaleSheetLayoutView="80" workbookViewId="0">
      <selection activeCell="E16" sqref="E16"/>
    </sheetView>
  </sheetViews>
  <sheetFormatPr defaultColWidth="8.875" defaultRowHeight="13.5"/>
  <cols>
    <col min="1" max="1" width="3.375" customWidth="1"/>
    <col min="2" max="2" width="3.75" customWidth="1"/>
    <col min="3" max="3" width="13" customWidth="1"/>
    <col min="4" max="4" width="13.5" customWidth="1"/>
    <col min="5" max="5" width="25.375" customWidth="1"/>
    <col min="6" max="6" width="13.75" customWidth="1"/>
    <col min="7" max="7" width="10.5" customWidth="1"/>
    <col min="8" max="8" width="13.5" customWidth="1"/>
    <col min="9" max="10" width="13.125" customWidth="1"/>
    <col min="11" max="11" width="11.25" customWidth="1"/>
    <col min="12" max="12" width="10" customWidth="1"/>
    <col min="13" max="13" width="9.75" customWidth="1"/>
    <col min="14" max="14" width="12.375" customWidth="1"/>
    <col min="15" max="15" width="12" customWidth="1"/>
    <col min="16" max="16" width="13.25" customWidth="1"/>
  </cols>
  <sheetData>
    <row r="2" spans="2:8">
      <c r="B2" s="1057" t="s">
        <v>1589</v>
      </c>
      <c r="C2" s="1057"/>
      <c r="D2" s="1057"/>
      <c r="E2" s="1058"/>
      <c r="F2" s="1058"/>
    </row>
    <row r="3" spans="2:8">
      <c r="B3" s="1057" t="s">
        <v>1590</v>
      </c>
      <c r="C3" s="1057"/>
      <c r="D3" s="1057"/>
      <c r="E3" s="1058"/>
      <c r="F3" s="1058"/>
    </row>
    <row r="4" spans="2:8">
      <c r="B4" s="1057" t="s">
        <v>1591</v>
      </c>
      <c r="C4" s="1057"/>
      <c r="D4" s="1057"/>
      <c r="E4" s="1058"/>
      <c r="F4" s="1058"/>
    </row>
    <row r="5" spans="2:8">
      <c r="B5" s="1058"/>
      <c r="C5" s="1058"/>
      <c r="D5" s="1058"/>
      <c r="E5" s="1058"/>
      <c r="F5" s="1058"/>
    </row>
    <row r="6" spans="2:8">
      <c r="B6" s="1058" t="s">
        <v>1592</v>
      </c>
      <c r="C6" s="1058"/>
      <c r="D6" s="1058"/>
      <c r="E6" s="1058"/>
      <c r="F6" s="1058"/>
    </row>
    <row r="7" spans="2:8">
      <c r="B7" s="1059" t="s">
        <v>1593</v>
      </c>
      <c r="C7" s="1058" t="s">
        <v>1594</v>
      </c>
      <c r="D7" s="1058"/>
      <c r="F7" s="1058"/>
    </row>
    <row r="8" spans="2:8">
      <c r="B8" s="1059" t="s">
        <v>1595</v>
      </c>
      <c r="C8" s="1058" t="s">
        <v>1596</v>
      </c>
      <c r="D8" s="1058"/>
      <c r="F8" s="1058"/>
    </row>
    <row r="9" spans="2:8">
      <c r="C9" s="1060" t="s">
        <v>1597</v>
      </c>
      <c r="D9" s="1058"/>
      <c r="F9" s="1058"/>
    </row>
    <row r="10" spans="2:8">
      <c r="B10" s="1059" t="s">
        <v>1598</v>
      </c>
      <c r="C10" s="1058" t="s">
        <v>1599</v>
      </c>
      <c r="D10" s="1061"/>
      <c r="E10" s="1061"/>
      <c r="F10" s="1058"/>
    </row>
    <row r="11" spans="2:8">
      <c r="C11" s="1058"/>
      <c r="D11" s="1058"/>
      <c r="E11" s="1061"/>
      <c r="F11" s="1058"/>
    </row>
    <row r="12" spans="2:8">
      <c r="C12" s="1061"/>
      <c r="D12" s="1061"/>
      <c r="E12" s="1061"/>
      <c r="F12" s="1058"/>
    </row>
    <row r="13" spans="2:8">
      <c r="C13" s="1058"/>
      <c r="D13" s="1058"/>
      <c r="E13" s="1061"/>
      <c r="F13" s="1058"/>
    </row>
    <row r="14" spans="2:8">
      <c r="C14" s="1062" t="s">
        <v>1600</v>
      </c>
      <c r="D14" s="1058"/>
      <c r="E14" s="1058"/>
      <c r="F14" s="1058"/>
      <c r="H14" s="1058"/>
    </row>
    <row r="15" spans="2:8">
      <c r="C15" s="1063" t="s">
        <v>1601</v>
      </c>
      <c r="D15" s="2150" t="s">
        <v>1602</v>
      </c>
      <c r="E15" s="2151"/>
      <c r="F15" s="2152" t="s">
        <v>1603</v>
      </c>
      <c r="G15" s="2152"/>
      <c r="H15" s="2152"/>
    </row>
    <row r="16" spans="2:8">
      <c r="C16" s="1064" t="e" cm="1">
        <f t="array" aca="1" ref="C16" ca="1">MID(CELL("filename",#REF!),FIND("]",CELL("filename",#REF!))+1,LEN(CELL("filename",#REF!)))&amp;"!"</f>
        <v>#REF!</v>
      </c>
      <c r="D16" s="1065" t="s">
        <v>1604</v>
      </c>
      <c r="E16" s="1065"/>
      <c r="F16" s="1066" t="e" cm="1">
        <f t="array" aca="1" ref="F16" ca="1">IF(INDIRECT($C$16&amp;"C6")="","",INDIRECT($C$16&amp;"C6"))</f>
        <v>#REF!</v>
      </c>
      <c r="G16" s="1067"/>
      <c r="H16" s="1068"/>
    </row>
    <row r="17" spans="3:8">
      <c r="C17" s="1069"/>
      <c r="D17" s="2147" t="s">
        <v>1605</v>
      </c>
      <c r="E17" s="1070" t="s">
        <v>1606</v>
      </c>
      <c r="F17" s="1071" t="e" cm="1">
        <f t="array" aca="1" ref="F17" ca="1">IF(INDIRECT($C$16&amp;"E7")="","",INDIRECT($C$16&amp;"E7"))</f>
        <v>#REF!</v>
      </c>
      <c r="G17" s="1072"/>
      <c r="H17" s="1073"/>
    </row>
    <row r="18" spans="3:8">
      <c r="C18" s="1069"/>
      <c r="D18" s="2149"/>
      <c r="E18" s="1074" t="s">
        <v>1607</v>
      </c>
      <c r="F18" s="1075" t="e" cm="1">
        <f t="array" aca="1" ref="F18" ca="1">IF(INDIRECT($C$16&amp;"E8")="","",INDIRECT($C$16&amp;"E8"))</f>
        <v>#REF!</v>
      </c>
      <c r="G18" s="1072"/>
      <c r="H18" s="1073"/>
    </row>
    <row r="19" spans="3:8">
      <c r="C19" s="1069"/>
      <c r="D19" s="2147" t="s">
        <v>1608</v>
      </c>
      <c r="E19" s="1070" t="s">
        <v>1606</v>
      </c>
      <c r="F19" s="1071" t="e" cm="1">
        <f t="array" aca="1" ref="F19" ca="1">IF(INDIRECT($C$16&amp;"E22")="","",INDIRECT($C$16&amp;"E22"))</f>
        <v>#REF!</v>
      </c>
      <c r="G19" s="1072"/>
      <c r="H19" s="1073"/>
    </row>
    <row r="20" spans="3:8">
      <c r="C20" s="1069"/>
      <c r="D20" s="2149"/>
      <c r="E20" s="1074" t="s">
        <v>1607</v>
      </c>
      <c r="F20" s="1075" t="e" cm="1">
        <f t="array" aca="1" ref="F20" ca="1">IF(INDIRECT($C$16&amp;"E23")="","",INDIRECT($C$16&amp;"E23"))</f>
        <v>#REF!</v>
      </c>
      <c r="G20" s="1072"/>
      <c r="H20" s="1073"/>
    </row>
    <row r="21" spans="3:8">
      <c r="C21" s="1069"/>
      <c r="D21" s="2147" t="s">
        <v>1609</v>
      </c>
      <c r="E21" s="1070" t="s">
        <v>1610</v>
      </c>
      <c r="F21" s="1076" t="e" cm="1">
        <f t="array" aca="1" ref="F21" ca="1">IF(INDIRECT($C$16&amp;"D36")="","",INDIRECT($C$16&amp;"D36"))</f>
        <v>#REF!</v>
      </c>
      <c r="G21" s="1072"/>
      <c r="H21" s="1073"/>
    </row>
    <row r="22" spans="3:8">
      <c r="C22" s="1069"/>
      <c r="D22" s="2148"/>
      <c r="E22" s="1077" t="s">
        <v>1611</v>
      </c>
      <c r="F22" s="1078" t="e" cm="1">
        <f t="array" aca="1" ref="F22" ca="1">IF(INDIRECT($C$16&amp;"D37")="","",INDIRECT($C$16&amp;"D37"))</f>
        <v>#REF!</v>
      </c>
      <c r="G22" s="1072"/>
      <c r="H22" s="1073"/>
    </row>
    <row r="23" spans="3:8">
      <c r="C23" s="1069"/>
      <c r="D23" s="2148"/>
      <c r="E23" s="1077" t="s">
        <v>1612</v>
      </c>
      <c r="F23" s="1078" t="e" cm="1">
        <f t="array" aca="1" ref="F23" ca="1">IF(INDIRECT($C$16&amp;"D39")="","",INDIRECT($C$16&amp;"D39"))</f>
        <v>#REF!</v>
      </c>
      <c r="G23" s="1072"/>
      <c r="H23" s="1073"/>
    </row>
    <row r="24" spans="3:8">
      <c r="C24" s="1079"/>
      <c r="D24" s="2148"/>
      <c r="E24" s="1080" t="s">
        <v>1613</v>
      </c>
      <c r="F24" s="1075" t="e" cm="1">
        <f t="array" aca="1" ref="F24" ca="1">IF(INDIRECT($C$16&amp;"D40")="","",INDIRECT($C$16&amp;"D40"))</f>
        <v>#REF!</v>
      </c>
      <c r="G24" s="1072"/>
      <c r="H24" s="1073"/>
    </row>
    <row r="25" spans="3:8">
      <c r="C25" s="1064" t="str" cm="1">
        <f t="array" aca="1" ref="C25" ca="1">MID(CELL("filename",別添１_要件確認!ZA1),FIND("]",CELL("filename",別添１_要件確認!ZA1))+1,LEN(CELL("filename",別添１_要件確認!ZA1)))&amp;"!"</f>
        <v>別添１_要件確認!</v>
      </c>
      <c r="D25" s="2147" t="s">
        <v>1614</v>
      </c>
      <c r="E25" s="1070" t="s">
        <v>1615</v>
      </c>
      <c r="F25" s="1076" t="str" cm="1">
        <f t="array" aca="1" ref="F25" ca="1">IF(INDIRECT($C$25&amp;"J15")="","",INDIRECT($C$25&amp;"J15"))</f>
        <v/>
      </c>
      <c r="G25" s="1072"/>
      <c r="H25" s="1073"/>
    </row>
    <row r="26" spans="3:8">
      <c r="C26" s="1081"/>
      <c r="D26" s="2148"/>
      <c r="E26" s="1080" t="s">
        <v>1616</v>
      </c>
      <c r="F26" s="1148" t="str" cm="1">
        <f t="array" aca="1" ref="F26" ca="1">IF(INDIRECT($C$25&amp;"J16")="","",INDIRECT($C$25&amp;"J16"))</f>
        <v/>
      </c>
      <c r="G26" s="1072"/>
      <c r="H26" s="1073"/>
    </row>
    <row r="27" spans="3:8" ht="13.15" customHeight="1">
      <c r="C27" s="1082"/>
      <c r="D27" s="2149"/>
      <c r="E27" s="1074" t="s">
        <v>1633</v>
      </c>
      <c r="F27" s="1087" t="str" cm="1">
        <f t="array" aca="1" ref="F27" ca="1">IF(INDIRECT($C$25&amp;"J18")="","",INDIRECT($C$25&amp;"J18"))</f>
        <v/>
      </c>
      <c r="G27" s="1072"/>
      <c r="H27" s="1073"/>
    </row>
    <row r="28" spans="3:8" ht="13.15" customHeight="1">
      <c r="C28" s="1064" t="str" cm="1">
        <f t="array" aca="1" ref="C28" ca="1">MID(CELL("filename",別添3!ZA1),FIND("]",CELL("filename",別添3!ZA1))+1,LEN(CELL("filename",別添3!ZA1)))&amp;"!"</f>
        <v>別添3!</v>
      </c>
      <c r="D28" s="2141" t="s">
        <v>1617</v>
      </c>
      <c r="E28" s="1083" t="s">
        <v>1618</v>
      </c>
      <c r="F28" s="1076" t="str" cm="1">
        <f t="array" aca="1" ref="F28" ca="1">IF(INDIRECT($C$28&amp;"C7")="","",INDIRECT($C$28&amp;"C7"))</f>
        <v/>
      </c>
      <c r="G28" s="1072"/>
      <c r="H28" s="1073"/>
    </row>
    <row r="29" spans="3:8">
      <c r="C29" s="1081"/>
      <c r="D29" s="2142"/>
      <c r="E29" s="1084" t="s">
        <v>1619</v>
      </c>
      <c r="F29" s="1085" cm="1">
        <f t="array" aca="1" ref="F29" ca="1">IF(INDIRECT($C$28&amp;"C8")="","",INDIRECT($C$28&amp;"C8"))</f>
        <v>0</v>
      </c>
      <c r="G29" s="1072"/>
      <c r="H29" s="1073"/>
    </row>
    <row r="30" spans="3:8">
      <c r="C30" s="1081"/>
      <c r="D30" s="2143"/>
      <c r="E30" s="1086" t="s">
        <v>1620</v>
      </c>
      <c r="F30" s="1087" cm="1">
        <f t="array" aca="1" ref="F30" ca="1">IF(INDIRECT($C$28&amp;"I8")="","",INDIRECT($C$28&amp;"I8"))</f>
        <v>0</v>
      </c>
      <c r="G30" s="1088"/>
      <c r="H30" s="1089"/>
    </row>
    <row r="31" spans="3:8">
      <c r="C31" s="1090">
        <v>12</v>
      </c>
      <c r="D31" s="2141" t="s">
        <v>1621</v>
      </c>
      <c r="E31" s="1091">
        <v>1</v>
      </c>
      <c r="F31" s="1076" t="str" cm="1">
        <f t="array" aca="1" ref="F31" ca="1">IF(INDIRECT($C$28&amp;"B"&amp;$C31)="","",INDIRECT($C$28&amp;"B"&amp;$C31))</f>
        <v/>
      </c>
      <c r="G31" s="1092" t="str" cm="1">
        <f t="array" aca="1" ref="G31" ca="1">IF(INDIRECT($C$28&amp;"C"&amp;$C31)="","",INDIRECT($C$28&amp;"C"&amp;$C31))</f>
        <v/>
      </c>
      <c r="H31" s="1093" t="str" cm="1">
        <f t="array" aca="1" ref="H31" ca="1">IF(INDIRECT($C$28&amp;"D"&amp;$C31)="","",INDIRECT($C$28&amp;"D"&amp;$C31))</f>
        <v/>
      </c>
    </row>
    <row r="32" spans="3:8">
      <c r="C32" s="1090">
        <v>13</v>
      </c>
      <c r="D32" s="2142"/>
      <c r="E32" s="1094">
        <v>2</v>
      </c>
      <c r="F32" s="1078" t="str" cm="1">
        <f t="array" aca="1" ref="F32" ca="1">IF(INDIRECT($C$28&amp;"B"&amp;$C32)="","",INDIRECT($C$28&amp;"B"&amp;$C32))</f>
        <v/>
      </c>
      <c r="G32" s="1095" t="str" cm="1">
        <f t="array" aca="1" ref="G32" ca="1">IF(INDIRECT($C$28&amp;"C"&amp;$C32)="","",INDIRECT($C$28&amp;"C"&amp;$C32))</f>
        <v/>
      </c>
      <c r="H32" s="1096" t="str" cm="1">
        <f t="array" aca="1" ref="H32" ca="1">IF(INDIRECT($C$28&amp;"D"&amp;$C32)="","",INDIRECT($C$28&amp;"D"&amp;$C32))</f>
        <v/>
      </c>
    </row>
    <row r="33" spans="3:8">
      <c r="C33" s="1090">
        <v>14</v>
      </c>
      <c r="D33" s="2142"/>
      <c r="E33" s="1094">
        <v>3</v>
      </c>
      <c r="F33" s="1078" t="str" cm="1">
        <f t="array" aca="1" ref="F33" ca="1">IF(INDIRECT($C$28&amp;"B"&amp;$C33)="","",INDIRECT($C$28&amp;"B"&amp;$C33))</f>
        <v/>
      </c>
      <c r="G33" s="1095" t="str" cm="1">
        <f t="array" aca="1" ref="G33" ca="1">IF(INDIRECT($C$28&amp;"C"&amp;$C33)="","",INDIRECT($C$28&amp;"C"&amp;$C33))</f>
        <v/>
      </c>
      <c r="H33" s="1096" t="str" cm="1">
        <f t="array" aca="1" ref="H33" ca="1">IF(INDIRECT($C$28&amp;"D"&amp;$C33)="","",INDIRECT($C$28&amp;"D"&amp;$C33))</f>
        <v/>
      </c>
    </row>
    <row r="34" spans="3:8">
      <c r="C34" s="1090">
        <v>15</v>
      </c>
      <c r="D34" s="2142"/>
      <c r="E34" s="1094">
        <v>4</v>
      </c>
      <c r="F34" s="1078" t="str" cm="1">
        <f t="array" aca="1" ref="F34" ca="1">IF(INDIRECT($C$28&amp;"B"&amp;$C34)="","",INDIRECT($C$28&amp;"B"&amp;$C34))</f>
        <v/>
      </c>
      <c r="G34" s="1095" t="str" cm="1">
        <f t="array" aca="1" ref="G34" ca="1">IF(INDIRECT($C$28&amp;"C"&amp;$C34)="","",INDIRECT($C$28&amp;"C"&amp;$C34))</f>
        <v/>
      </c>
      <c r="H34" s="1096" t="str" cm="1">
        <f t="array" aca="1" ref="H34" ca="1">IF(INDIRECT($C$28&amp;"D"&amp;$C34)="","",INDIRECT($C$28&amp;"D"&amp;$C34))</f>
        <v/>
      </c>
    </row>
    <row r="35" spans="3:8">
      <c r="C35" s="1090">
        <v>16</v>
      </c>
      <c r="D35" s="2142"/>
      <c r="E35" s="1094">
        <v>5</v>
      </c>
      <c r="F35" s="1078" t="str" cm="1">
        <f t="array" aca="1" ref="F35" ca="1">IF(INDIRECT($C$28&amp;"B"&amp;$C35)="","",INDIRECT($C$28&amp;"B"&amp;$C35))</f>
        <v/>
      </c>
      <c r="G35" s="1095" t="str" cm="1">
        <f t="array" aca="1" ref="G35" ca="1">IF(INDIRECT($C$28&amp;"C"&amp;$C35)="","",INDIRECT($C$28&amp;"C"&amp;$C35))</f>
        <v/>
      </c>
      <c r="H35" s="1096" t="str" cm="1">
        <f t="array" aca="1" ref="H35" ca="1">IF(INDIRECT($C$28&amp;"D"&amp;$C35)="","",INDIRECT($C$28&amp;"D"&amp;$C35))</f>
        <v/>
      </c>
    </row>
    <row r="36" spans="3:8">
      <c r="C36" s="1090">
        <v>17</v>
      </c>
      <c r="D36" s="2142"/>
      <c r="E36" s="1094">
        <v>6</v>
      </c>
      <c r="F36" s="1078" t="str" cm="1">
        <f t="array" aca="1" ref="F36" ca="1">IF(INDIRECT($C$28&amp;"B"&amp;$C36)="","",INDIRECT($C$28&amp;"B"&amp;$C36))</f>
        <v/>
      </c>
      <c r="G36" s="1095" t="str" cm="1">
        <f t="array" aca="1" ref="G36" ca="1">IF(INDIRECT($C$28&amp;"C"&amp;$C36)="","",INDIRECT($C$28&amp;"C"&amp;$C36))</f>
        <v/>
      </c>
      <c r="H36" s="1096" t="str" cm="1">
        <f t="array" aca="1" ref="H36" ca="1">IF(INDIRECT($C$28&amp;"D"&amp;$C36)="","",INDIRECT($C$28&amp;"D"&amp;$C36))</f>
        <v/>
      </c>
    </row>
    <row r="37" spans="3:8">
      <c r="C37" s="1090">
        <v>18</v>
      </c>
      <c r="D37" s="2142"/>
      <c r="E37" s="1094">
        <v>7</v>
      </c>
      <c r="F37" s="1078" t="str" cm="1">
        <f t="array" aca="1" ref="F37" ca="1">IF(INDIRECT($C$28&amp;"B"&amp;$C37)="","",INDIRECT($C$28&amp;"B"&amp;$C37))</f>
        <v/>
      </c>
      <c r="G37" s="1095" t="str" cm="1">
        <f t="array" aca="1" ref="G37" ca="1">IF(INDIRECT($C$28&amp;"C"&amp;$C37)="","",INDIRECT($C$28&amp;"C"&amp;$C37))</f>
        <v/>
      </c>
      <c r="H37" s="1096" t="str" cm="1">
        <f t="array" aca="1" ref="H37" ca="1">IF(INDIRECT($C$28&amp;"D"&amp;$C37)="","",INDIRECT($C$28&amp;"D"&amp;$C37))</f>
        <v/>
      </c>
    </row>
    <row r="38" spans="3:8">
      <c r="C38" s="1090">
        <v>19</v>
      </c>
      <c r="D38" s="2142"/>
      <c r="E38" s="1094">
        <v>8</v>
      </c>
      <c r="F38" s="1078" t="str" cm="1">
        <f t="array" aca="1" ref="F38" ca="1">IF(INDIRECT($C$28&amp;"B"&amp;$C38)="","",INDIRECT($C$28&amp;"B"&amp;$C38))</f>
        <v/>
      </c>
      <c r="G38" s="1095" t="str" cm="1">
        <f t="array" aca="1" ref="G38" ca="1">IF(INDIRECT($C$28&amp;"C"&amp;$C38)="","",INDIRECT($C$28&amp;"C"&amp;$C38))</f>
        <v/>
      </c>
      <c r="H38" s="1096" t="str" cm="1">
        <f t="array" aca="1" ref="H38" ca="1">IF(INDIRECT($C$28&amp;"D"&amp;$C38)="","",INDIRECT($C$28&amp;"D"&amp;$C38))</f>
        <v/>
      </c>
    </row>
    <row r="39" spans="3:8">
      <c r="C39" s="1090">
        <v>20</v>
      </c>
      <c r="D39" s="2142"/>
      <c r="E39" s="1094">
        <v>9</v>
      </c>
      <c r="F39" s="1078" t="str" cm="1">
        <f t="array" aca="1" ref="F39" ca="1">IF(INDIRECT($C$28&amp;"B"&amp;$C39)="","",INDIRECT($C$28&amp;"B"&amp;$C39))</f>
        <v/>
      </c>
      <c r="G39" s="1095" t="str" cm="1">
        <f t="array" aca="1" ref="G39" ca="1">IF(INDIRECT($C$28&amp;"C"&amp;$C39)="","",INDIRECT($C$28&amp;"C"&amp;$C39))</f>
        <v/>
      </c>
      <c r="H39" s="1096" t="str" cm="1">
        <f t="array" aca="1" ref="H39" ca="1">IF(INDIRECT($C$28&amp;"D"&amp;$C39)="","",INDIRECT($C$28&amp;"D"&amp;$C39))</f>
        <v/>
      </c>
    </row>
    <row r="40" spans="3:8">
      <c r="C40" s="1090">
        <v>21</v>
      </c>
      <c r="D40" s="2142"/>
      <c r="E40" s="1094">
        <v>10</v>
      </c>
      <c r="F40" s="1078" t="str" cm="1">
        <f t="array" aca="1" ref="F40" ca="1">IF(INDIRECT($C$28&amp;"B"&amp;$C40)="","",INDIRECT($C$28&amp;"B"&amp;$C40))</f>
        <v/>
      </c>
      <c r="G40" s="1095" t="str" cm="1">
        <f t="array" aca="1" ref="G40" ca="1">IF(INDIRECT($C$28&amp;"C"&amp;$C40)="","",INDIRECT($C$28&amp;"C"&amp;$C40))</f>
        <v/>
      </c>
      <c r="H40" s="1096" t="str" cm="1">
        <f t="array" aca="1" ref="H40" ca="1">IF(INDIRECT($C$28&amp;"D"&amp;$C40)="","",INDIRECT($C$28&amp;"D"&amp;$C40))</f>
        <v/>
      </c>
    </row>
    <row r="41" spans="3:8">
      <c r="C41" s="1090">
        <v>22</v>
      </c>
      <c r="D41" s="2142"/>
      <c r="E41" s="1094">
        <v>11</v>
      </c>
      <c r="F41" s="1078" t="str" cm="1">
        <f t="array" aca="1" ref="F41" ca="1">IF(INDIRECT($C$28&amp;"B"&amp;$C41)="","",INDIRECT($C$28&amp;"B"&amp;$C41))</f>
        <v/>
      </c>
      <c r="G41" s="1095" t="str" cm="1">
        <f t="array" aca="1" ref="G41" ca="1">IF(INDIRECT($C$28&amp;"C"&amp;$C41)="","",INDIRECT($C$28&amp;"C"&amp;$C41))</f>
        <v/>
      </c>
      <c r="H41" s="1096" t="str" cm="1">
        <f t="array" aca="1" ref="H41" ca="1">IF(INDIRECT($C$28&amp;"D"&amp;$C41)="","",INDIRECT($C$28&amp;"D"&amp;$C41))</f>
        <v/>
      </c>
    </row>
    <row r="42" spans="3:8">
      <c r="C42" s="1090">
        <v>23</v>
      </c>
      <c r="D42" s="2142"/>
      <c r="E42" s="1094">
        <v>12</v>
      </c>
      <c r="F42" s="1078" t="str" cm="1">
        <f t="array" aca="1" ref="F42" ca="1">IF(INDIRECT($C$28&amp;"B"&amp;$C42)="","",INDIRECT($C$28&amp;"B"&amp;$C42))</f>
        <v/>
      </c>
      <c r="G42" s="1095" t="str" cm="1">
        <f t="array" aca="1" ref="G42" ca="1">IF(INDIRECT($C$28&amp;"C"&amp;$C42)="","",INDIRECT($C$28&amp;"C"&amp;$C42))</f>
        <v/>
      </c>
      <c r="H42" s="1096" t="str" cm="1">
        <f t="array" aca="1" ref="H42" ca="1">IF(INDIRECT($C$28&amp;"D"&amp;$C42)="","",INDIRECT($C$28&amp;"D"&amp;$C42))</f>
        <v/>
      </c>
    </row>
    <row r="43" spans="3:8">
      <c r="C43" s="1090">
        <v>24</v>
      </c>
      <c r="D43" s="2142"/>
      <c r="E43" s="1094">
        <v>13</v>
      </c>
      <c r="F43" s="1078" t="str" cm="1">
        <f t="array" aca="1" ref="F43" ca="1">IF(INDIRECT($C$28&amp;"B"&amp;$C43)="","",INDIRECT($C$28&amp;"B"&amp;$C43))</f>
        <v/>
      </c>
      <c r="G43" s="1095" t="str" cm="1">
        <f t="array" aca="1" ref="G43" ca="1">IF(INDIRECT($C$28&amp;"C"&amp;$C43)="","",INDIRECT($C$28&amp;"C"&amp;$C43))</f>
        <v/>
      </c>
      <c r="H43" s="1096" t="str" cm="1">
        <f t="array" aca="1" ref="H43" ca="1">IF(INDIRECT($C$28&amp;"D"&amp;$C43)="","",INDIRECT($C$28&amp;"D"&amp;$C43))</f>
        <v/>
      </c>
    </row>
    <row r="44" spans="3:8">
      <c r="C44" s="1090">
        <v>25</v>
      </c>
      <c r="D44" s="2142"/>
      <c r="E44" s="1094">
        <v>14</v>
      </c>
      <c r="F44" s="1078" t="str" cm="1">
        <f t="array" aca="1" ref="F44" ca="1">IF(INDIRECT($C$28&amp;"B"&amp;$C44)="","",INDIRECT($C$28&amp;"B"&amp;$C44))</f>
        <v/>
      </c>
      <c r="G44" s="1095" t="str" cm="1">
        <f t="array" aca="1" ref="G44" ca="1">IF(INDIRECT($C$28&amp;"C"&amp;$C44)="","",INDIRECT($C$28&amp;"C"&amp;$C44))</f>
        <v/>
      </c>
      <c r="H44" s="1096" t="str" cm="1">
        <f t="array" aca="1" ref="H44" ca="1">IF(INDIRECT($C$28&amp;"D"&amp;$C44)="","",INDIRECT($C$28&amp;"D"&amp;$C44))</f>
        <v/>
      </c>
    </row>
    <row r="45" spans="3:8">
      <c r="C45" s="1090">
        <v>26</v>
      </c>
      <c r="D45" s="2142"/>
      <c r="E45" s="1094">
        <v>15</v>
      </c>
      <c r="F45" s="1078" t="str" cm="1">
        <f t="array" aca="1" ref="F45" ca="1">IF(INDIRECT($C$28&amp;"B"&amp;$C45)="","",INDIRECT($C$28&amp;"B"&amp;$C45))</f>
        <v/>
      </c>
      <c r="G45" s="1095" t="str" cm="1">
        <f t="array" aca="1" ref="G45" ca="1">IF(INDIRECT($C$28&amp;"C"&amp;$C45)="","",INDIRECT($C$28&amp;"C"&amp;$C45))</f>
        <v/>
      </c>
      <c r="H45" s="1096" t="str" cm="1">
        <f t="array" aca="1" ref="H45" ca="1">IF(INDIRECT($C$28&amp;"D"&amp;$C45)="","",INDIRECT($C$28&amp;"D"&amp;$C45))</f>
        <v/>
      </c>
    </row>
    <row r="46" spans="3:8">
      <c r="C46" s="1090">
        <v>27</v>
      </c>
      <c r="D46" s="2142"/>
      <c r="E46" s="1094">
        <v>16</v>
      </c>
      <c r="F46" s="1078" t="str" cm="1">
        <f t="array" aca="1" ref="F46" ca="1">IF(INDIRECT($C$28&amp;"B"&amp;$C46)="","",INDIRECT($C$28&amp;"B"&amp;$C46))</f>
        <v/>
      </c>
      <c r="G46" s="1095" t="str" cm="1">
        <f t="array" aca="1" ref="G46" ca="1">IF(INDIRECT($C$28&amp;"C"&amp;$C46)="","",INDIRECT($C$28&amp;"C"&amp;$C46))</f>
        <v/>
      </c>
      <c r="H46" s="1096" t="str" cm="1">
        <f t="array" aca="1" ref="H46" ca="1">IF(INDIRECT($C$28&amp;"D"&amp;$C46)="","",INDIRECT($C$28&amp;"D"&amp;$C46))</f>
        <v/>
      </c>
    </row>
    <row r="47" spans="3:8">
      <c r="C47" s="1090">
        <v>28</v>
      </c>
      <c r="D47" s="2142"/>
      <c r="E47" s="1094">
        <v>17</v>
      </c>
      <c r="F47" s="1078" t="str" cm="1">
        <f t="array" aca="1" ref="F47" ca="1">IF(INDIRECT($C$28&amp;"B"&amp;$C47)="","",INDIRECT($C$28&amp;"B"&amp;$C47))</f>
        <v/>
      </c>
      <c r="G47" s="1095" t="str" cm="1">
        <f t="array" aca="1" ref="G47" ca="1">IF(INDIRECT($C$28&amp;"C"&amp;$C47)="","",INDIRECT($C$28&amp;"C"&amp;$C47))</f>
        <v/>
      </c>
      <c r="H47" s="1096" t="str" cm="1">
        <f t="array" aca="1" ref="H47" ca="1">IF(INDIRECT($C$28&amp;"D"&amp;$C47)="","",INDIRECT($C$28&amp;"D"&amp;$C47))</f>
        <v/>
      </c>
    </row>
    <row r="48" spans="3:8">
      <c r="C48" s="1090">
        <v>29</v>
      </c>
      <c r="D48" s="2142"/>
      <c r="E48" s="1094">
        <v>18</v>
      </c>
      <c r="F48" s="1078" t="str" cm="1">
        <f t="array" aca="1" ref="F48" ca="1">IF(INDIRECT($C$28&amp;"B"&amp;$C48)="","",INDIRECT($C$28&amp;"B"&amp;$C48))</f>
        <v/>
      </c>
      <c r="G48" s="1095" t="str" cm="1">
        <f t="array" aca="1" ref="G48" ca="1">IF(INDIRECT($C$28&amp;"C"&amp;$C48)="","",INDIRECT($C$28&amp;"C"&amp;$C48))</f>
        <v/>
      </c>
      <c r="H48" s="1096" t="str" cm="1">
        <f t="array" aca="1" ref="H48" ca="1">IF(INDIRECT($C$28&amp;"D"&amp;$C48)="","",INDIRECT($C$28&amp;"D"&amp;$C48))</f>
        <v/>
      </c>
    </row>
    <row r="49" spans="3:17">
      <c r="C49" s="1090">
        <v>30</v>
      </c>
      <c r="D49" s="2142"/>
      <c r="E49" s="1094">
        <v>19</v>
      </c>
      <c r="F49" s="1078" t="str" cm="1">
        <f t="array" aca="1" ref="F49" ca="1">IF(INDIRECT($C$28&amp;"B"&amp;$C49)="","",INDIRECT($C$28&amp;"B"&amp;$C49))</f>
        <v/>
      </c>
      <c r="G49" s="1095" t="str" cm="1">
        <f t="array" aca="1" ref="G49" ca="1">IF(INDIRECT($C$28&amp;"C"&amp;$C49)="","",INDIRECT($C$28&amp;"C"&amp;$C49))</f>
        <v/>
      </c>
      <c r="H49" s="1096" t="str" cm="1">
        <f t="array" aca="1" ref="H49" ca="1">IF(INDIRECT($C$28&amp;"D"&amp;$C49)="","",INDIRECT($C$28&amp;"D"&amp;$C49))</f>
        <v/>
      </c>
    </row>
    <row r="50" spans="3:17">
      <c r="C50" s="1090">
        <v>31</v>
      </c>
      <c r="D50" s="2142"/>
      <c r="E50" s="1094">
        <v>20</v>
      </c>
      <c r="F50" s="1078" t="str" cm="1">
        <f t="array" aca="1" ref="F50" ca="1">IF(INDIRECT($C$28&amp;"B"&amp;$C50)="","",INDIRECT($C$28&amp;"B"&amp;$C50))</f>
        <v/>
      </c>
      <c r="G50" s="1095" t="str" cm="1">
        <f t="array" aca="1" ref="G50" ca="1">IF(INDIRECT($C$28&amp;"C"&amp;$C50)="","",INDIRECT($C$28&amp;"C"&amp;$C50))</f>
        <v/>
      </c>
      <c r="H50" s="1096" t="str" cm="1">
        <f t="array" aca="1" ref="H50" ca="1">IF(INDIRECT($C$28&amp;"D"&amp;$C50)="","",INDIRECT($C$28&amp;"D"&amp;$C50))</f>
        <v/>
      </c>
      <c r="L50" s="1097"/>
    </row>
    <row r="51" spans="3:17">
      <c r="C51" s="1090">
        <v>32</v>
      </c>
      <c r="D51" s="2142"/>
      <c r="E51" s="1094">
        <v>21</v>
      </c>
      <c r="F51" s="1078" t="str" cm="1">
        <f t="array" aca="1" ref="F51" ca="1">IF(INDIRECT($C$28&amp;"B"&amp;$C51)="","",INDIRECT($C$28&amp;"B"&amp;$C51))</f>
        <v/>
      </c>
      <c r="G51" s="1095" t="str" cm="1">
        <f t="array" aca="1" ref="G51" ca="1">IF(INDIRECT($C$28&amp;"C"&amp;$C51)="","",INDIRECT($C$28&amp;"C"&amp;$C51))</f>
        <v/>
      </c>
      <c r="H51" s="1096" t="str" cm="1">
        <f t="array" aca="1" ref="H51" ca="1">IF(INDIRECT($C$28&amp;"D"&amp;$C51)="","",INDIRECT($C$28&amp;"D"&amp;$C51))</f>
        <v/>
      </c>
    </row>
    <row r="52" spans="3:17">
      <c r="C52" s="1090">
        <v>33</v>
      </c>
      <c r="D52" s="2142"/>
      <c r="E52" s="1094">
        <v>22</v>
      </c>
      <c r="F52" s="1078" t="str" cm="1">
        <f t="array" aca="1" ref="F52" ca="1">IF(INDIRECT($C$28&amp;"B"&amp;$C52)="","",INDIRECT($C$28&amp;"B"&amp;$C52))</f>
        <v/>
      </c>
      <c r="G52" s="1095" t="str" cm="1">
        <f t="array" aca="1" ref="G52" ca="1">IF(INDIRECT($C$28&amp;"C"&amp;$C52)="","",INDIRECT($C$28&amp;"C"&amp;$C52))</f>
        <v/>
      </c>
      <c r="H52" s="1096" t="str" cm="1">
        <f t="array" aca="1" ref="H52" ca="1">IF(INDIRECT($C$28&amp;"D"&amp;$C52)="","",INDIRECT($C$28&amp;"D"&amp;$C52))</f>
        <v/>
      </c>
    </row>
    <row r="53" spans="3:17">
      <c r="C53" s="1098">
        <v>34</v>
      </c>
      <c r="D53" s="2143"/>
      <c r="E53" s="1099">
        <v>23</v>
      </c>
      <c r="F53" s="1075" t="str" cm="1">
        <f t="array" aca="1" ref="F53" ca="1">IF(INDIRECT($C$28&amp;"B"&amp;$C53)="","",INDIRECT($C$28&amp;"B"&amp;$C53))</f>
        <v/>
      </c>
      <c r="G53" s="1100" t="str" cm="1">
        <f t="array" aca="1" ref="G53" ca="1">IF(INDIRECT($C$28&amp;"C"&amp;$C53)="","",INDIRECT($C$28&amp;"C"&amp;$C53))</f>
        <v/>
      </c>
      <c r="H53" s="1101" t="str" cm="1">
        <f t="array" aca="1" ref="H53" ca="1">IF(INDIRECT($C$28&amp;"D"&amp;$C53)="","",INDIRECT($C$28&amp;"D"&amp;$C53))</f>
        <v/>
      </c>
    </row>
    <row r="54" spans="3:17">
      <c r="D54" s="1102"/>
      <c r="E54" s="1103"/>
      <c r="F54" s="1103"/>
    </row>
    <row r="55" spans="3:17" ht="13.15" customHeight="1"/>
    <row r="56" spans="3:17" ht="13.15" customHeight="1"/>
    <row r="57" spans="3:17">
      <c r="C57" s="1062" t="s">
        <v>1622</v>
      </c>
    </row>
    <row r="58" spans="3:17">
      <c r="C58" s="1104" t="s">
        <v>1601</v>
      </c>
      <c r="D58" s="1105" t="str">
        <f>"別添6_個票"</f>
        <v>別添6_個票</v>
      </c>
      <c r="E58" s="1106"/>
      <c r="F58" s="1106"/>
      <c r="G58" s="1106"/>
      <c r="H58" s="1106"/>
      <c r="I58" s="1107"/>
      <c r="J58" s="1105" t="str" cm="1">
        <f t="array" aca="1" ref="J58" ca="1">MID(CELL("filename",別添３_実施計画書まとめ!ZA1),FIND("]",CELL("filename",別添３_実施計画書まとめ!ZA1))+1,LEN(CELL("filename",別添３_実施計画書まとめ!ZA1)))&amp;"!"</f>
        <v>別添３_実施計画書まとめ!</v>
      </c>
      <c r="K58" s="1106"/>
      <c r="L58" s="1106"/>
      <c r="M58" s="1106"/>
      <c r="N58" s="1106"/>
      <c r="O58" s="1107"/>
    </row>
    <row r="59" spans="3:17" s="1097" customFormat="1" ht="45">
      <c r="C59" s="1108" t="s">
        <v>1623</v>
      </c>
      <c r="D59" s="1108" t="s">
        <v>1624</v>
      </c>
      <c r="E59" s="1108" t="s">
        <v>1104</v>
      </c>
      <c r="F59" s="1108" t="s">
        <v>1103</v>
      </c>
      <c r="G59" s="1108" t="s">
        <v>1305</v>
      </c>
      <c r="H59" s="1108" t="s">
        <v>1105</v>
      </c>
      <c r="I59" s="1108" t="s">
        <v>1106</v>
      </c>
      <c r="J59" s="1109" t="s">
        <v>1221</v>
      </c>
      <c r="K59" s="1108" t="s">
        <v>1625</v>
      </c>
      <c r="L59" s="1108" t="s">
        <v>1626</v>
      </c>
      <c r="M59" s="1108" t="s">
        <v>1627</v>
      </c>
      <c r="N59" s="1108" t="s">
        <v>1628</v>
      </c>
      <c r="O59" s="1108" t="s">
        <v>1629</v>
      </c>
      <c r="Q59"/>
    </row>
    <row r="60" spans="3:17">
      <c r="C60" s="1110">
        <v>1</v>
      </c>
      <c r="D60" s="1111" t="str" cm="1">
        <f t="array" aca="1" ref="D60" ca="1">IFERROR(IF(INDIRECT($D$58&amp;$C60&amp;"!C9")="","",INDIRECT($D$58&amp;$C60&amp;"!C9")),"")</f>
        <v/>
      </c>
      <c r="E60" s="1111" t="str" cm="1">
        <f t="array" aca="1" ref="E60" ca="1">IFERROR(IF(INDIRECT($D$58&amp;$C60&amp;"!C11")="","",INDIRECT($D$58&amp;$C60&amp;"!C11")),"")</f>
        <v/>
      </c>
      <c r="F60" s="1111" t="str" cm="1">
        <f t="array" aca="1" ref="F60" ca="1">IFERROR(IF(INDIRECT($D$58&amp;$C60&amp;"!C12")="","",INDIRECT($D$58&amp;$C60&amp;"!C12")),"")</f>
        <v/>
      </c>
      <c r="G60" s="1111" t="str" cm="1">
        <f t="array" aca="1" ref="G60" ca="1">IFERROR(IF(INDIRECT($D$58&amp;$C60&amp;"!C13")="","",INDIRECT($D$58&amp;$C60&amp;"!C13")),"")</f>
        <v/>
      </c>
      <c r="H60" s="1111" t="str" cm="1">
        <f t="array" aca="1" ref="H60" ca="1">IFERROR(IF(INDIRECT($D$58&amp;$C60&amp;"!C14")="","",INDIRECT($D$58&amp;$C60&amp;"!C14")),"")</f>
        <v/>
      </c>
      <c r="I60" s="1111" t="str" cm="1">
        <f t="array" aca="1" ref="I60" ca="1">IFERROR(IF(INDIRECT($D$58&amp;$C60&amp;"!C15")="","",INDIRECT($D$58&amp;$C60&amp;"!C15")),"")</f>
        <v/>
      </c>
      <c r="J60" s="1111" t="str" cm="1">
        <f t="array" aca="1" ref="J60" ca="1">IF(INDIRECT($J$58&amp;"D"&amp;$P60)="","",INDIRECT($J$58&amp;"D"&amp;$P60))</f>
        <v/>
      </c>
      <c r="K60" s="1112" t="str" cm="1">
        <f t="array" aca="1" ref="K60" ca="1">IF(INDIRECT($J$58&amp;"E"&amp;$P60)="","",INDIRECT($J$58&amp;"E"&amp;$P60))</f>
        <v/>
      </c>
      <c r="L60" s="1112" t="str" cm="1">
        <f t="array" aca="1" ref="L60" ca="1">IF(INDIRECT($J$58&amp;"F"&amp;$P60)="","",INDIRECT($J$58&amp;"F"&amp;$P60))</f>
        <v/>
      </c>
      <c r="M60" s="1112" t="str" cm="1">
        <f t="array" aca="1" ref="M60" ca="1">IF(INDIRECT($J$58&amp;"G"&amp;$P60)="","",INDIRECT($J$58&amp;"G"&amp;$P60))</f>
        <v/>
      </c>
      <c r="N60" s="1113" t="str" cm="1">
        <f t="array" aca="1" ref="N60" ca="1">IF(INDIRECT($J$58&amp;"H"&amp;$P60)="","",INDIRECT($J$58&amp;"H"&amp;$P60))</f>
        <v/>
      </c>
      <c r="O60" s="1113" t="str" cm="1">
        <f t="array" aca="1" ref="O60" ca="1">IF(INDIRECT($J$58&amp;"I"&amp;$P60)="","",INDIRECT($J$58&amp;"I"&amp;$P60))</f>
        <v/>
      </c>
      <c r="P60" s="1114">
        <v>15</v>
      </c>
    </row>
    <row r="61" spans="3:17">
      <c r="C61" s="1115">
        <v>2</v>
      </c>
      <c r="D61" s="1116" t="str" cm="1">
        <f t="array" aca="1" ref="D61" ca="1">IFERROR(IF(INDIRECT($D$58&amp;$C61&amp;"!C9")="","",INDIRECT($D$58&amp;$C61&amp;"!C9")),"")</f>
        <v/>
      </c>
      <c r="E61" s="1116" t="str" cm="1">
        <f t="array" aca="1" ref="E61" ca="1">IFERROR(IF(INDIRECT($D$58&amp;$C61&amp;"!C11")="","",INDIRECT($D$58&amp;$C61&amp;"!C11")),"")</f>
        <v/>
      </c>
      <c r="F61" s="1116" t="str" cm="1">
        <f t="array" aca="1" ref="F61" ca="1">IFERROR(IF(INDIRECT($D$58&amp;$C61&amp;"!C12")="","",INDIRECT($D$58&amp;$C61&amp;"!C12")),"")</f>
        <v/>
      </c>
      <c r="G61" s="1116" t="str" cm="1">
        <f t="array" aca="1" ref="G61" ca="1">IFERROR(IF(INDIRECT($D$58&amp;$C61&amp;"!C13")="","",INDIRECT($D$58&amp;$C61&amp;"!C13")),"")</f>
        <v/>
      </c>
      <c r="H61" s="1116" t="str" cm="1">
        <f t="array" aca="1" ref="H61" ca="1">IFERROR(IF(INDIRECT($D$58&amp;$C61&amp;"!C14")="","",INDIRECT($D$58&amp;$C61&amp;"!C14")),"")</f>
        <v/>
      </c>
      <c r="I61" s="1116" t="str" cm="1">
        <f t="array" aca="1" ref="I61" ca="1">IFERROR(IF(INDIRECT($D$58&amp;$C61&amp;"!C15")="","",INDIRECT($D$58&amp;$C61&amp;"!C15")),"")</f>
        <v/>
      </c>
      <c r="J61" s="1116" t="str" cm="1">
        <f t="array" aca="1" ref="J61" ca="1">IF(INDIRECT($J$58&amp;"D"&amp;$P61)="","",INDIRECT($J$58&amp;"D"&amp;$P61))</f>
        <v/>
      </c>
      <c r="K61" s="1117" t="str" cm="1">
        <f t="array" aca="1" ref="K61" ca="1">IF(INDIRECT($J$58&amp;"E"&amp;$P61)="","",INDIRECT($J$58&amp;"E"&amp;$P61))</f>
        <v/>
      </c>
      <c r="L61" s="1117" t="str" cm="1">
        <f t="array" aca="1" ref="L61" ca="1">IF(INDIRECT($J$58&amp;"F"&amp;$P61)="","",INDIRECT($J$58&amp;"F"&amp;$P61))</f>
        <v/>
      </c>
      <c r="M61" s="1117" t="str" cm="1">
        <f t="array" aca="1" ref="M61" ca="1">IF(INDIRECT($J$58&amp;"G"&amp;$P61)="","",INDIRECT($J$58&amp;"G"&amp;$P61))</f>
        <v/>
      </c>
      <c r="N61" s="1118" t="str" cm="1">
        <f t="array" aca="1" ref="N61" ca="1">IF(INDIRECT($J$58&amp;"H"&amp;$P61)="","",INDIRECT($J$58&amp;"H"&amp;$P61))</f>
        <v/>
      </c>
      <c r="O61" s="1118" t="str" cm="1">
        <f t="array" aca="1" ref="O61" ca="1">IF(INDIRECT($J$58&amp;"I"&amp;$P61)="","",INDIRECT($J$58&amp;"I"&amp;$P61))</f>
        <v/>
      </c>
      <c r="P61" s="1114">
        <v>16</v>
      </c>
    </row>
    <row r="62" spans="3:17">
      <c r="C62" s="1115">
        <v>3</v>
      </c>
      <c r="D62" s="1116" t="str" cm="1">
        <f t="array" aca="1" ref="D62" ca="1">IFERROR(IF(INDIRECT($D$58&amp;$C62&amp;"!C9")="","",INDIRECT($D$58&amp;$C62&amp;"!C9")),"")</f>
        <v/>
      </c>
      <c r="E62" s="1116" t="str" cm="1">
        <f t="array" aca="1" ref="E62" ca="1">IFERROR(IF(INDIRECT($D$58&amp;$C62&amp;"!C11")="","",INDIRECT($D$58&amp;$C62&amp;"!C11")),"")</f>
        <v/>
      </c>
      <c r="F62" s="1116" t="str" cm="1">
        <f t="array" aca="1" ref="F62" ca="1">IFERROR(IF(INDIRECT($D$58&amp;$C62&amp;"!C12")="","",INDIRECT($D$58&amp;$C62&amp;"!C12")),"")</f>
        <v/>
      </c>
      <c r="G62" s="1116" t="str" cm="1">
        <f t="array" aca="1" ref="G62" ca="1">IFERROR(IF(INDIRECT($D$58&amp;$C62&amp;"!C13")="","",INDIRECT($D$58&amp;$C62&amp;"!C13")),"")</f>
        <v/>
      </c>
      <c r="H62" s="1116" t="str" cm="1">
        <f t="array" aca="1" ref="H62" ca="1">IFERROR(IF(INDIRECT($D$58&amp;$C62&amp;"!C14")="","",INDIRECT($D$58&amp;$C62&amp;"!C14")),"")</f>
        <v/>
      </c>
      <c r="I62" s="1116" t="str" cm="1">
        <f t="array" aca="1" ref="I62" ca="1">IFERROR(IF(INDIRECT($D$58&amp;$C62&amp;"!C15")="","",INDIRECT($D$58&amp;$C62&amp;"!C15")),"")</f>
        <v/>
      </c>
      <c r="J62" s="1116" t="str" cm="1">
        <f t="array" aca="1" ref="J62" ca="1">IF(INDIRECT($J$58&amp;"D"&amp;$P62)="","",INDIRECT($J$58&amp;"D"&amp;$P62))</f>
        <v/>
      </c>
      <c r="K62" s="1117" t="str" cm="1">
        <f t="array" aca="1" ref="K62" ca="1">IF(INDIRECT($J$58&amp;"E"&amp;$P62)="","",INDIRECT($J$58&amp;"E"&amp;$P62))</f>
        <v/>
      </c>
      <c r="L62" s="1117" t="str" cm="1">
        <f t="array" aca="1" ref="L62" ca="1">IF(INDIRECT($J$58&amp;"F"&amp;$P62)="","",INDIRECT($J$58&amp;"F"&amp;$P62))</f>
        <v/>
      </c>
      <c r="M62" s="1117" t="str" cm="1">
        <f t="array" aca="1" ref="M62" ca="1">IF(INDIRECT($J$58&amp;"G"&amp;$P62)="","",INDIRECT($J$58&amp;"G"&amp;$P62))</f>
        <v/>
      </c>
      <c r="N62" s="1118" t="str" cm="1">
        <f t="array" aca="1" ref="N62" ca="1">IF(INDIRECT($J$58&amp;"H"&amp;$P62)="","",INDIRECT($J$58&amp;"H"&amp;$P62))</f>
        <v/>
      </c>
      <c r="O62" s="1118" t="str" cm="1">
        <f t="array" aca="1" ref="O62" ca="1">IF(INDIRECT($J$58&amp;"I"&amp;$P62)="","",INDIRECT($J$58&amp;"I"&amp;$P62))</f>
        <v/>
      </c>
      <c r="P62" s="1114">
        <v>17</v>
      </c>
    </row>
    <row r="63" spans="3:17">
      <c r="C63" s="1115">
        <v>4</v>
      </c>
      <c r="D63" s="1116" t="str" cm="1">
        <f t="array" aca="1" ref="D63" ca="1">IFERROR(IF(INDIRECT($D$58&amp;$C63&amp;"!C9")="","",INDIRECT($D$58&amp;$C63&amp;"!C9")),"")</f>
        <v/>
      </c>
      <c r="E63" s="1116" t="str" cm="1">
        <f t="array" aca="1" ref="E63" ca="1">IFERROR(IF(INDIRECT($D$58&amp;$C63&amp;"!C11")="","",INDIRECT($D$58&amp;$C63&amp;"!C11")),"")</f>
        <v/>
      </c>
      <c r="F63" s="1116" t="str" cm="1">
        <f t="array" aca="1" ref="F63" ca="1">IFERROR(IF(INDIRECT($D$58&amp;$C63&amp;"!C12")="","",INDIRECT($D$58&amp;$C63&amp;"!C12")),"")</f>
        <v/>
      </c>
      <c r="G63" s="1116" t="str" cm="1">
        <f t="array" aca="1" ref="G63" ca="1">IFERROR(IF(INDIRECT($D$58&amp;$C63&amp;"!C13")="","",INDIRECT($D$58&amp;$C63&amp;"!C13")),"")</f>
        <v/>
      </c>
      <c r="H63" s="1116" t="str" cm="1">
        <f t="array" aca="1" ref="H63" ca="1">IFERROR(IF(INDIRECT($D$58&amp;$C63&amp;"!C14")="","",INDIRECT($D$58&amp;$C63&amp;"!C14")),"")</f>
        <v/>
      </c>
      <c r="I63" s="1116" t="str" cm="1">
        <f t="array" aca="1" ref="I63" ca="1">IFERROR(IF(INDIRECT($D$58&amp;$C63&amp;"!C15")="","",INDIRECT($D$58&amp;$C63&amp;"!C15")),"")</f>
        <v/>
      </c>
      <c r="J63" s="1116" t="str" cm="1">
        <f t="array" aca="1" ref="J63" ca="1">IF(INDIRECT($J$58&amp;"D"&amp;$P63)="","",INDIRECT($J$58&amp;"D"&amp;$P63))</f>
        <v/>
      </c>
      <c r="K63" s="1117" t="str" cm="1">
        <f t="array" aca="1" ref="K63" ca="1">IF(INDIRECT($J$58&amp;"E"&amp;$P63)="","",INDIRECT($J$58&amp;"E"&amp;$P63))</f>
        <v/>
      </c>
      <c r="L63" s="1117" t="str" cm="1">
        <f t="array" aca="1" ref="L63" ca="1">IF(INDIRECT($J$58&amp;"F"&amp;$P63)="","",INDIRECT($J$58&amp;"F"&amp;$P63))</f>
        <v/>
      </c>
      <c r="M63" s="1117" t="str" cm="1">
        <f t="array" aca="1" ref="M63" ca="1">IF(INDIRECT($J$58&amp;"G"&amp;$P63)="","",INDIRECT($J$58&amp;"G"&amp;$P63))</f>
        <v/>
      </c>
      <c r="N63" s="1118" t="str" cm="1">
        <f t="array" aca="1" ref="N63" ca="1">IF(INDIRECT($J$58&amp;"H"&amp;$P63)="","",INDIRECT($J$58&amp;"H"&amp;$P63))</f>
        <v/>
      </c>
      <c r="O63" s="1118" t="str" cm="1">
        <f t="array" aca="1" ref="O63" ca="1">IF(INDIRECT($J$58&amp;"I"&amp;$P63)="","",INDIRECT($J$58&amp;"I"&amp;$P63))</f>
        <v/>
      </c>
      <c r="P63" s="1114">
        <v>18</v>
      </c>
    </row>
    <row r="64" spans="3:17">
      <c r="C64" s="1115">
        <v>5</v>
      </c>
      <c r="D64" s="1116" t="str" cm="1">
        <f t="array" aca="1" ref="D64" ca="1">IFERROR(IF(INDIRECT($D$58&amp;$C64&amp;"!C9")="","",INDIRECT($D$58&amp;$C64&amp;"!C9")),"")</f>
        <v/>
      </c>
      <c r="E64" s="1116" t="str" cm="1">
        <f t="array" aca="1" ref="E64" ca="1">IFERROR(IF(INDIRECT($D$58&amp;$C64&amp;"!C11")="","",INDIRECT($D$58&amp;$C64&amp;"!C11")),"")</f>
        <v/>
      </c>
      <c r="F64" s="1116" t="str" cm="1">
        <f t="array" aca="1" ref="F64" ca="1">IFERROR(IF(INDIRECT($D$58&amp;$C64&amp;"!C12")="","",INDIRECT($D$58&amp;$C64&amp;"!C12")),"")</f>
        <v/>
      </c>
      <c r="G64" s="1116" t="str" cm="1">
        <f t="array" aca="1" ref="G64" ca="1">IFERROR(IF(INDIRECT($D$58&amp;$C64&amp;"!C13")="","",INDIRECT($D$58&amp;$C64&amp;"!C13")),"")</f>
        <v/>
      </c>
      <c r="H64" s="1116" t="str" cm="1">
        <f t="array" aca="1" ref="H64" ca="1">IFERROR(IF(INDIRECT($D$58&amp;$C64&amp;"!C14")="","",INDIRECT($D$58&amp;$C64&amp;"!C14")),"")</f>
        <v/>
      </c>
      <c r="I64" s="1116" t="str" cm="1">
        <f t="array" aca="1" ref="I64" ca="1">IFERROR(IF(INDIRECT($D$58&amp;$C64&amp;"!C15")="","",INDIRECT($D$58&amp;$C64&amp;"!C15")),"")</f>
        <v/>
      </c>
      <c r="J64" s="1116" t="str" cm="1">
        <f t="array" aca="1" ref="J64" ca="1">IF(INDIRECT($J$58&amp;"D"&amp;$P64)="","",INDIRECT($J$58&amp;"D"&amp;$P64))</f>
        <v/>
      </c>
      <c r="K64" s="1117" t="str" cm="1">
        <f t="array" aca="1" ref="K64" ca="1">IF(INDIRECT($J$58&amp;"E"&amp;$P64)="","",INDIRECT($J$58&amp;"E"&amp;$P64))</f>
        <v/>
      </c>
      <c r="L64" s="1117" t="str" cm="1">
        <f t="array" aca="1" ref="L64" ca="1">IF(INDIRECT($J$58&amp;"F"&amp;$P64)="","",INDIRECT($J$58&amp;"F"&amp;$P64))</f>
        <v/>
      </c>
      <c r="M64" s="1117" t="str" cm="1">
        <f t="array" aca="1" ref="M64" ca="1">IF(INDIRECT($J$58&amp;"G"&amp;$P64)="","",INDIRECT($J$58&amp;"G"&amp;$P64))</f>
        <v/>
      </c>
      <c r="N64" s="1118" t="str" cm="1">
        <f t="array" aca="1" ref="N64" ca="1">IF(INDIRECT($J$58&amp;"H"&amp;$P64)="","",INDIRECT($J$58&amp;"H"&amp;$P64))</f>
        <v/>
      </c>
      <c r="O64" s="1118" t="str" cm="1">
        <f t="array" aca="1" ref="O64" ca="1">IF(INDIRECT($J$58&amp;"I"&amp;$P64)="","",INDIRECT($J$58&amp;"I"&amp;$P64))</f>
        <v/>
      </c>
      <c r="P64" s="1114">
        <v>19</v>
      </c>
    </row>
    <row r="65" spans="3:16">
      <c r="C65" s="1115">
        <v>6</v>
      </c>
      <c r="D65" s="1116" t="str" cm="1">
        <f t="array" aca="1" ref="D65" ca="1">IFERROR(IF(INDIRECT($D$58&amp;$C65&amp;"!C9")="","",INDIRECT($D$58&amp;$C65&amp;"!C9")),"")</f>
        <v/>
      </c>
      <c r="E65" s="1116" t="str" cm="1">
        <f t="array" aca="1" ref="E65" ca="1">IFERROR(IF(INDIRECT($D$58&amp;$C65&amp;"!C11")="","",INDIRECT($D$58&amp;$C65&amp;"!C11")),"")</f>
        <v/>
      </c>
      <c r="F65" s="1116" t="str" cm="1">
        <f t="array" aca="1" ref="F65" ca="1">IFERROR(IF(INDIRECT($D$58&amp;$C65&amp;"!C12")="","",INDIRECT($D$58&amp;$C65&amp;"!C12")),"")</f>
        <v/>
      </c>
      <c r="G65" s="1116" t="str" cm="1">
        <f t="array" aca="1" ref="G65" ca="1">IFERROR(IF(INDIRECT($D$58&amp;$C65&amp;"!C13")="","",INDIRECT($D$58&amp;$C65&amp;"!C13")),"")</f>
        <v/>
      </c>
      <c r="H65" s="1116" t="str" cm="1">
        <f t="array" aca="1" ref="H65" ca="1">IFERROR(IF(INDIRECT($D$58&amp;$C65&amp;"!C14")="","",INDIRECT($D$58&amp;$C65&amp;"!C14")),"")</f>
        <v/>
      </c>
      <c r="I65" s="1116" t="str" cm="1">
        <f t="array" aca="1" ref="I65" ca="1">IFERROR(IF(INDIRECT($D$58&amp;$C65&amp;"!C15")="","",INDIRECT($D$58&amp;$C65&amp;"!C15")),"")</f>
        <v/>
      </c>
      <c r="J65" s="1116" t="str" cm="1">
        <f t="array" aca="1" ref="J65" ca="1">IF(INDIRECT($J$58&amp;"D"&amp;$P65)="","",INDIRECT($J$58&amp;"D"&amp;$P65))</f>
        <v/>
      </c>
      <c r="K65" s="1117" t="str" cm="1">
        <f t="array" aca="1" ref="K65" ca="1">IF(INDIRECT($J$58&amp;"E"&amp;$P65)="","",INDIRECT($J$58&amp;"E"&amp;$P65))</f>
        <v/>
      </c>
      <c r="L65" s="1117" t="str" cm="1">
        <f t="array" aca="1" ref="L65" ca="1">IF(INDIRECT($J$58&amp;"F"&amp;$P65)="","",INDIRECT($J$58&amp;"F"&amp;$P65))</f>
        <v/>
      </c>
      <c r="M65" s="1117" t="str" cm="1">
        <f t="array" aca="1" ref="M65" ca="1">IF(INDIRECT($J$58&amp;"G"&amp;$P65)="","",INDIRECT($J$58&amp;"G"&amp;$P65))</f>
        <v/>
      </c>
      <c r="N65" s="1118" t="str" cm="1">
        <f t="array" aca="1" ref="N65" ca="1">IF(INDIRECT($J$58&amp;"H"&amp;$P65)="","",INDIRECT($J$58&amp;"H"&amp;$P65))</f>
        <v/>
      </c>
      <c r="O65" s="1118" t="str" cm="1">
        <f t="array" aca="1" ref="O65" ca="1">IF(INDIRECT($J$58&amp;"I"&amp;$P65)="","",INDIRECT($J$58&amp;"I"&amp;$P65))</f>
        <v/>
      </c>
      <c r="P65" s="1114">
        <v>20</v>
      </c>
    </row>
    <row r="66" spans="3:16">
      <c r="C66" s="1115">
        <v>7</v>
      </c>
      <c r="D66" s="1116" t="str" cm="1">
        <f t="array" aca="1" ref="D66" ca="1">IFERROR(IF(INDIRECT($D$58&amp;$C66&amp;"!C9")="","",INDIRECT($D$58&amp;$C66&amp;"!C9")),"")</f>
        <v/>
      </c>
      <c r="E66" s="1116" t="str" cm="1">
        <f t="array" aca="1" ref="E66" ca="1">IFERROR(IF(INDIRECT($D$58&amp;$C66&amp;"!C11")="","",INDIRECT($D$58&amp;$C66&amp;"!C11")),"")</f>
        <v/>
      </c>
      <c r="F66" s="1116" t="str" cm="1">
        <f t="array" aca="1" ref="F66" ca="1">IFERROR(IF(INDIRECT($D$58&amp;$C66&amp;"!C12")="","",INDIRECT($D$58&amp;$C66&amp;"!C12")),"")</f>
        <v/>
      </c>
      <c r="G66" s="1116" t="str" cm="1">
        <f t="array" aca="1" ref="G66" ca="1">IFERROR(IF(INDIRECT($D$58&amp;$C66&amp;"!C13")="","",INDIRECT($D$58&amp;$C66&amp;"!C13")),"")</f>
        <v/>
      </c>
      <c r="H66" s="1116" t="str" cm="1">
        <f t="array" aca="1" ref="H66" ca="1">IFERROR(IF(INDIRECT($D$58&amp;$C66&amp;"!C14")="","",INDIRECT($D$58&amp;$C66&amp;"!C14")),"")</f>
        <v/>
      </c>
      <c r="I66" s="1116" t="str" cm="1">
        <f t="array" aca="1" ref="I66" ca="1">IFERROR(IF(INDIRECT($D$58&amp;$C66&amp;"!C15")="","",INDIRECT($D$58&amp;$C66&amp;"!C15")),"")</f>
        <v/>
      </c>
      <c r="J66" s="1116" t="str" cm="1">
        <f t="array" aca="1" ref="J66" ca="1">IF(INDIRECT($J$58&amp;"D"&amp;$P66)="","",INDIRECT($J$58&amp;"D"&amp;$P66))</f>
        <v/>
      </c>
      <c r="K66" s="1117" t="str" cm="1">
        <f t="array" aca="1" ref="K66" ca="1">IF(INDIRECT($J$58&amp;"E"&amp;$P66)="","",INDIRECT($J$58&amp;"E"&amp;$P66))</f>
        <v/>
      </c>
      <c r="L66" s="1117" t="str" cm="1">
        <f t="array" aca="1" ref="L66" ca="1">IF(INDIRECT($J$58&amp;"F"&amp;$P66)="","",INDIRECT($J$58&amp;"F"&amp;$P66))</f>
        <v/>
      </c>
      <c r="M66" s="1117" t="str" cm="1">
        <f t="array" aca="1" ref="M66" ca="1">IF(INDIRECT($J$58&amp;"G"&amp;$P66)="","",INDIRECT($J$58&amp;"G"&amp;$P66))</f>
        <v/>
      </c>
      <c r="N66" s="1118" t="str" cm="1">
        <f t="array" aca="1" ref="N66" ca="1">IF(INDIRECT($J$58&amp;"H"&amp;$P66)="","",INDIRECT($J$58&amp;"H"&amp;$P66))</f>
        <v/>
      </c>
      <c r="O66" s="1118" t="str" cm="1">
        <f t="array" aca="1" ref="O66" ca="1">IF(INDIRECT($J$58&amp;"I"&amp;$P66)="","",INDIRECT($J$58&amp;"I"&amp;$P66))</f>
        <v/>
      </c>
      <c r="P66" s="1114">
        <v>21</v>
      </c>
    </row>
    <row r="67" spans="3:16">
      <c r="C67" s="1115">
        <v>8</v>
      </c>
      <c r="D67" s="1116" t="str" cm="1">
        <f t="array" aca="1" ref="D67" ca="1">IFERROR(IF(INDIRECT($D$58&amp;$C67&amp;"!C9")="","",INDIRECT($D$58&amp;$C67&amp;"!C9")),"")</f>
        <v/>
      </c>
      <c r="E67" s="1116" t="str" cm="1">
        <f t="array" aca="1" ref="E67" ca="1">IFERROR(IF(INDIRECT($D$58&amp;$C67&amp;"!C11")="","",INDIRECT($D$58&amp;$C67&amp;"!C11")),"")</f>
        <v/>
      </c>
      <c r="F67" s="1116" t="str" cm="1">
        <f t="array" aca="1" ref="F67" ca="1">IFERROR(IF(INDIRECT($D$58&amp;$C67&amp;"!C12")="","",INDIRECT($D$58&amp;$C67&amp;"!C12")),"")</f>
        <v/>
      </c>
      <c r="G67" s="1116" t="str" cm="1">
        <f t="array" aca="1" ref="G67" ca="1">IFERROR(IF(INDIRECT($D$58&amp;$C67&amp;"!C13")="","",INDIRECT($D$58&amp;$C67&amp;"!C13")),"")</f>
        <v/>
      </c>
      <c r="H67" s="1116" t="str" cm="1">
        <f t="array" aca="1" ref="H67" ca="1">IFERROR(IF(INDIRECT($D$58&amp;$C67&amp;"!C14")="","",INDIRECT($D$58&amp;$C67&amp;"!C14")),"")</f>
        <v/>
      </c>
      <c r="I67" s="1116" t="str" cm="1">
        <f t="array" aca="1" ref="I67" ca="1">IFERROR(IF(INDIRECT($D$58&amp;$C67&amp;"!C15")="","",INDIRECT($D$58&amp;$C67&amp;"!C15")),"")</f>
        <v/>
      </c>
      <c r="J67" s="1116" t="str" cm="1">
        <f t="array" aca="1" ref="J67" ca="1">IF(INDIRECT($J$58&amp;"D"&amp;$P67)="","",INDIRECT($J$58&amp;"D"&amp;$P67))</f>
        <v/>
      </c>
      <c r="K67" s="1117" t="str" cm="1">
        <f t="array" aca="1" ref="K67" ca="1">IF(INDIRECT($J$58&amp;"E"&amp;$P67)="","",INDIRECT($J$58&amp;"E"&amp;$P67))</f>
        <v/>
      </c>
      <c r="L67" s="1117" t="str" cm="1">
        <f t="array" aca="1" ref="L67" ca="1">IF(INDIRECT($J$58&amp;"F"&amp;$P67)="","",INDIRECT($J$58&amp;"F"&amp;$P67))</f>
        <v/>
      </c>
      <c r="M67" s="1117" t="str" cm="1">
        <f t="array" aca="1" ref="M67" ca="1">IF(INDIRECT($J$58&amp;"G"&amp;$P67)="","",INDIRECT($J$58&amp;"G"&amp;$P67))</f>
        <v/>
      </c>
      <c r="N67" s="1118" t="str" cm="1">
        <f t="array" aca="1" ref="N67" ca="1">IF(INDIRECT($J$58&amp;"H"&amp;$P67)="","",INDIRECT($J$58&amp;"H"&amp;$P67))</f>
        <v/>
      </c>
      <c r="O67" s="1118" t="str" cm="1">
        <f t="array" aca="1" ref="O67" ca="1">IF(INDIRECT($J$58&amp;"I"&amp;$P67)="","",INDIRECT($J$58&amp;"I"&amp;$P67))</f>
        <v/>
      </c>
      <c r="P67" s="1114">
        <v>22</v>
      </c>
    </row>
    <row r="68" spans="3:16">
      <c r="C68" s="1115">
        <v>9</v>
      </c>
      <c r="D68" s="1116" t="str" cm="1">
        <f t="array" aca="1" ref="D68" ca="1">IFERROR(IF(INDIRECT($D$58&amp;$C68&amp;"!C9")="","",INDIRECT($D$58&amp;$C68&amp;"!C9")),"")</f>
        <v/>
      </c>
      <c r="E68" s="1116" t="str" cm="1">
        <f t="array" aca="1" ref="E68" ca="1">IFERROR(IF(INDIRECT($D$58&amp;$C68&amp;"!C11")="","",INDIRECT($D$58&amp;$C68&amp;"!C11")),"")</f>
        <v/>
      </c>
      <c r="F68" s="1116" t="str" cm="1">
        <f t="array" aca="1" ref="F68" ca="1">IFERROR(IF(INDIRECT($D$58&amp;$C68&amp;"!C12")="","",INDIRECT($D$58&amp;$C68&amp;"!C12")),"")</f>
        <v/>
      </c>
      <c r="G68" s="1116" t="str" cm="1">
        <f t="array" aca="1" ref="G68" ca="1">IFERROR(IF(INDIRECT($D$58&amp;$C68&amp;"!C13")="","",INDIRECT($D$58&amp;$C68&amp;"!C13")),"")</f>
        <v/>
      </c>
      <c r="H68" s="1116" t="str" cm="1">
        <f t="array" aca="1" ref="H68" ca="1">IFERROR(IF(INDIRECT($D$58&amp;$C68&amp;"!C14")="","",INDIRECT($D$58&amp;$C68&amp;"!C14")),"")</f>
        <v/>
      </c>
      <c r="I68" s="1116" t="str" cm="1">
        <f t="array" aca="1" ref="I68" ca="1">IFERROR(IF(INDIRECT($D$58&amp;$C68&amp;"!C15")="","",INDIRECT($D$58&amp;$C68&amp;"!C15")),"")</f>
        <v/>
      </c>
      <c r="J68" s="1116" t="str" cm="1">
        <f t="array" aca="1" ref="J68" ca="1">IF(INDIRECT($J$58&amp;"D"&amp;$P68)="","",INDIRECT($J$58&amp;"D"&amp;$P68))</f>
        <v/>
      </c>
      <c r="K68" s="1117" t="str" cm="1">
        <f t="array" aca="1" ref="K68" ca="1">IF(INDIRECT($J$58&amp;"E"&amp;$P68)="","",INDIRECT($J$58&amp;"E"&amp;$P68))</f>
        <v/>
      </c>
      <c r="L68" s="1117" t="str" cm="1">
        <f t="array" aca="1" ref="L68" ca="1">IF(INDIRECT($J$58&amp;"F"&amp;$P68)="","",INDIRECT($J$58&amp;"F"&amp;$P68))</f>
        <v/>
      </c>
      <c r="M68" s="1117" t="str" cm="1">
        <f t="array" aca="1" ref="M68" ca="1">IF(INDIRECT($J$58&amp;"G"&amp;$P68)="","",INDIRECT($J$58&amp;"G"&amp;$P68))</f>
        <v/>
      </c>
      <c r="N68" s="1118" t="str" cm="1">
        <f t="array" aca="1" ref="N68" ca="1">IF(INDIRECT($J$58&amp;"H"&amp;$P68)="","",INDIRECT($J$58&amp;"H"&amp;$P68))</f>
        <v/>
      </c>
      <c r="O68" s="1118" t="str" cm="1">
        <f t="array" aca="1" ref="O68" ca="1">IF(INDIRECT($J$58&amp;"I"&amp;$P68)="","",INDIRECT($J$58&amp;"I"&amp;$P68))</f>
        <v/>
      </c>
      <c r="P68" s="1114">
        <v>23</v>
      </c>
    </row>
    <row r="69" spans="3:16">
      <c r="C69" s="1119">
        <v>10</v>
      </c>
      <c r="D69" s="1120" t="str" cm="1">
        <f t="array" aca="1" ref="D69" ca="1">IFERROR(IF(INDIRECT($D$58&amp;$C69&amp;"!C9")="","",INDIRECT($D$58&amp;$C69&amp;"!C9")),"")</f>
        <v/>
      </c>
      <c r="E69" s="1120" t="str" cm="1">
        <f t="array" aca="1" ref="E69" ca="1">IFERROR(IF(INDIRECT($D$58&amp;$C69&amp;"!C11")="","",INDIRECT($D$58&amp;$C69&amp;"!C11")),"")</f>
        <v/>
      </c>
      <c r="F69" s="1120" t="str" cm="1">
        <f t="array" aca="1" ref="F69" ca="1">IFERROR(IF(INDIRECT($D$58&amp;$C69&amp;"!C12")="","",INDIRECT($D$58&amp;$C69&amp;"!C12")),"")</f>
        <v/>
      </c>
      <c r="G69" s="1120" t="str" cm="1">
        <f t="array" aca="1" ref="G69" ca="1">IFERROR(IF(INDIRECT($D$58&amp;$C69&amp;"!C13")="","",INDIRECT($D$58&amp;$C69&amp;"!C13")),"")</f>
        <v/>
      </c>
      <c r="H69" s="1120" t="str" cm="1">
        <f t="array" aca="1" ref="H69" ca="1">IFERROR(IF(INDIRECT($D$58&amp;$C69&amp;"!C14")="","",INDIRECT($D$58&amp;$C69&amp;"!C14")),"")</f>
        <v/>
      </c>
      <c r="I69" s="1120" t="str" cm="1">
        <f t="array" aca="1" ref="I69" ca="1">IFERROR(IF(INDIRECT($D$58&amp;$C69&amp;"!C15")="","",INDIRECT($D$58&amp;$C69&amp;"!C15")),"")</f>
        <v/>
      </c>
      <c r="J69" s="1120" t="str" cm="1">
        <f t="array" aca="1" ref="J69" ca="1">IF(INDIRECT($J$58&amp;"D"&amp;$P69)="","",INDIRECT($J$58&amp;"D"&amp;$P69))</f>
        <v/>
      </c>
      <c r="K69" s="1121" t="str" cm="1">
        <f t="array" aca="1" ref="K69" ca="1">IF(INDIRECT($J$58&amp;"E"&amp;$P69)="","",INDIRECT($J$58&amp;"E"&amp;$P69))</f>
        <v/>
      </c>
      <c r="L69" s="1121" t="str" cm="1">
        <f t="array" aca="1" ref="L69" ca="1">IF(INDIRECT($J$58&amp;"F"&amp;$P69)="","",INDIRECT($J$58&amp;"F"&amp;$P69))</f>
        <v/>
      </c>
      <c r="M69" s="1121" t="str" cm="1">
        <f t="array" aca="1" ref="M69" ca="1">IF(INDIRECT($J$58&amp;"G"&amp;$P69)="","",INDIRECT($J$58&amp;"G"&amp;$P69))</f>
        <v/>
      </c>
      <c r="N69" s="1122" t="str" cm="1">
        <f t="array" aca="1" ref="N69" ca="1">IF(INDIRECT($J$58&amp;"H"&amp;$P69)="","",INDIRECT($J$58&amp;"H"&amp;$P69))</f>
        <v/>
      </c>
      <c r="O69" s="1122" t="str" cm="1">
        <f t="array" aca="1" ref="O69" ca="1">IF(INDIRECT($J$58&amp;"I"&amp;$P69)="","",INDIRECT($J$58&amp;"I"&amp;$P69))</f>
        <v/>
      </c>
      <c r="P69" s="1114">
        <v>24</v>
      </c>
    </row>
    <row r="70" spans="3:16">
      <c r="C70" s="15" t="s">
        <v>14</v>
      </c>
      <c r="D70" s="1123"/>
      <c r="E70" s="1123"/>
      <c r="F70" s="1123"/>
      <c r="G70" s="1123"/>
      <c r="H70" s="1123"/>
      <c r="I70" s="1123"/>
      <c r="J70" s="1123"/>
      <c r="K70" s="1124" cm="1">
        <f t="array" aca="1" ref="K70" ca="1">IF(INDIRECT($J$58&amp;"E"&amp;$P70)="","",INDIRECT($J$58&amp;"E"&amp;$P70))</f>
        <v>0</v>
      </c>
      <c r="L70" s="1124" cm="1">
        <f t="array" aca="1" ref="L70" ca="1">IF(INDIRECT($J$58&amp;"F"&amp;$P70)="","",INDIRECT($J$58&amp;"F"&amp;$P70))</f>
        <v>0</v>
      </c>
      <c r="M70" s="1124" cm="1">
        <f t="array" aca="1" ref="M70" ca="1">IF(INDIRECT($J$58&amp;"G"&amp;$P70)="","",INDIRECT($J$58&amp;"G"&amp;$P70))</f>
        <v>0</v>
      </c>
      <c r="N70" s="1125" t="str" cm="1">
        <f t="array" aca="1" ref="N70" ca="1">IF(INDIRECT($J$58&amp;"H"&amp;$P70)="","",INDIRECT($J$58&amp;"H"&amp;$P70))</f>
        <v/>
      </c>
      <c r="O70" s="1125" t="str" cm="1">
        <f t="array" aca="1" ref="O70" ca="1">IF(INDIRECT($J$58&amp;"I"&amp;$P70)="","",INDIRECT($J$58&amp;"I"&amp;$P70))</f>
        <v/>
      </c>
      <c r="P70" s="1114">
        <v>27</v>
      </c>
    </row>
    <row r="73" spans="3:16">
      <c r="C73" s="1062" t="s">
        <v>1630</v>
      </c>
    </row>
    <row r="74" spans="3:16">
      <c r="C74" s="1062"/>
      <c r="E74" s="2144" t="s">
        <v>1631</v>
      </c>
      <c r="F74" s="2144"/>
      <c r="G74" s="2144"/>
      <c r="H74" s="2144" t="s">
        <v>1632</v>
      </c>
      <c r="I74" s="2144"/>
      <c r="J74" s="2144"/>
    </row>
    <row r="75" spans="3:16">
      <c r="C75" s="1063" t="s">
        <v>1601</v>
      </c>
      <c r="D75" s="1126" t="s">
        <v>1623</v>
      </c>
      <c r="E75" s="1127" t="s">
        <v>160</v>
      </c>
      <c r="F75" s="2145" t="s">
        <v>1112</v>
      </c>
      <c r="G75" s="2146"/>
      <c r="H75" s="1127" t="s">
        <v>160</v>
      </c>
      <c r="I75" s="2145" t="s">
        <v>1112</v>
      </c>
      <c r="J75" s="2146"/>
    </row>
    <row r="76" spans="3:16">
      <c r="C76" s="1128" t="str">
        <f>"別添6_個票"</f>
        <v>別添6_個票</v>
      </c>
      <c r="D76" s="1126">
        <v>1</v>
      </c>
      <c r="E76" s="1111" t="str" cm="1">
        <f t="array" aca="1" ref="E76" ca="1">IFERROR(IF(INDIRECT($C$76&amp;$D76&amp;"!B33")="","",INDIRECT($C$76&amp;$D76&amp;"!B33")),"")</f>
        <v/>
      </c>
      <c r="F76" s="1129" t="str" cm="1">
        <f t="array" aca="1" ref="F76" ca="1">IFERROR(IF(INDIRECT($C$76&amp;$D76&amp;"!C33")="","",INDIRECT($C$76&amp;$D76&amp;"!C33")),"")</f>
        <v/>
      </c>
      <c r="G76" s="1130" t="str" cm="1">
        <f t="array" aca="1" ref="G76" ca="1">IFERROR(IF(INDIRECT($C$76&amp;$D76&amp;"!D33")="","",INDIRECT($C$76&amp;$D76&amp;"!D33")),"")</f>
        <v/>
      </c>
      <c r="H76" s="1129" t="str" cm="1">
        <f t="array" aca="1" ref="H76" ca="1">IFERROR(IF(INDIRECT($C$76&amp;$D76&amp;"!B40")="","",INDIRECT($C$76&amp;$D76&amp;"!B40")),"")</f>
        <v/>
      </c>
      <c r="I76" s="1129" t="str" cm="1">
        <f t="array" aca="1" ref="I76" ca="1">IFERROR(IF(INDIRECT($C$76&amp;$D76&amp;"!C40")="","",INDIRECT($C$76&amp;$D76&amp;"!C40")),"")</f>
        <v/>
      </c>
      <c r="J76" s="1130" t="str" cm="1">
        <f t="array" aca="1" ref="J76" ca="1">IFERROR(IF(INDIRECT($C$76&amp;$D76&amp;"!D40")="","",INDIRECT($C$76&amp;$D76&amp;"!D40")),"")</f>
        <v/>
      </c>
    </row>
    <row r="77" spans="3:16">
      <c r="C77" s="1131"/>
      <c r="D77" s="1132"/>
      <c r="E77" s="1116" t="str" cm="1">
        <f t="array" aca="1" ref="E77" ca="1">IFERROR(IF(INDIRECT($C$76&amp;$D76&amp;"!B34")="","",INDIRECT($C$76&amp;$D76&amp;"!B34")),"")</f>
        <v/>
      </c>
      <c r="F77" s="1133" t="str" cm="1">
        <f t="array" aca="1" ref="F77" ca="1">IFERROR(IF(INDIRECT($C$76&amp;$D76&amp;"!C34")="","",INDIRECT($C$76&amp;$D76&amp;"!C34")),"")</f>
        <v/>
      </c>
      <c r="G77" s="1134" t="str" cm="1">
        <f t="array" aca="1" ref="G77" ca="1">IFERROR(IF(INDIRECT($C$76&amp;$D76&amp;"!D34")="","",INDIRECT($C$76&amp;$D76&amp;"!D34")),"")</f>
        <v/>
      </c>
      <c r="H77" s="1133" t="str" cm="1">
        <f t="array" aca="1" ref="H77" ca="1">IFERROR(IF(INDIRECT($C$76&amp;$D76&amp;"!B41")="","",INDIRECT($C$76&amp;$D76&amp;"!B41")),"")</f>
        <v/>
      </c>
      <c r="I77" s="1133" t="str" cm="1">
        <f t="array" aca="1" ref="I77" ca="1">IFERROR(IF(INDIRECT($C$76&amp;$D76&amp;"!C41")="","",INDIRECT($C$76&amp;$D76&amp;"!C41")),"")</f>
        <v/>
      </c>
      <c r="J77" s="1134" t="str" cm="1">
        <f t="array" aca="1" ref="J77" ca="1">IFERROR(IF(INDIRECT($C$76&amp;$D76&amp;"!D41")="","",INDIRECT($C$76&amp;$D76&amp;"!D41")),"")</f>
        <v/>
      </c>
    </row>
    <row r="78" spans="3:16">
      <c r="C78" s="1128"/>
      <c r="D78" s="1132"/>
      <c r="E78" s="1116" t="str" cm="1">
        <f t="array" aca="1" ref="E78" ca="1">IFERROR(IF(INDIRECT($C$76&amp;$D76&amp;"!B35")="","",INDIRECT($C$76&amp;$D76&amp;"!B35")),"")</f>
        <v/>
      </c>
      <c r="F78" s="1135" t="str" cm="1">
        <f t="array" aca="1" ref="F78" ca="1">IFERROR(IF(INDIRECT($C$76&amp;$D76&amp;"!C35")="","",INDIRECT($C$76&amp;$D76&amp;"!C35")),"")</f>
        <v/>
      </c>
      <c r="G78" s="1136" t="str" cm="1">
        <f t="array" aca="1" ref="G78" ca="1">IFERROR(IF(INDIRECT($C$76&amp;$D76&amp;"!D35")="","",INDIRECT($C$76&amp;$D76&amp;"!D35")),"")</f>
        <v/>
      </c>
      <c r="H78" s="1135" t="str" cm="1">
        <f t="array" aca="1" ref="H78" ca="1">IFERROR(IF(INDIRECT($C$76&amp;$D76&amp;"!B42")="","",INDIRECT($C$76&amp;$D76&amp;"!B42")),"")</f>
        <v/>
      </c>
      <c r="I78" s="1135" t="str" cm="1">
        <f t="array" aca="1" ref="I78" ca="1">IFERROR(IF(INDIRECT($C$76&amp;$D76&amp;"!C42")="","",INDIRECT($C$76&amp;$D76&amp;"!C42")),"")</f>
        <v/>
      </c>
      <c r="J78" s="1136" t="str" cm="1">
        <f t="array" aca="1" ref="J78" ca="1">IFERROR(IF(INDIRECT($C$76&amp;$D76&amp;"!D42")="","",INDIRECT($C$76&amp;$D76&amp;"!D42")),"")</f>
        <v/>
      </c>
    </row>
    <row r="79" spans="3:16">
      <c r="C79" s="1137"/>
      <c r="D79" s="1138"/>
      <c r="E79" s="1120" t="str" cm="1">
        <f t="array" aca="1" ref="E79" ca="1">IFERROR(IF(INDIRECT($C$76&amp;$D76&amp;"!B36")="","",INDIRECT($C$76&amp;$D76&amp;"!B36")),"")</f>
        <v/>
      </c>
      <c r="F79" s="1139" t="str" cm="1">
        <f t="array" aca="1" ref="F79" ca="1">IFERROR(IF(INDIRECT($C$76&amp;$D76&amp;"!C36")="","",INDIRECT($C$76&amp;$D76&amp;"!C36")),"")</f>
        <v/>
      </c>
      <c r="G79" s="1140" t="str" cm="1">
        <f t="array" aca="1" ref="G79" ca="1">IFERROR(IF(INDIRECT($C$76&amp;$D76&amp;"!D36")="","",INDIRECT($C$76&amp;$D76&amp;"!D36")),"")</f>
        <v/>
      </c>
      <c r="H79" s="1139" t="str" cm="1">
        <f t="array" aca="1" ref="H79" ca="1">IFERROR(IF(INDIRECT($C$76&amp;$D76&amp;"!B43")="","",INDIRECT($C$76&amp;$D76&amp;"!B43")),"")</f>
        <v/>
      </c>
      <c r="I79" s="1139" t="str" cm="1">
        <f t="array" aca="1" ref="I79" ca="1">IFERROR(IF(INDIRECT($C$76&amp;$D76&amp;"!C43")="","",INDIRECT($C$76&amp;$D76&amp;"!C43")),"")</f>
        <v/>
      </c>
      <c r="J79" s="1140" t="str" cm="1">
        <f t="array" aca="1" ref="J79" ca="1">IFERROR(IF(INDIRECT($C$76&amp;$D76&amp;"!D43")="","",INDIRECT($C$76&amp;$D76&amp;"!D43")),"")</f>
        <v/>
      </c>
    </row>
    <row r="80" spans="3:16">
      <c r="C80" s="1081"/>
      <c r="D80" s="1126">
        <v>2</v>
      </c>
      <c r="E80" s="1129" t="str" cm="1">
        <f t="array" aca="1" ref="E80" ca="1">IFERROR(IF(INDIRECT($C$76&amp;$D80&amp;"!B33")="","",INDIRECT($C$76&amp;$D80&amp;"!B33")),"")</f>
        <v/>
      </c>
      <c r="F80" s="1129" t="str" cm="1">
        <f t="array" aca="1" ref="F80" ca="1">IFERROR(IF(INDIRECT($C$76&amp;$D80&amp;"!C33")="","",INDIRECT($C$76&amp;$D80&amp;"!C33")),"")</f>
        <v/>
      </c>
      <c r="G80" s="1130" t="str" cm="1">
        <f t="array" aca="1" ref="G80" ca="1">IFERROR(IF(INDIRECT($C$76&amp;$D80&amp;"!D33")="","",INDIRECT($C$76&amp;$D80&amp;"!D33")),"")</f>
        <v/>
      </c>
      <c r="H80" s="1129" t="str" cm="1">
        <f t="array" aca="1" ref="H80" ca="1">IFERROR(IF(INDIRECT($C$76&amp;$D80&amp;"!B40")="","",INDIRECT($C$76&amp;$D80&amp;"!B40")),"")</f>
        <v/>
      </c>
      <c r="I80" s="1129" t="str" cm="1">
        <f t="array" aca="1" ref="I80" ca="1">IFERROR(IF(INDIRECT($C$76&amp;$D80&amp;"!C40")="","",INDIRECT($C$76&amp;$D80&amp;"!C40")),"")</f>
        <v/>
      </c>
      <c r="J80" s="1130" t="str" cm="1">
        <f t="array" aca="1" ref="J80" ca="1">IFERROR(IF(INDIRECT($C$76&amp;$D80&amp;"!D40")="","",INDIRECT($C$76&amp;$D80&amp;"!D40")),"")</f>
        <v/>
      </c>
    </row>
    <row r="81" spans="3:10">
      <c r="C81" s="1081"/>
      <c r="D81" s="1132"/>
      <c r="E81" s="1133" t="str" cm="1">
        <f t="array" aca="1" ref="E81" ca="1">IFERROR(IF(INDIRECT($C$76&amp;$D80&amp;"!B34")="","",INDIRECT($C$76&amp;$D80&amp;"!B34")),"")</f>
        <v/>
      </c>
      <c r="F81" s="1133" t="str" cm="1">
        <f t="array" aca="1" ref="F81" ca="1">IFERROR(IF(INDIRECT($C$76&amp;$D80&amp;"!C34")="","",INDIRECT($C$76&amp;$D80&amp;"!C34")),"")</f>
        <v/>
      </c>
      <c r="G81" s="1134" t="str" cm="1">
        <f t="array" aca="1" ref="G81" ca="1">IFERROR(IF(INDIRECT($C$76&amp;$D80&amp;"!D34")="","",INDIRECT($C$76&amp;$D80&amp;"!D34")),"")</f>
        <v/>
      </c>
      <c r="H81" s="1133" t="str" cm="1">
        <f t="array" aca="1" ref="H81" ca="1">IFERROR(IF(INDIRECT($C$76&amp;$D80&amp;"!B41")="","",INDIRECT($C$76&amp;$D80&amp;"!B41")),"")</f>
        <v/>
      </c>
      <c r="I81" s="1133" t="str" cm="1">
        <f t="array" aca="1" ref="I81" ca="1">IFERROR(IF(INDIRECT($C$76&amp;$D80&amp;"!C41")="","",INDIRECT($C$76&amp;$D80&amp;"!C41")),"")</f>
        <v/>
      </c>
      <c r="J81" s="1134" t="str" cm="1">
        <f t="array" aca="1" ref="J81" ca="1">IFERROR(IF(INDIRECT($C$76&amp;$D80&amp;"!D41")="","",INDIRECT($C$76&amp;$D80&amp;"!D41")),"")</f>
        <v/>
      </c>
    </row>
    <row r="82" spans="3:10">
      <c r="C82" s="1081"/>
      <c r="D82" s="1132"/>
      <c r="E82" s="1135" t="str" cm="1">
        <f t="array" aca="1" ref="E82" ca="1">IFERROR(IF(INDIRECT($C$76&amp;$D80&amp;"!B35")="","",INDIRECT($C$76&amp;$D80&amp;"!B35")),"")</f>
        <v/>
      </c>
      <c r="F82" s="1135" t="str" cm="1">
        <f t="array" aca="1" ref="F82" ca="1">IFERROR(IF(INDIRECT($C$76&amp;$D80&amp;"!C35")="","",INDIRECT($C$76&amp;$D80&amp;"!C35")),"")</f>
        <v/>
      </c>
      <c r="G82" s="1136" t="str" cm="1">
        <f t="array" aca="1" ref="G82" ca="1">IFERROR(IF(INDIRECT($C$76&amp;$D80&amp;"!D35")="","",INDIRECT($C$76&amp;$D80&amp;"!D35")),"")</f>
        <v/>
      </c>
      <c r="H82" s="1135" t="str" cm="1">
        <f t="array" aca="1" ref="H82" ca="1">IFERROR(IF(INDIRECT($C$76&amp;$D80&amp;"!B42")="","",INDIRECT($C$76&amp;$D80&amp;"!B42")),"")</f>
        <v/>
      </c>
      <c r="I82" s="1135" t="str" cm="1">
        <f t="array" aca="1" ref="I82" ca="1">IFERROR(IF(INDIRECT($C$76&amp;$D80&amp;"!C42")="","",INDIRECT($C$76&amp;$D80&amp;"!C42")),"")</f>
        <v/>
      </c>
      <c r="J82" s="1136" t="str" cm="1">
        <f t="array" aca="1" ref="J82" ca="1">IFERROR(IF(INDIRECT($C$76&amp;$D80&amp;"!D42")="","",INDIRECT($C$76&amp;$D80&amp;"!D42")),"")</f>
        <v/>
      </c>
    </row>
    <row r="83" spans="3:10">
      <c r="C83" s="1081"/>
      <c r="D83" s="1138"/>
      <c r="E83" s="1139" t="str" cm="1">
        <f t="array" aca="1" ref="E83" ca="1">IFERROR(IF(INDIRECT($C$76&amp;$D80&amp;"!B36")="","",INDIRECT($C$76&amp;$D80&amp;"!B36")),"")</f>
        <v/>
      </c>
      <c r="F83" s="1139" t="str" cm="1">
        <f t="array" aca="1" ref="F83" ca="1">IFERROR(IF(INDIRECT($C$76&amp;$D80&amp;"!C36")="","",INDIRECT($C$76&amp;$D80&amp;"!C36")),"")</f>
        <v/>
      </c>
      <c r="G83" s="1140" t="str" cm="1">
        <f t="array" aca="1" ref="G83" ca="1">IFERROR(IF(INDIRECT($C$76&amp;$D80&amp;"!D36")="","",INDIRECT($C$76&amp;$D80&amp;"!D36")),"")</f>
        <v/>
      </c>
      <c r="H83" s="1139" t="str" cm="1">
        <f t="array" aca="1" ref="H83" ca="1">IFERROR(IF(INDIRECT($C$76&amp;$D80&amp;"!B43")="","",INDIRECT($C$76&amp;$D80&amp;"!B43")),"")</f>
        <v/>
      </c>
      <c r="I83" s="1139" t="str" cm="1">
        <f t="array" aca="1" ref="I83" ca="1">IFERROR(IF(INDIRECT($C$76&amp;$D80&amp;"!C43")="","",INDIRECT($C$76&amp;$D80&amp;"!C43")),"")</f>
        <v/>
      </c>
      <c r="J83" s="1140" t="str" cm="1">
        <f t="array" aca="1" ref="J83" ca="1">IFERROR(IF(INDIRECT($C$76&amp;$D80&amp;"!D43")="","",INDIRECT($C$76&amp;$D80&amp;"!D43")),"")</f>
        <v/>
      </c>
    </row>
    <row r="84" spans="3:10">
      <c r="C84" s="1081"/>
      <c r="D84" s="1126">
        <v>3</v>
      </c>
      <c r="E84" s="1129" t="str" cm="1">
        <f t="array" aca="1" ref="E84" ca="1">IFERROR(IF(INDIRECT($C$76&amp;$D84&amp;"!B33")="","",INDIRECT($C$76&amp;$D84&amp;"!B33")),"")</f>
        <v/>
      </c>
      <c r="F84" s="1129" t="str" cm="1">
        <f t="array" aca="1" ref="F84" ca="1">IFERROR(IF(INDIRECT($C$76&amp;$D84&amp;"!C33")="","",INDIRECT($C$76&amp;$D84&amp;"!C33")),"")</f>
        <v/>
      </c>
      <c r="G84" s="1130" t="str" cm="1">
        <f t="array" aca="1" ref="G84" ca="1">IFERROR(IF(INDIRECT($C$76&amp;$D84&amp;"!D33")="","",INDIRECT($C$76&amp;$D84&amp;"!D33")),"")</f>
        <v/>
      </c>
      <c r="H84" s="1129" t="str" cm="1">
        <f t="array" aca="1" ref="H84" ca="1">IFERROR(IF(INDIRECT($C$76&amp;$D84&amp;"!B40")="","",INDIRECT($C$76&amp;$D84&amp;"!B40")),"")</f>
        <v/>
      </c>
      <c r="I84" s="1129" t="str" cm="1">
        <f t="array" aca="1" ref="I84" ca="1">IFERROR(IF(INDIRECT($C$76&amp;$D84&amp;"!C40")="","",INDIRECT($C$76&amp;$D84&amp;"!C40")),"")</f>
        <v/>
      </c>
      <c r="J84" s="1130" t="str" cm="1">
        <f t="array" aca="1" ref="J84" ca="1">IFERROR(IF(INDIRECT($C$76&amp;$D84&amp;"!D40")="","",INDIRECT($C$76&amp;$D84&amp;"!D40")),"")</f>
        <v/>
      </c>
    </row>
    <row r="85" spans="3:10">
      <c r="C85" s="1081"/>
      <c r="D85" s="1132"/>
      <c r="E85" s="1133" t="str" cm="1">
        <f t="array" aca="1" ref="E85" ca="1">IFERROR(IF(INDIRECT($C$76&amp;$D84&amp;"!B34")="","",INDIRECT($C$76&amp;$D84&amp;"!B34")),"")</f>
        <v/>
      </c>
      <c r="F85" s="1133" t="str" cm="1">
        <f t="array" aca="1" ref="F85" ca="1">IFERROR(IF(INDIRECT($C$76&amp;$D84&amp;"!C34")="","",INDIRECT($C$76&amp;$D84&amp;"!C34")),"")</f>
        <v/>
      </c>
      <c r="G85" s="1134" t="str" cm="1">
        <f t="array" aca="1" ref="G85" ca="1">IFERROR(IF(INDIRECT($C$76&amp;$D84&amp;"!D34")="","",INDIRECT($C$76&amp;$D84&amp;"!D34")),"")</f>
        <v/>
      </c>
      <c r="H85" s="1133" t="str" cm="1">
        <f t="array" aca="1" ref="H85" ca="1">IFERROR(IF(INDIRECT($C$76&amp;$D84&amp;"!B41")="","",INDIRECT($C$76&amp;$D84&amp;"!B41")),"")</f>
        <v/>
      </c>
      <c r="I85" s="1133" t="str" cm="1">
        <f t="array" aca="1" ref="I85" ca="1">IFERROR(IF(INDIRECT($C$76&amp;$D84&amp;"!C41")="","",INDIRECT($C$76&amp;$D84&amp;"!C41")),"")</f>
        <v/>
      </c>
      <c r="J85" s="1134" t="str" cm="1">
        <f t="array" aca="1" ref="J85" ca="1">IFERROR(IF(INDIRECT($C$76&amp;$D84&amp;"!D41")="","",INDIRECT($C$76&amp;$D84&amp;"!D41")),"")</f>
        <v/>
      </c>
    </row>
    <row r="86" spans="3:10">
      <c r="C86" s="1081"/>
      <c r="D86" s="1132"/>
      <c r="E86" s="1135" t="str" cm="1">
        <f t="array" aca="1" ref="E86" ca="1">IFERROR(IF(INDIRECT($C$76&amp;$D84&amp;"!B35")="","",INDIRECT($C$76&amp;$D84&amp;"!B35")),"")</f>
        <v/>
      </c>
      <c r="F86" s="1135" t="str" cm="1">
        <f t="array" aca="1" ref="F86" ca="1">IFERROR(IF(INDIRECT($C$76&amp;$D84&amp;"!C35")="","",INDIRECT($C$76&amp;$D84&amp;"!C35")),"")</f>
        <v/>
      </c>
      <c r="G86" s="1136" t="str" cm="1">
        <f t="array" aca="1" ref="G86" ca="1">IFERROR(IF(INDIRECT($C$76&amp;$D84&amp;"!D35")="","",INDIRECT($C$76&amp;$D84&amp;"!D35")),"")</f>
        <v/>
      </c>
      <c r="H86" s="1135" t="str" cm="1">
        <f t="array" aca="1" ref="H86" ca="1">IFERROR(IF(INDIRECT($C$76&amp;$D84&amp;"!B42")="","",INDIRECT($C$76&amp;$D84&amp;"!B42")),"")</f>
        <v/>
      </c>
      <c r="I86" s="1135" t="str" cm="1">
        <f t="array" aca="1" ref="I86" ca="1">IFERROR(IF(INDIRECT($C$76&amp;$D84&amp;"!C42")="","",INDIRECT($C$76&amp;$D84&amp;"!C42")),"")</f>
        <v/>
      </c>
      <c r="J86" s="1136" t="str" cm="1">
        <f t="array" aca="1" ref="J86" ca="1">IFERROR(IF(INDIRECT($C$76&amp;$D84&amp;"!D42")="","",INDIRECT($C$76&amp;$D84&amp;"!D42")),"")</f>
        <v/>
      </c>
    </row>
    <row r="87" spans="3:10">
      <c r="C87" s="1081"/>
      <c r="D87" s="1138"/>
      <c r="E87" s="1139" t="str" cm="1">
        <f t="array" aca="1" ref="E87" ca="1">IFERROR(IF(INDIRECT($C$76&amp;$D84&amp;"!B36")="","",INDIRECT($C$76&amp;$D84&amp;"!B36")),"")</f>
        <v/>
      </c>
      <c r="F87" s="1139" t="str" cm="1">
        <f t="array" aca="1" ref="F87" ca="1">IFERROR(IF(INDIRECT($C$76&amp;$D84&amp;"!C36")="","",INDIRECT($C$76&amp;$D84&amp;"!C36")),"")</f>
        <v/>
      </c>
      <c r="G87" s="1140" t="str" cm="1">
        <f t="array" aca="1" ref="G87" ca="1">IFERROR(IF(INDIRECT($C$76&amp;$D84&amp;"!D36")="","",INDIRECT($C$76&amp;$D84&amp;"!D36")),"")</f>
        <v/>
      </c>
      <c r="H87" s="1139" t="str" cm="1">
        <f t="array" aca="1" ref="H87" ca="1">IFERROR(IF(INDIRECT($C$76&amp;$D84&amp;"!B43")="","",INDIRECT($C$76&amp;$D84&amp;"!B43")),"")</f>
        <v/>
      </c>
      <c r="I87" s="1139" t="str" cm="1">
        <f t="array" aca="1" ref="I87" ca="1">IFERROR(IF(INDIRECT($C$76&amp;$D84&amp;"!C43")="","",INDIRECT($C$76&amp;$D84&amp;"!C43")),"")</f>
        <v/>
      </c>
      <c r="J87" s="1140" t="str" cm="1">
        <f t="array" aca="1" ref="J87" ca="1">IFERROR(IF(INDIRECT($C$76&amp;$D84&amp;"!D43")="","",INDIRECT($C$76&amp;$D84&amp;"!D43")),"")</f>
        <v/>
      </c>
    </row>
    <row r="88" spans="3:10">
      <c r="C88" s="1081"/>
      <c r="D88" s="1126">
        <v>4</v>
      </c>
      <c r="E88" s="1129" t="str" cm="1">
        <f t="array" aca="1" ref="E88" ca="1">IFERROR(IF(INDIRECT($C$76&amp;$D88&amp;"!B33")="","",INDIRECT($C$76&amp;$D88&amp;"!B33")),"")</f>
        <v/>
      </c>
      <c r="F88" s="1129" t="str" cm="1">
        <f t="array" aca="1" ref="F88" ca="1">IFERROR(IF(INDIRECT($C$76&amp;$D88&amp;"!C33")="","",INDIRECT($C$76&amp;$D88&amp;"!C33")),"")</f>
        <v/>
      </c>
      <c r="G88" s="1130" t="str" cm="1">
        <f t="array" aca="1" ref="G88" ca="1">IFERROR(IF(INDIRECT($C$76&amp;$D88&amp;"!D33")="","",INDIRECT($C$76&amp;$D88&amp;"!D33")),"")</f>
        <v/>
      </c>
      <c r="H88" s="1129" t="str" cm="1">
        <f t="array" aca="1" ref="H88" ca="1">IFERROR(IF(INDIRECT($C$76&amp;$D88&amp;"!B40")="","",INDIRECT($C$76&amp;$D88&amp;"!B40")),"")</f>
        <v/>
      </c>
      <c r="I88" s="1129" t="str" cm="1">
        <f t="array" aca="1" ref="I88" ca="1">IFERROR(IF(INDIRECT($C$76&amp;$D88&amp;"!C40")="","",INDIRECT($C$76&amp;$D88&amp;"!C40")),"")</f>
        <v/>
      </c>
      <c r="J88" s="1130" t="str" cm="1">
        <f t="array" aca="1" ref="J88" ca="1">IFERROR(IF(INDIRECT($C$76&amp;$D88&amp;"!D40")="","",INDIRECT($C$76&amp;$D88&amp;"!D40")),"")</f>
        <v/>
      </c>
    </row>
    <row r="89" spans="3:10">
      <c r="C89" s="1081"/>
      <c r="D89" s="1132"/>
      <c r="E89" s="1133" t="str" cm="1">
        <f t="array" aca="1" ref="E89" ca="1">IFERROR(IF(INDIRECT($C$76&amp;$D88&amp;"!B34")="","",INDIRECT($C$76&amp;$D88&amp;"!B34")),"")</f>
        <v/>
      </c>
      <c r="F89" s="1133" t="str" cm="1">
        <f t="array" aca="1" ref="F89" ca="1">IFERROR(IF(INDIRECT($C$76&amp;$D88&amp;"!C34")="","",INDIRECT($C$76&amp;$D88&amp;"!C34")),"")</f>
        <v/>
      </c>
      <c r="G89" s="1134" t="str" cm="1">
        <f t="array" aca="1" ref="G89" ca="1">IFERROR(IF(INDIRECT($C$76&amp;$D88&amp;"!D34")="","",INDIRECT($C$76&amp;$D88&amp;"!D34")),"")</f>
        <v/>
      </c>
      <c r="H89" s="1133" t="str" cm="1">
        <f t="array" aca="1" ref="H89" ca="1">IFERROR(IF(INDIRECT($C$76&amp;$D88&amp;"!B41")="","",INDIRECT($C$76&amp;$D88&amp;"!B41")),"")</f>
        <v/>
      </c>
      <c r="I89" s="1133" t="str" cm="1">
        <f t="array" aca="1" ref="I89" ca="1">IFERROR(IF(INDIRECT($C$76&amp;$D88&amp;"!C41")="","",INDIRECT($C$76&amp;$D88&amp;"!C41")),"")</f>
        <v/>
      </c>
      <c r="J89" s="1134" t="str" cm="1">
        <f t="array" aca="1" ref="J89" ca="1">IFERROR(IF(INDIRECT($C$76&amp;$D88&amp;"!D41")="","",INDIRECT($C$76&amp;$D88&amp;"!D41")),"")</f>
        <v/>
      </c>
    </row>
    <row r="90" spans="3:10">
      <c r="C90" s="1081"/>
      <c r="D90" s="1132"/>
      <c r="E90" s="1135" t="str" cm="1">
        <f t="array" aca="1" ref="E90" ca="1">IFERROR(IF(INDIRECT($C$76&amp;$D88&amp;"!B35")="","",INDIRECT($C$76&amp;$D88&amp;"!B35")),"")</f>
        <v/>
      </c>
      <c r="F90" s="1135" t="str" cm="1">
        <f t="array" aca="1" ref="F90" ca="1">IFERROR(IF(INDIRECT($C$76&amp;$D88&amp;"!C35")="","",INDIRECT($C$76&amp;$D88&amp;"!C35")),"")</f>
        <v/>
      </c>
      <c r="G90" s="1136" t="str" cm="1">
        <f t="array" aca="1" ref="G90" ca="1">IFERROR(IF(INDIRECT($C$76&amp;$D88&amp;"!D35")="","",INDIRECT($C$76&amp;$D88&amp;"!D35")),"")</f>
        <v/>
      </c>
      <c r="H90" s="1135" t="str" cm="1">
        <f t="array" aca="1" ref="H90" ca="1">IFERROR(IF(INDIRECT($C$76&amp;$D88&amp;"!B42")="","",INDIRECT($C$76&amp;$D88&amp;"!B42")),"")</f>
        <v/>
      </c>
      <c r="I90" s="1135" t="str" cm="1">
        <f t="array" aca="1" ref="I90" ca="1">IFERROR(IF(INDIRECT($C$76&amp;$D88&amp;"!C42")="","",INDIRECT($C$76&amp;$D88&amp;"!C42")),"")</f>
        <v/>
      </c>
      <c r="J90" s="1136" t="str" cm="1">
        <f t="array" aca="1" ref="J90" ca="1">IFERROR(IF(INDIRECT($C$76&amp;$D88&amp;"!D42")="","",INDIRECT($C$76&amp;$D88&amp;"!D42")),"")</f>
        <v/>
      </c>
    </row>
    <row r="91" spans="3:10">
      <c r="C91" s="1081"/>
      <c r="D91" s="1138"/>
      <c r="E91" s="1139" t="str" cm="1">
        <f t="array" aca="1" ref="E91" ca="1">IFERROR(IF(INDIRECT($C$76&amp;$D88&amp;"!B36")="","",INDIRECT($C$76&amp;$D88&amp;"!B36")),"")</f>
        <v/>
      </c>
      <c r="F91" s="1139" t="str" cm="1">
        <f t="array" aca="1" ref="F91" ca="1">IFERROR(IF(INDIRECT($C$76&amp;$D88&amp;"!C36")="","",INDIRECT($C$76&amp;$D88&amp;"!C36")),"")</f>
        <v/>
      </c>
      <c r="G91" s="1140" t="str" cm="1">
        <f t="array" aca="1" ref="G91" ca="1">IFERROR(IF(INDIRECT($C$76&amp;$D88&amp;"!D36")="","",INDIRECT($C$76&amp;$D88&amp;"!D36")),"")</f>
        <v/>
      </c>
      <c r="H91" s="1139" t="str" cm="1">
        <f t="array" aca="1" ref="H91" ca="1">IFERROR(IF(INDIRECT($C$76&amp;$D88&amp;"!B43")="","",INDIRECT($C$76&amp;$D88&amp;"!B43")),"")</f>
        <v/>
      </c>
      <c r="I91" s="1139" t="str" cm="1">
        <f t="array" aca="1" ref="I91" ca="1">IFERROR(IF(INDIRECT($C$76&amp;$D88&amp;"!C43")="","",INDIRECT($C$76&amp;$D88&amp;"!C43")),"")</f>
        <v/>
      </c>
      <c r="J91" s="1140" t="str" cm="1">
        <f t="array" aca="1" ref="J91" ca="1">IFERROR(IF(INDIRECT($C$76&amp;$D88&amp;"!D43")="","",INDIRECT($C$76&amp;$D88&amp;"!D43")),"")</f>
        <v/>
      </c>
    </row>
    <row r="92" spans="3:10">
      <c r="C92" s="1081"/>
      <c r="D92" s="1126">
        <v>5</v>
      </c>
      <c r="E92" s="1129" t="str" cm="1">
        <f t="array" aca="1" ref="E92" ca="1">IFERROR(IF(INDIRECT($C$76&amp;$D92&amp;"!B33")="","",INDIRECT($C$76&amp;$D92&amp;"!B33")),"")</f>
        <v/>
      </c>
      <c r="F92" s="1129" t="str" cm="1">
        <f t="array" aca="1" ref="F92" ca="1">IFERROR(IF(INDIRECT($C$76&amp;$D92&amp;"!C33")="","",INDIRECT($C$76&amp;$D92&amp;"!C33")),"")</f>
        <v/>
      </c>
      <c r="G92" s="1130" t="str" cm="1">
        <f t="array" aca="1" ref="G92" ca="1">IFERROR(IF(INDIRECT($C$76&amp;$D92&amp;"!D33")="","",INDIRECT($C$76&amp;$D92&amp;"!D33")),"")</f>
        <v/>
      </c>
      <c r="H92" s="1129" t="str" cm="1">
        <f t="array" aca="1" ref="H92" ca="1">IFERROR(IF(INDIRECT($C$76&amp;$D92&amp;"!B40")="","",INDIRECT($C$76&amp;$D92&amp;"!B40")),"")</f>
        <v/>
      </c>
      <c r="I92" s="1129" t="str" cm="1">
        <f t="array" aca="1" ref="I92" ca="1">IFERROR(IF(INDIRECT($C$76&amp;$D92&amp;"!C40")="","",INDIRECT($C$76&amp;$D92&amp;"!C40")),"")</f>
        <v/>
      </c>
      <c r="J92" s="1130" t="str" cm="1">
        <f t="array" aca="1" ref="J92" ca="1">IFERROR(IF(INDIRECT($C$76&amp;$D92&amp;"!D40")="","",INDIRECT($C$76&amp;$D92&amp;"!D40")),"")</f>
        <v/>
      </c>
    </row>
    <row r="93" spans="3:10">
      <c r="C93" s="1081"/>
      <c r="D93" s="1132"/>
      <c r="E93" s="1133" t="str" cm="1">
        <f t="array" aca="1" ref="E93" ca="1">IFERROR(IF(INDIRECT($C$76&amp;$D92&amp;"!B34")="","",INDIRECT($C$76&amp;$D92&amp;"!B34")),"")</f>
        <v/>
      </c>
      <c r="F93" s="1133" t="str" cm="1">
        <f t="array" aca="1" ref="F93" ca="1">IFERROR(IF(INDIRECT($C$76&amp;$D92&amp;"!C34")="","",INDIRECT($C$76&amp;$D92&amp;"!C34")),"")</f>
        <v/>
      </c>
      <c r="G93" s="1134" t="str" cm="1">
        <f t="array" aca="1" ref="G93" ca="1">IFERROR(IF(INDIRECT($C$76&amp;$D92&amp;"!D34")="","",INDIRECT($C$76&amp;$D92&amp;"!D34")),"")</f>
        <v/>
      </c>
      <c r="H93" s="1133" t="str" cm="1">
        <f t="array" aca="1" ref="H93" ca="1">IFERROR(IF(INDIRECT($C$76&amp;$D92&amp;"!B41")="","",INDIRECT($C$76&amp;$D92&amp;"!B41")),"")</f>
        <v/>
      </c>
      <c r="I93" s="1133" t="str" cm="1">
        <f t="array" aca="1" ref="I93" ca="1">IFERROR(IF(INDIRECT($C$76&amp;$D92&amp;"!C41")="","",INDIRECT($C$76&amp;$D92&amp;"!C41")),"")</f>
        <v/>
      </c>
      <c r="J93" s="1134" t="str" cm="1">
        <f t="array" aca="1" ref="J93" ca="1">IFERROR(IF(INDIRECT($C$76&amp;$D92&amp;"!D41")="","",INDIRECT($C$76&amp;$D92&amp;"!D41")),"")</f>
        <v/>
      </c>
    </row>
    <row r="94" spans="3:10">
      <c r="C94" s="1081"/>
      <c r="D94" s="1132"/>
      <c r="E94" s="1135" t="str" cm="1">
        <f t="array" aca="1" ref="E94" ca="1">IFERROR(IF(INDIRECT($C$76&amp;$D92&amp;"!B35")="","",INDIRECT($C$76&amp;$D92&amp;"!B35")),"")</f>
        <v/>
      </c>
      <c r="F94" s="1135" t="str" cm="1">
        <f t="array" aca="1" ref="F94" ca="1">IFERROR(IF(INDIRECT($C$76&amp;$D92&amp;"!C35")="","",INDIRECT($C$76&amp;$D92&amp;"!C35")),"")</f>
        <v/>
      </c>
      <c r="G94" s="1136" t="str" cm="1">
        <f t="array" aca="1" ref="G94" ca="1">IFERROR(IF(INDIRECT($C$76&amp;$D92&amp;"!D35")="","",INDIRECT($C$76&amp;$D92&amp;"!D35")),"")</f>
        <v/>
      </c>
      <c r="H94" s="1135" t="str" cm="1">
        <f t="array" aca="1" ref="H94" ca="1">IFERROR(IF(INDIRECT($C$76&amp;$D92&amp;"!B42")="","",INDIRECT($C$76&amp;$D92&amp;"!B42")),"")</f>
        <v/>
      </c>
      <c r="I94" s="1135" t="str" cm="1">
        <f t="array" aca="1" ref="I94" ca="1">IFERROR(IF(INDIRECT($C$76&amp;$D92&amp;"!C42")="","",INDIRECT($C$76&amp;$D92&amp;"!C42")),"")</f>
        <v/>
      </c>
      <c r="J94" s="1136" t="str" cm="1">
        <f t="array" aca="1" ref="J94" ca="1">IFERROR(IF(INDIRECT($C$76&amp;$D92&amp;"!D42")="","",INDIRECT($C$76&amp;$D92&amp;"!D42")),"")</f>
        <v/>
      </c>
    </row>
    <row r="95" spans="3:10">
      <c r="C95" s="1081"/>
      <c r="D95" s="1138"/>
      <c r="E95" s="1139" t="str" cm="1">
        <f t="array" aca="1" ref="E95" ca="1">IFERROR(IF(INDIRECT($C$76&amp;$D92&amp;"!B36")="","",INDIRECT($C$76&amp;$D92&amp;"!B36")),"")</f>
        <v/>
      </c>
      <c r="F95" s="1139" t="str" cm="1">
        <f t="array" aca="1" ref="F95" ca="1">IFERROR(IF(INDIRECT($C$76&amp;$D92&amp;"!C36")="","",INDIRECT($C$76&amp;$D92&amp;"!C36")),"")</f>
        <v/>
      </c>
      <c r="G95" s="1140" t="str" cm="1">
        <f t="array" aca="1" ref="G95" ca="1">IFERROR(IF(INDIRECT($C$76&amp;$D92&amp;"!D36")="","",INDIRECT($C$76&amp;$D92&amp;"!D36")),"")</f>
        <v/>
      </c>
      <c r="H95" s="1139" t="str" cm="1">
        <f t="array" aca="1" ref="H95" ca="1">IFERROR(IF(INDIRECT($C$76&amp;$D92&amp;"!B43")="","",INDIRECT($C$76&amp;$D92&amp;"!B43")),"")</f>
        <v/>
      </c>
      <c r="I95" s="1139" t="str" cm="1">
        <f t="array" aca="1" ref="I95" ca="1">IFERROR(IF(INDIRECT($C$76&amp;$D92&amp;"!C43")="","",INDIRECT($C$76&amp;$D92&amp;"!C43")),"")</f>
        <v/>
      </c>
      <c r="J95" s="1140" t="str" cm="1">
        <f t="array" aca="1" ref="J95" ca="1">IFERROR(IF(INDIRECT($C$76&amp;$D92&amp;"!D43")="","",INDIRECT($C$76&amp;$D92&amp;"!D43")),"")</f>
        <v/>
      </c>
    </row>
    <row r="96" spans="3:10">
      <c r="C96" s="1081"/>
      <c r="D96" s="1126">
        <v>6</v>
      </c>
      <c r="E96" s="1129" t="str" cm="1">
        <f t="array" aca="1" ref="E96" ca="1">IFERROR(IF(INDIRECT($C$76&amp;$D96&amp;"!B33")="","",INDIRECT($C$76&amp;$D96&amp;"!B33")),"")</f>
        <v/>
      </c>
      <c r="F96" s="1129" t="str" cm="1">
        <f t="array" aca="1" ref="F96" ca="1">IFERROR(IF(INDIRECT($C$76&amp;$D96&amp;"!C33")="","",INDIRECT($C$76&amp;$D96&amp;"!C33")),"")</f>
        <v/>
      </c>
      <c r="G96" s="1130" t="str" cm="1">
        <f t="array" aca="1" ref="G96" ca="1">IFERROR(IF(INDIRECT($C$76&amp;$D96&amp;"!D33")="","",INDIRECT($C$76&amp;$D96&amp;"!D33")),"")</f>
        <v/>
      </c>
      <c r="H96" s="1129" t="str" cm="1">
        <f t="array" aca="1" ref="H96" ca="1">IFERROR(IF(INDIRECT($C$76&amp;$D96&amp;"!B40")="","",INDIRECT($C$76&amp;$D96&amp;"!B40")),"")</f>
        <v/>
      </c>
      <c r="I96" s="1129" t="str" cm="1">
        <f t="array" aca="1" ref="I96" ca="1">IFERROR(IF(INDIRECT($C$76&amp;$D96&amp;"!C40")="","",INDIRECT($C$76&amp;$D96&amp;"!C40")),"")</f>
        <v/>
      </c>
      <c r="J96" s="1130" t="str" cm="1">
        <f t="array" aca="1" ref="J96" ca="1">IFERROR(IF(INDIRECT($C$76&amp;$D96&amp;"!D40")="","",INDIRECT($C$76&amp;$D96&amp;"!D40")),"")</f>
        <v/>
      </c>
    </row>
    <row r="97" spans="3:10">
      <c r="C97" s="1081"/>
      <c r="D97" s="1132"/>
      <c r="E97" s="1133" t="str" cm="1">
        <f t="array" aca="1" ref="E97" ca="1">IFERROR(IF(INDIRECT($C$76&amp;$D96&amp;"!B34")="","",INDIRECT($C$76&amp;$D96&amp;"!B34")),"")</f>
        <v/>
      </c>
      <c r="F97" s="1133" t="str" cm="1">
        <f t="array" aca="1" ref="F97" ca="1">IFERROR(IF(INDIRECT($C$76&amp;$D96&amp;"!C34")="","",INDIRECT($C$76&amp;$D96&amp;"!C34")),"")</f>
        <v/>
      </c>
      <c r="G97" s="1134" t="str" cm="1">
        <f t="array" aca="1" ref="G97" ca="1">IFERROR(IF(INDIRECT($C$76&amp;$D96&amp;"!D34")="","",INDIRECT($C$76&amp;$D96&amp;"!D34")),"")</f>
        <v/>
      </c>
      <c r="H97" s="1133" t="str" cm="1">
        <f t="array" aca="1" ref="H97" ca="1">IFERROR(IF(INDIRECT($C$76&amp;$D96&amp;"!B41")="","",INDIRECT($C$76&amp;$D96&amp;"!B41")),"")</f>
        <v/>
      </c>
      <c r="I97" s="1133" t="str" cm="1">
        <f t="array" aca="1" ref="I97" ca="1">IFERROR(IF(INDIRECT($C$76&amp;$D96&amp;"!C41")="","",INDIRECT($C$76&amp;$D96&amp;"!C41")),"")</f>
        <v/>
      </c>
      <c r="J97" s="1134" t="str" cm="1">
        <f t="array" aca="1" ref="J97" ca="1">IFERROR(IF(INDIRECT($C$76&amp;$D96&amp;"!D41")="","",INDIRECT($C$76&amp;$D96&amp;"!D41")),"")</f>
        <v/>
      </c>
    </row>
    <row r="98" spans="3:10">
      <c r="C98" s="1081"/>
      <c r="D98" s="1132"/>
      <c r="E98" s="1135" t="str" cm="1">
        <f t="array" aca="1" ref="E98" ca="1">IFERROR(IF(INDIRECT($C$76&amp;$D96&amp;"!B35")="","",INDIRECT($C$76&amp;$D96&amp;"!B35")),"")</f>
        <v/>
      </c>
      <c r="F98" s="1135" t="str" cm="1">
        <f t="array" aca="1" ref="F98" ca="1">IFERROR(IF(INDIRECT($C$76&amp;$D96&amp;"!C35")="","",INDIRECT($C$76&amp;$D96&amp;"!C35")),"")</f>
        <v/>
      </c>
      <c r="G98" s="1136" t="str" cm="1">
        <f t="array" aca="1" ref="G98" ca="1">IFERROR(IF(INDIRECT($C$76&amp;$D96&amp;"!D35")="","",INDIRECT($C$76&amp;$D96&amp;"!D35")),"")</f>
        <v/>
      </c>
      <c r="H98" s="1135" t="str" cm="1">
        <f t="array" aca="1" ref="H98" ca="1">IFERROR(IF(INDIRECT($C$76&amp;$D96&amp;"!B42")="","",INDIRECT($C$76&amp;$D96&amp;"!B42")),"")</f>
        <v/>
      </c>
      <c r="I98" s="1135" t="str" cm="1">
        <f t="array" aca="1" ref="I98" ca="1">IFERROR(IF(INDIRECT($C$76&amp;$D96&amp;"!C42")="","",INDIRECT($C$76&amp;$D96&amp;"!C42")),"")</f>
        <v/>
      </c>
      <c r="J98" s="1136" t="str" cm="1">
        <f t="array" aca="1" ref="J98" ca="1">IFERROR(IF(INDIRECT($C$76&amp;$D96&amp;"!D42")="","",INDIRECT($C$76&amp;$D96&amp;"!D42")),"")</f>
        <v/>
      </c>
    </row>
    <row r="99" spans="3:10">
      <c r="C99" s="1081"/>
      <c r="D99" s="1138"/>
      <c r="E99" s="1139" t="str" cm="1">
        <f t="array" aca="1" ref="E99" ca="1">IFERROR(IF(INDIRECT($C$76&amp;$D96&amp;"!B36")="","",INDIRECT($C$76&amp;$D96&amp;"!B36")),"")</f>
        <v/>
      </c>
      <c r="F99" s="1139" t="str" cm="1">
        <f t="array" aca="1" ref="F99" ca="1">IFERROR(IF(INDIRECT($C$76&amp;$D96&amp;"!C36")="","",INDIRECT($C$76&amp;$D96&amp;"!C36")),"")</f>
        <v/>
      </c>
      <c r="G99" s="1140" t="str" cm="1">
        <f t="array" aca="1" ref="G99" ca="1">IFERROR(IF(INDIRECT($C$76&amp;$D96&amp;"!D36")="","",INDIRECT($C$76&amp;$D96&amp;"!D36")),"")</f>
        <v/>
      </c>
      <c r="H99" s="1139" t="str" cm="1">
        <f t="array" aca="1" ref="H99" ca="1">IFERROR(IF(INDIRECT($C$76&amp;$D96&amp;"!B43")="","",INDIRECT($C$76&amp;$D96&amp;"!B43")),"")</f>
        <v/>
      </c>
      <c r="I99" s="1139" t="str" cm="1">
        <f t="array" aca="1" ref="I99" ca="1">IFERROR(IF(INDIRECT($C$76&amp;$D96&amp;"!C43")="","",INDIRECT($C$76&amp;$D96&amp;"!C43")),"")</f>
        <v/>
      </c>
      <c r="J99" s="1140" t="str" cm="1">
        <f t="array" aca="1" ref="J99" ca="1">IFERROR(IF(INDIRECT($C$76&amp;$D96&amp;"!D43")="","",INDIRECT($C$76&amp;$D96&amp;"!D43")),"")</f>
        <v/>
      </c>
    </row>
    <row r="100" spans="3:10">
      <c r="C100" s="1081"/>
      <c r="D100" s="1126">
        <v>7</v>
      </c>
      <c r="E100" s="1129" t="str" cm="1">
        <f t="array" aca="1" ref="E100" ca="1">IFERROR(IF(INDIRECT($C$76&amp;$D100&amp;"!B33")="","",INDIRECT($C$76&amp;$D100&amp;"!B33")),"")</f>
        <v/>
      </c>
      <c r="F100" s="1129" t="str" cm="1">
        <f t="array" aca="1" ref="F100" ca="1">IFERROR(IF(INDIRECT($C$76&amp;$D100&amp;"!C33")="","",INDIRECT($C$76&amp;$D100&amp;"!C33")),"")</f>
        <v/>
      </c>
      <c r="G100" s="1130" t="str" cm="1">
        <f t="array" aca="1" ref="G100" ca="1">IFERROR(IF(INDIRECT($C$76&amp;$D100&amp;"!D33")="","",INDIRECT($C$76&amp;$D100&amp;"!D33")),"")</f>
        <v/>
      </c>
      <c r="H100" s="1129" t="str" cm="1">
        <f t="array" aca="1" ref="H100" ca="1">IFERROR(IF(INDIRECT($C$76&amp;$D100&amp;"!B40")="","",INDIRECT($C$76&amp;$D100&amp;"!B40")),"")</f>
        <v/>
      </c>
      <c r="I100" s="1129" t="str" cm="1">
        <f t="array" aca="1" ref="I100" ca="1">IFERROR(IF(INDIRECT($C$76&amp;$D100&amp;"!C40")="","",INDIRECT($C$76&amp;$D100&amp;"!C40")),"")</f>
        <v/>
      </c>
      <c r="J100" s="1130" t="str" cm="1">
        <f t="array" aca="1" ref="J100" ca="1">IFERROR(IF(INDIRECT($C$76&amp;$D100&amp;"!D40")="","",INDIRECT($C$76&amp;$D100&amp;"!D40")),"")</f>
        <v/>
      </c>
    </row>
    <row r="101" spans="3:10">
      <c r="C101" s="1081"/>
      <c r="D101" s="1132"/>
      <c r="E101" s="1133" t="str" cm="1">
        <f t="array" aca="1" ref="E101" ca="1">IFERROR(IF(INDIRECT($C$76&amp;$D100&amp;"!B34")="","",INDIRECT($C$76&amp;$D100&amp;"!B34")),"")</f>
        <v/>
      </c>
      <c r="F101" s="1133" t="str" cm="1">
        <f t="array" aca="1" ref="F101" ca="1">IFERROR(IF(INDIRECT($C$76&amp;$D100&amp;"!C34")="","",INDIRECT($C$76&amp;$D100&amp;"!C34")),"")</f>
        <v/>
      </c>
      <c r="G101" s="1134" t="str" cm="1">
        <f t="array" aca="1" ref="G101" ca="1">IFERROR(IF(INDIRECT($C$76&amp;$D100&amp;"!D34")="","",INDIRECT($C$76&amp;$D100&amp;"!D34")),"")</f>
        <v/>
      </c>
      <c r="H101" s="1133" t="str" cm="1">
        <f t="array" aca="1" ref="H101" ca="1">IFERROR(IF(INDIRECT($C$76&amp;$D100&amp;"!B41")="","",INDIRECT($C$76&amp;$D100&amp;"!B41")),"")</f>
        <v/>
      </c>
      <c r="I101" s="1133" t="str" cm="1">
        <f t="array" aca="1" ref="I101" ca="1">IFERROR(IF(INDIRECT($C$76&amp;$D100&amp;"!C41")="","",INDIRECT($C$76&amp;$D100&amp;"!C41")),"")</f>
        <v/>
      </c>
      <c r="J101" s="1134" t="str" cm="1">
        <f t="array" aca="1" ref="J101" ca="1">IFERROR(IF(INDIRECT($C$76&amp;$D100&amp;"!D41")="","",INDIRECT($C$76&amp;$D100&amp;"!D41")),"")</f>
        <v/>
      </c>
    </row>
    <row r="102" spans="3:10">
      <c r="C102" s="1081"/>
      <c r="D102" s="1132"/>
      <c r="E102" s="1135" t="str" cm="1">
        <f t="array" aca="1" ref="E102" ca="1">IFERROR(IF(INDIRECT($C$76&amp;$D100&amp;"!B35")="","",INDIRECT($C$76&amp;$D100&amp;"!B35")),"")</f>
        <v/>
      </c>
      <c r="F102" s="1135" t="str" cm="1">
        <f t="array" aca="1" ref="F102" ca="1">IFERROR(IF(INDIRECT($C$76&amp;$D100&amp;"!C35")="","",INDIRECT($C$76&amp;$D100&amp;"!C35")),"")</f>
        <v/>
      </c>
      <c r="G102" s="1136" t="str" cm="1">
        <f t="array" aca="1" ref="G102" ca="1">IFERROR(IF(INDIRECT($C$76&amp;$D100&amp;"!D35")="","",INDIRECT($C$76&amp;$D100&amp;"!D35")),"")</f>
        <v/>
      </c>
      <c r="H102" s="1135" t="str" cm="1">
        <f t="array" aca="1" ref="H102" ca="1">IFERROR(IF(INDIRECT($C$76&amp;$D100&amp;"!B42")="","",INDIRECT($C$76&amp;$D100&amp;"!B42")),"")</f>
        <v/>
      </c>
      <c r="I102" s="1135" t="str" cm="1">
        <f t="array" aca="1" ref="I102" ca="1">IFERROR(IF(INDIRECT($C$76&amp;$D100&amp;"!C42")="","",INDIRECT($C$76&amp;$D100&amp;"!C42")),"")</f>
        <v/>
      </c>
      <c r="J102" s="1136" t="str" cm="1">
        <f t="array" aca="1" ref="J102" ca="1">IFERROR(IF(INDIRECT($C$76&amp;$D100&amp;"!D42")="","",INDIRECT($C$76&amp;$D100&amp;"!D42")),"")</f>
        <v/>
      </c>
    </row>
    <row r="103" spans="3:10">
      <c r="C103" s="1081"/>
      <c r="D103" s="1138"/>
      <c r="E103" s="1139" t="str" cm="1">
        <f t="array" aca="1" ref="E103" ca="1">IFERROR(IF(INDIRECT($C$76&amp;$D100&amp;"!B36")="","",INDIRECT($C$76&amp;$D100&amp;"!B36")),"")</f>
        <v/>
      </c>
      <c r="F103" s="1139" t="str" cm="1">
        <f t="array" aca="1" ref="F103" ca="1">IFERROR(IF(INDIRECT($C$76&amp;$D100&amp;"!C36")="","",INDIRECT($C$76&amp;$D100&amp;"!C36")),"")</f>
        <v/>
      </c>
      <c r="G103" s="1140" t="str" cm="1">
        <f t="array" aca="1" ref="G103" ca="1">IFERROR(IF(INDIRECT($C$76&amp;$D100&amp;"!D36")="","",INDIRECT($C$76&amp;$D100&amp;"!D36")),"")</f>
        <v/>
      </c>
      <c r="H103" s="1139" t="str" cm="1">
        <f t="array" aca="1" ref="H103" ca="1">IFERROR(IF(INDIRECT($C$76&amp;$D100&amp;"!B43")="","",INDIRECT($C$76&amp;$D100&amp;"!B43")),"")</f>
        <v/>
      </c>
      <c r="I103" s="1139" t="str" cm="1">
        <f t="array" aca="1" ref="I103" ca="1">IFERROR(IF(INDIRECT($C$76&amp;$D100&amp;"!C43")="","",INDIRECT($C$76&amp;$D100&amp;"!C43")),"")</f>
        <v/>
      </c>
      <c r="J103" s="1140" t="str" cm="1">
        <f t="array" aca="1" ref="J103" ca="1">IFERROR(IF(INDIRECT($C$76&amp;$D100&amp;"!D43")="","",INDIRECT($C$76&amp;$D100&amp;"!D43")),"")</f>
        <v/>
      </c>
    </row>
    <row r="104" spans="3:10">
      <c r="C104" s="1081"/>
      <c r="D104" s="1126">
        <v>8</v>
      </c>
      <c r="E104" s="1129" t="str" cm="1">
        <f t="array" aca="1" ref="E104" ca="1">IFERROR(IF(INDIRECT($C$76&amp;$D104&amp;"!B33")="","",INDIRECT($C$76&amp;$D104&amp;"!B33")),"")</f>
        <v/>
      </c>
      <c r="F104" s="1129" t="str" cm="1">
        <f t="array" aca="1" ref="F104" ca="1">IFERROR(IF(INDIRECT($C$76&amp;$D104&amp;"!C33")="","",INDIRECT($C$76&amp;$D104&amp;"!C33")),"")</f>
        <v/>
      </c>
      <c r="G104" s="1130" t="str" cm="1">
        <f t="array" aca="1" ref="G104" ca="1">IFERROR(IF(INDIRECT($C$76&amp;$D104&amp;"!D33")="","",INDIRECT($C$76&amp;$D104&amp;"!D33")),"")</f>
        <v/>
      </c>
      <c r="H104" s="1129" t="str" cm="1">
        <f t="array" aca="1" ref="H104" ca="1">IFERROR(IF(INDIRECT($C$76&amp;$D104&amp;"!B40")="","",INDIRECT($C$76&amp;$D104&amp;"!B40")),"")</f>
        <v/>
      </c>
      <c r="I104" s="1129" t="str" cm="1">
        <f t="array" aca="1" ref="I104" ca="1">IFERROR(IF(INDIRECT($C$76&amp;$D104&amp;"!C40")="","",INDIRECT($C$76&amp;$D104&amp;"!C40")),"")</f>
        <v/>
      </c>
      <c r="J104" s="1130" t="str" cm="1">
        <f t="array" aca="1" ref="J104" ca="1">IFERROR(IF(INDIRECT($C$76&amp;$D104&amp;"!D40")="","",INDIRECT($C$76&amp;$D104&amp;"!D40")),"")</f>
        <v/>
      </c>
    </row>
    <row r="105" spans="3:10" s="1097" customFormat="1">
      <c r="C105" s="1141"/>
      <c r="D105" s="1142"/>
      <c r="E105" s="1143" t="str" cm="1">
        <f t="array" aca="1" ref="E105" ca="1">IFERROR(IF(INDIRECT($C$76&amp;$D104&amp;"!B34")="","",INDIRECT($C$76&amp;$D104&amp;"!B34")),"")</f>
        <v/>
      </c>
      <c r="F105" s="1143" t="str" cm="1">
        <f t="array" aca="1" ref="F105" ca="1">IFERROR(IF(INDIRECT($C$76&amp;$D104&amp;"!C34")="","",INDIRECT($C$76&amp;$D104&amp;"!C34")),"")</f>
        <v/>
      </c>
      <c r="G105" s="1144" t="str" cm="1">
        <f t="array" aca="1" ref="G105" ca="1">IFERROR(IF(INDIRECT($C$76&amp;$D104&amp;"!D34")="","",INDIRECT($C$76&amp;$D104&amp;"!D34")),"")</f>
        <v/>
      </c>
      <c r="H105" s="1143" t="str" cm="1">
        <f t="array" aca="1" ref="H105" ca="1">IFERROR(IF(INDIRECT($C$76&amp;$D104&amp;"!B41")="","",INDIRECT($C$76&amp;$D104&amp;"!B41")),"")</f>
        <v/>
      </c>
      <c r="I105" s="1143" t="str" cm="1">
        <f t="array" aca="1" ref="I105" ca="1">IFERROR(IF(INDIRECT($C$76&amp;$D104&amp;"!C41")="","",INDIRECT($C$76&amp;$D104&amp;"!C41")),"")</f>
        <v/>
      </c>
      <c r="J105" s="1144" t="str" cm="1">
        <f t="array" aca="1" ref="J105" ca="1">IFERROR(IF(INDIRECT($C$76&amp;$D104&amp;"!D41")="","",INDIRECT($C$76&amp;$D104&amp;"!D41")),"")</f>
        <v/>
      </c>
    </row>
    <row r="106" spans="3:10">
      <c r="C106" s="1081"/>
      <c r="D106" s="1132"/>
      <c r="E106" s="1135" t="str" cm="1">
        <f t="array" aca="1" ref="E106" ca="1">IFERROR(IF(INDIRECT($C$76&amp;$D104&amp;"!B35")="","",INDIRECT($C$76&amp;$D104&amp;"!B35")),"")</f>
        <v/>
      </c>
      <c r="F106" s="1135" t="str" cm="1">
        <f t="array" aca="1" ref="F106" ca="1">IFERROR(IF(INDIRECT($C$76&amp;$D104&amp;"!C35")="","",INDIRECT($C$76&amp;$D104&amp;"!C35")),"")</f>
        <v/>
      </c>
      <c r="G106" s="1136" t="str" cm="1">
        <f t="array" aca="1" ref="G106" ca="1">IFERROR(IF(INDIRECT($C$76&amp;$D104&amp;"!D35")="","",INDIRECT($C$76&amp;$D104&amp;"!D35")),"")</f>
        <v/>
      </c>
      <c r="H106" s="1135" t="str" cm="1">
        <f t="array" aca="1" ref="H106" ca="1">IFERROR(IF(INDIRECT($C$76&amp;$D104&amp;"!B42")="","",INDIRECT($C$76&amp;$D104&amp;"!B42")),"")</f>
        <v/>
      </c>
      <c r="I106" s="1135" t="str" cm="1">
        <f t="array" aca="1" ref="I106" ca="1">IFERROR(IF(INDIRECT($C$76&amp;$D104&amp;"!C42")="","",INDIRECT($C$76&amp;$D104&amp;"!C42")),"")</f>
        <v/>
      </c>
      <c r="J106" s="1136" t="str" cm="1">
        <f t="array" aca="1" ref="J106" ca="1">IFERROR(IF(INDIRECT($C$76&amp;$D104&amp;"!D42")="","",INDIRECT($C$76&amp;$D104&amp;"!D42")),"")</f>
        <v/>
      </c>
    </row>
    <row r="107" spans="3:10" s="1097" customFormat="1">
      <c r="C107" s="1141"/>
      <c r="D107" s="1145"/>
      <c r="E107" s="1146" t="str" cm="1">
        <f t="array" aca="1" ref="E107" ca="1">IFERROR(IF(INDIRECT($C$76&amp;$D104&amp;"!B36")="","",INDIRECT($C$76&amp;$D104&amp;"!B36")),"")</f>
        <v/>
      </c>
      <c r="F107" s="1146" t="str" cm="1">
        <f t="array" aca="1" ref="F107" ca="1">IFERROR(IF(INDIRECT($C$76&amp;$D104&amp;"!C36")="","",INDIRECT($C$76&amp;$D104&amp;"!C36")),"")</f>
        <v/>
      </c>
      <c r="G107" s="1147" t="str" cm="1">
        <f t="array" aca="1" ref="G107" ca="1">IFERROR(IF(INDIRECT($C$76&amp;$D104&amp;"!D36")="","",INDIRECT($C$76&amp;$D104&amp;"!D36")),"")</f>
        <v/>
      </c>
      <c r="H107" s="1146" t="str" cm="1">
        <f t="array" aca="1" ref="H107" ca="1">IFERROR(IF(INDIRECT($C$76&amp;$D104&amp;"!B43")="","",INDIRECT($C$76&amp;$D104&amp;"!B43")),"")</f>
        <v/>
      </c>
      <c r="I107" s="1146" t="str" cm="1">
        <f t="array" aca="1" ref="I107" ca="1">IFERROR(IF(INDIRECT($C$76&amp;$D104&amp;"!C43")="","",INDIRECT($C$76&amp;$D104&amp;"!C43")),"")</f>
        <v/>
      </c>
      <c r="J107" s="1147" t="str" cm="1">
        <f t="array" aca="1" ref="J107" ca="1">IFERROR(IF(INDIRECT($C$76&amp;$D104&amp;"!D43")="","",INDIRECT($C$76&amp;$D104&amp;"!D43")),"")</f>
        <v/>
      </c>
    </row>
    <row r="108" spans="3:10">
      <c r="C108" s="1081"/>
      <c r="D108" s="1126">
        <v>9</v>
      </c>
      <c r="E108" s="1129" t="str" cm="1">
        <f t="array" aca="1" ref="E108" ca="1">IFERROR(IF(INDIRECT($C$76&amp;$D108&amp;"!B33")="","",INDIRECT($C$76&amp;$D108&amp;"!B33")),"")</f>
        <v/>
      </c>
      <c r="F108" s="1129" t="str" cm="1">
        <f t="array" aca="1" ref="F108" ca="1">IFERROR(IF(INDIRECT($C$76&amp;$D108&amp;"!C33")="","",INDIRECT($C$76&amp;$D108&amp;"!C33")),"")</f>
        <v/>
      </c>
      <c r="G108" s="1130" t="str" cm="1">
        <f t="array" aca="1" ref="G108" ca="1">IFERROR(IF(INDIRECT($C$76&amp;$D108&amp;"!D33")="","",INDIRECT($C$76&amp;$D108&amp;"!D33")),"")</f>
        <v/>
      </c>
      <c r="H108" s="1129" t="str" cm="1">
        <f t="array" aca="1" ref="H108" ca="1">IFERROR(IF(INDIRECT($C$76&amp;$D108&amp;"!B40")="","",INDIRECT($C$76&amp;$D108&amp;"!B40")),"")</f>
        <v/>
      </c>
      <c r="I108" s="1129" t="str" cm="1">
        <f t="array" aca="1" ref="I108" ca="1">IFERROR(IF(INDIRECT($C$76&amp;$D108&amp;"!C40")="","",INDIRECT($C$76&amp;$D108&amp;"!C40")),"")</f>
        <v/>
      </c>
      <c r="J108" s="1130" t="str" cm="1">
        <f t="array" aca="1" ref="J108" ca="1">IFERROR(IF(INDIRECT($C$76&amp;$D108&amp;"!D40")="","",INDIRECT($C$76&amp;$D108&amp;"!D40")),"")</f>
        <v/>
      </c>
    </row>
    <row r="109" spans="3:10" s="1097" customFormat="1">
      <c r="C109" s="1141"/>
      <c r="D109" s="1142"/>
      <c r="E109" s="1143" t="str" cm="1">
        <f t="array" aca="1" ref="E109" ca="1">IFERROR(IF(INDIRECT($C$76&amp;$D108&amp;"!B34")="","",INDIRECT($C$76&amp;$D108&amp;"!B34")),"")</f>
        <v/>
      </c>
      <c r="F109" s="1143" t="str" cm="1">
        <f t="array" aca="1" ref="F109" ca="1">IFERROR(IF(INDIRECT($C$76&amp;$D108&amp;"!C34")="","",INDIRECT($C$76&amp;$D108&amp;"!C34")),"")</f>
        <v/>
      </c>
      <c r="G109" s="1144" t="str" cm="1">
        <f t="array" aca="1" ref="G109" ca="1">IFERROR(IF(INDIRECT($C$76&amp;$D108&amp;"!D34")="","",INDIRECT($C$76&amp;$D108&amp;"!D34")),"")</f>
        <v/>
      </c>
      <c r="H109" s="1143" t="str" cm="1">
        <f t="array" aca="1" ref="H109" ca="1">IFERROR(IF(INDIRECT($C$76&amp;$D108&amp;"!B41")="","",INDIRECT($C$76&amp;$D108&amp;"!B41")),"")</f>
        <v/>
      </c>
      <c r="I109" s="1143" t="str" cm="1">
        <f t="array" aca="1" ref="I109" ca="1">IFERROR(IF(INDIRECT($C$76&amp;$D108&amp;"!C41")="","",INDIRECT($C$76&amp;$D108&amp;"!C41")),"")</f>
        <v/>
      </c>
      <c r="J109" s="1144" t="str" cm="1">
        <f t="array" aca="1" ref="J109" ca="1">IFERROR(IF(INDIRECT($C$76&amp;$D108&amp;"!D41")="","",INDIRECT($C$76&amp;$D108&amp;"!D41")),"")</f>
        <v/>
      </c>
    </row>
    <row r="110" spans="3:10">
      <c r="C110" s="1081"/>
      <c r="D110" s="1132"/>
      <c r="E110" s="1135" t="str" cm="1">
        <f t="array" aca="1" ref="E110" ca="1">IFERROR(IF(INDIRECT($C$76&amp;$D108&amp;"!B35")="","",INDIRECT($C$76&amp;$D108&amp;"!B35")),"")</f>
        <v/>
      </c>
      <c r="F110" s="1135" t="str" cm="1">
        <f t="array" aca="1" ref="F110" ca="1">IFERROR(IF(INDIRECT($C$76&amp;$D108&amp;"!C35")="","",INDIRECT($C$76&amp;$D108&amp;"!C35")),"")</f>
        <v/>
      </c>
      <c r="G110" s="1136" t="str" cm="1">
        <f t="array" aca="1" ref="G110" ca="1">IFERROR(IF(INDIRECT($C$76&amp;$D108&amp;"!D35")="","",INDIRECT($C$76&amp;$D108&amp;"!D35")),"")</f>
        <v/>
      </c>
      <c r="H110" s="1135" t="str" cm="1">
        <f t="array" aca="1" ref="H110" ca="1">IFERROR(IF(INDIRECT($C$76&amp;$D108&amp;"!B42")="","",INDIRECT($C$76&amp;$D108&amp;"!B42")),"")</f>
        <v/>
      </c>
      <c r="I110" s="1135" t="str" cm="1">
        <f t="array" aca="1" ref="I110" ca="1">IFERROR(IF(INDIRECT($C$76&amp;$D108&amp;"!C42")="","",INDIRECT($C$76&amp;$D108&amp;"!C42")),"")</f>
        <v/>
      </c>
      <c r="J110" s="1136" t="str" cm="1">
        <f t="array" aca="1" ref="J110" ca="1">IFERROR(IF(INDIRECT($C$76&amp;$D108&amp;"!D42")="","",INDIRECT($C$76&amp;$D108&amp;"!D42")),"")</f>
        <v/>
      </c>
    </row>
    <row r="111" spans="3:10" s="1097" customFormat="1">
      <c r="C111" s="1141"/>
      <c r="D111" s="1145"/>
      <c r="E111" s="1146" t="str" cm="1">
        <f t="array" aca="1" ref="E111" ca="1">IFERROR(IF(INDIRECT($C$76&amp;$D108&amp;"!B36")="","",INDIRECT($C$76&amp;$D108&amp;"!B36")),"")</f>
        <v/>
      </c>
      <c r="F111" s="1146" t="str" cm="1">
        <f t="array" aca="1" ref="F111" ca="1">IFERROR(IF(INDIRECT($C$76&amp;$D108&amp;"!C36")="","",INDIRECT($C$76&amp;$D108&amp;"!C36")),"")</f>
        <v/>
      </c>
      <c r="G111" s="1147" t="str" cm="1">
        <f t="array" aca="1" ref="G111" ca="1">IFERROR(IF(INDIRECT($C$76&amp;$D108&amp;"!D36")="","",INDIRECT($C$76&amp;$D108&amp;"!D36")),"")</f>
        <v/>
      </c>
      <c r="H111" s="1146" t="str" cm="1">
        <f t="array" aca="1" ref="H111" ca="1">IFERROR(IF(INDIRECT($C$76&amp;$D108&amp;"!B43")="","",INDIRECT($C$76&amp;$D108&amp;"!B43")),"")</f>
        <v/>
      </c>
      <c r="I111" s="1146" t="str" cm="1">
        <f t="array" aca="1" ref="I111" ca="1">IFERROR(IF(INDIRECT($C$76&amp;$D108&amp;"!C43")="","",INDIRECT($C$76&amp;$D108&amp;"!C43")),"")</f>
        <v/>
      </c>
      <c r="J111" s="1147" t="str" cm="1">
        <f t="array" aca="1" ref="J111" ca="1">IFERROR(IF(INDIRECT($C$76&amp;$D108&amp;"!D43")="","",INDIRECT($C$76&amp;$D108&amp;"!D43")),"")</f>
        <v/>
      </c>
    </row>
    <row r="112" spans="3:10">
      <c r="C112" s="1081"/>
      <c r="D112" s="1126">
        <v>10</v>
      </c>
      <c r="E112" s="1129" t="str" cm="1">
        <f t="array" aca="1" ref="E112" ca="1">IFERROR(IF(INDIRECT($C$76&amp;$D112&amp;"!B33")="","",INDIRECT($C$76&amp;$D112&amp;"!B33")),"")</f>
        <v/>
      </c>
      <c r="F112" s="1129" t="str" cm="1">
        <f t="array" aca="1" ref="F112" ca="1">IFERROR(IF(INDIRECT($C$76&amp;$D112&amp;"!C33")="","",INDIRECT($C$76&amp;$D112&amp;"!C33")),"")</f>
        <v/>
      </c>
      <c r="G112" s="1130" t="str" cm="1">
        <f t="array" aca="1" ref="G112" ca="1">IFERROR(IF(INDIRECT($C$76&amp;$D112&amp;"!D33")="","",INDIRECT($C$76&amp;$D112&amp;"!D33")),"")</f>
        <v/>
      </c>
      <c r="H112" s="1129" t="str" cm="1">
        <f t="array" aca="1" ref="H112" ca="1">IFERROR(IF(INDIRECT($C$76&amp;$D112&amp;"!B40")="","",INDIRECT($C$76&amp;$D112&amp;"!B40")),"")</f>
        <v/>
      </c>
      <c r="I112" s="1129" t="str" cm="1">
        <f t="array" aca="1" ref="I112" ca="1">IFERROR(IF(INDIRECT($C$76&amp;$D112&amp;"!C40")="","",INDIRECT($C$76&amp;$D112&amp;"!C40")),"")</f>
        <v/>
      </c>
      <c r="J112" s="1130" t="str" cm="1">
        <f t="array" aca="1" ref="J112" ca="1">IFERROR(IF(INDIRECT($C$76&amp;$D112&amp;"!D40")="","",INDIRECT($C$76&amp;$D112&amp;"!D40")),"")</f>
        <v/>
      </c>
    </row>
    <row r="113" spans="3:10" s="1097" customFormat="1">
      <c r="C113" s="1141"/>
      <c r="D113" s="1142"/>
      <c r="E113" s="1143" t="str" cm="1">
        <f t="array" aca="1" ref="E113" ca="1">IFERROR(IF(INDIRECT($C$76&amp;$D112&amp;"!B34")="","",INDIRECT($C$76&amp;$D112&amp;"!B34")),"")</f>
        <v/>
      </c>
      <c r="F113" s="1143" t="str" cm="1">
        <f t="array" aca="1" ref="F113" ca="1">IFERROR(IF(INDIRECT($C$76&amp;$D112&amp;"!C34")="","",INDIRECT($C$76&amp;$D112&amp;"!C34")),"")</f>
        <v/>
      </c>
      <c r="G113" s="1144" t="str" cm="1">
        <f t="array" aca="1" ref="G113" ca="1">IFERROR(IF(INDIRECT($C$76&amp;$D112&amp;"!D34")="","",INDIRECT($C$76&amp;$D112&amp;"!D34")),"")</f>
        <v/>
      </c>
      <c r="H113" s="1143" t="str" cm="1">
        <f t="array" aca="1" ref="H113" ca="1">IFERROR(IF(INDIRECT($C$76&amp;$D112&amp;"!B41")="","",INDIRECT($C$76&amp;$D112&amp;"!B41")),"")</f>
        <v/>
      </c>
      <c r="I113" s="1143" t="str" cm="1">
        <f t="array" aca="1" ref="I113" ca="1">IFERROR(IF(INDIRECT($C$76&amp;$D112&amp;"!C41")="","",INDIRECT($C$76&amp;$D112&amp;"!C41")),"")</f>
        <v/>
      </c>
      <c r="J113" s="1144" t="str" cm="1">
        <f t="array" aca="1" ref="J113" ca="1">IFERROR(IF(INDIRECT($C$76&amp;$D112&amp;"!D41")="","",INDIRECT($C$76&amp;$D112&amp;"!D41")),"")</f>
        <v/>
      </c>
    </row>
    <row r="114" spans="3:10">
      <c r="C114" s="1081"/>
      <c r="D114" s="1132"/>
      <c r="E114" s="1135" t="str" cm="1">
        <f t="array" aca="1" ref="E114" ca="1">IFERROR(IF(INDIRECT($C$76&amp;$D112&amp;"!B35")="","",INDIRECT($C$76&amp;$D112&amp;"!B35")),"")</f>
        <v/>
      </c>
      <c r="F114" s="1135" t="str" cm="1">
        <f t="array" aca="1" ref="F114" ca="1">IFERROR(IF(INDIRECT($C$76&amp;$D112&amp;"!C35")="","",INDIRECT($C$76&amp;$D112&amp;"!C35")),"")</f>
        <v/>
      </c>
      <c r="G114" s="1136" t="str" cm="1">
        <f t="array" aca="1" ref="G114" ca="1">IFERROR(IF(INDIRECT($C$76&amp;$D112&amp;"!D35")="","",INDIRECT($C$76&amp;$D112&amp;"!D35")),"")</f>
        <v/>
      </c>
      <c r="H114" s="1135" t="str" cm="1">
        <f t="array" aca="1" ref="H114" ca="1">IFERROR(IF(INDIRECT($C$76&amp;$D112&amp;"!B42")="","",INDIRECT($C$76&amp;$D112&amp;"!B42")),"")</f>
        <v/>
      </c>
      <c r="I114" s="1135" t="str" cm="1">
        <f t="array" aca="1" ref="I114" ca="1">IFERROR(IF(INDIRECT($C$76&amp;$D112&amp;"!C42")="","",INDIRECT($C$76&amp;$D112&amp;"!C42")),"")</f>
        <v/>
      </c>
      <c r="J114" s="1136" t="str" cm="1">
        <f t="array" aca="1" ref="J114" ca="1">IFERROR(IF(INDIRECT($C$76&amp;$D112&amp;"!D42")="","",INDIRECT($C$76&amp;$D112&amp;"!D42")),"")</f>
        <v/>
      </c>
    </row>
    <row r="115" spans="3:10" ht="12" customHeight="1">
      <c r="C115" s="1082"/>
      <c r="D115" s="1138"/>
      <c r="E115" s="1139" t="str" cm="1">
        <f t="array" aca="1" ref="E115" ca="1">IFERROR(IF(INDIRECT($C$76&amp;$D112&amp;"!B36")="","",INDIRECT($C$76&amp;$D112&amp;"!B36")),"")</f>
        <v/>
      </c>
      <c r="F115" s="1139" t="str" cm="1">
        <f t="array" aca="1" ref="F115" ca="1">IFERROR(IF(INDIRECT($C$76&amp;$D112&amp;"!C36")="","",INDIRECT($C$76&amp;$D112&amp;"!C36")),"")</f>
        <v/>
      </c>
      <c r="G115" s="1140" t="str" cm="1">
        <f t="array" aca="1" ref="G115" ca="1">IFERROR(IF(INDIRECT($C$76&amp;$D112&amp;"!D36")="","",INDIRECT($C$76&amp;$D112&amp;"!D36")),"")</f>
        <v/>
      </c>
      <c r="H115" s="1139" t="str" cm="1">
        <f t="array" aca="1" ref="H115" ca="1">IFERROR(IF(INDIRECT($C$76&amp;$D112&amp;"!B43")="","",INDIRECT($C$76&amp;$D112&amp;"!B43")),"")</f>
        <v/>
      </c>
      <c r="I115" s="1139" t="str" cm="1">
        <f t="array" aca="1" ref="I115" ca="1">IFERROR(IF(INDIRECT($C$76&amp;$D112&amp;"!C43")="","",INDIRECT($C$76&amp;$D112&amp;"!C43")),"")</f>
        <v/>
      </c>
      <c r="J115" s="1140" t="str" cm="1">
        <f t="array" aca="1" ref="J115" ca="1">IFERROR(IF(INDIRECT($C$76&amp;$D112&amp;"!D43")="","",INDIRECT($C$76&amp;$D112&amp;"!D43")),"")</f>
        <v/>
      </c>
    </row>
  </sheetData>
  <sheetProtection formatColumns="0"/>
  <mergeCells count="12">
    <mergeCell ref="D25:D27"/>
    <mergeCell ref="D15:E15"/>
    <mergeCell ref="F15:H15"/>
    <mergeCell ref="D17:D18"/>
    <mergeCell ref="D19:D20"/>
    <mergeCell ref="D21:D24"/>
    <mergeCell ref="D28:D30"/>
    <mergeCell ref="D31:D53"/>
    <mergeCell ref="E74:G74"/>
    <mergeCell ref="H74:J74"/>
    <mergeCell ref="F75:G75"/>
    <mergeCell ref="I75:J75"/>
  </mergeCells>
  <phoneticPr fontId="65"/>
  <pageMargins left="0.31496062992125984" right="0.31496062992125984" top="0.3543307086614173" bottom="0.3543307086614173" header="0.31496062992125984" footer="0.31496062992125984"/>
  <pageSetup paperSize="9" scale="52" orientation="portrait" r:id="rId1"/>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FFFF00"/>
  </sheetPr>
  <dimension ref="B5:T78"/>
  <sheetViews>
    <sheetView workbookViewId="0">
      <selection activeCell="P51" sqref="P51"/>
    </sheetView>
  </sheetViews>
  <sheetFormatPr defaultRowHeight="13.5"/>
  <cols>
    <col min="4" max="4" width="15" customWidth="1"/>
  </cols>
  <sheetData>
    <row r="5" spans="2:20">
      <c r="B5" s="52"/>
      <c r="C5" s="51"/>
      <c r="D5" s="53" t="s">
        <v>213</v>
      </c>
      <c r="E5" s="53"/>
      <c r="F5" s="53"/>
      <c r="G5" s="53"/>
      <c r="H5" s="53"/>
      <c r="I5" s="53"/>
      <c r="J5" s="53"/>
      <c r="K5" s="53"/>
      <c r="L5" s="53"/>
      <c r="M5" s="53"/>
      <c r="N5" s="53"/>
      <c r="O5" s="53"/>
      <c r="P5" s="53"/>
      <c r="Q5" s="53"/>
      <c r="R5" s="53"/>
      <c r="S5" s="53"/>
      <c r="T5" s="53"/>
    </row>
    <row r="6" spans="2:20">
      <c r="B6" s="52"/>
      <c r="C6" s="51"/>
      <c r="D6" s="53" t="s">
        <v>214</v>
      </c>
      <c r="E6" s="53"/>
      <c r="F6" s="53"/>
      <c r="G6" s="53"/>
      <c r="H6" s="53"/>
      <c r="I6" s="53"/>
      <c r="J6" s="53"/>
      <c r="K6" s="53"/>
      <c r="L6" s="53"/>
      <c r="M6" s="53"/>
      <c r="N6" s="53"/>
      <c r="O6" s="53"/>
      <c r="P6" s="53"/>
      <c r="Q6" s="53"/>
      <c r="R6" s="53"/>
      <c r="S6" s="53"/>
      <c r="T6" s="53"/>
    </row>
    <row r="7" spans="2:20">
      <c r="B7" s="52"/>
      <c r="C7" s="51"/>
      <c r="D7" s="53"/>
      <c r="E7" s="53"/>
      <c r="F7" s="53"/>
      <c r="G7" s="53"/>
      <c r="H7" s="53"/>
      <c r="I7" s="53"/>
      <c r="J7" s="53"/>
      <c r="K7" s="53"/>
      <c r="L7" s="53"/>
      <c r="M7" s="53"/>
      <c r="N7" s="53"/>
      <c r="O7" s="53"/>
      <c r="P7" s="53"/>
      <c r="Q7" s="53"/>
      <c r="R7" s="53"/>
      <c r="S7" s="53"/>
      <c r="T7" s="53"/>
    </row>
    <row r="8" spans="2:20">
      <c r="B8" s="52"/>
      <c r="C8" s="51"/>
      <c r="D8" s="54" t="s">
        <v>215</v>
      </c>
      <c r="N8" s="53"/>
      <c r="O8" s="53"/>
      <c r="P8" s="53"/>
      <c r="Q8" s="53"/>
      <c r="R8" s="53"/>
      <c r="S8" s="53"/>
      <c r="T8" s="53"/>
    </row>
    <row r="9" spans="2:20" ht="14.25" thickBot="1">
      <c r="B9" s="52" t="s">
        <v>216</v>
      </c>
      <c r="C9" s="51"/>
      <c r="D9" s="50" t="s">
        <v>184</v>
      </c>
      <c r="N9" s="53"/>
      <c r="O9" s="53"/>
      <c r="P9" s="53"/>
      <c r="Q9" s="53"/>
      <c r="R9" s="53"/>
      <c r="S9" s="53"/>
      <c r="T9" s="53"/>
    </row>
    <row r="10" spans="2:20" ht="14.25" thickBot="1">
      <c r="B10" s="52" t="s">
        <v>217</v>
      </c>
      <c r="C10" s="51" t="s">
        <v>218</v>
      </c>
      <c r="D10" s="92" t="s">
        <v>76</v>
      </c>
      <c r="E10" s="50" t="s">
        <v>219</v>
      </c>
      <c r="F10" s="50" t="s">
        <v>220</v>
      </c>
      <c r="G10" s="50" t="s">
        <v>221</v>
      </c>
      <c r="H10" s="50" t="s">
        <v>1050</v>
      </c>
      <c r="I10" s="50" t="s">
        <v>222</v>
      </c>
      <c r="J10" s="50" t="s">
        <v>1051</v>
      </c>
      <c r="K10" s="50" t="s">
        <v>223</v>
      </c>
      <c r="L10" s="50" t="s">
        <v>224</v>
      </c>
      <c r="N10" s="53"/>
      <c r="O10" s="53"/>
      <c r="P10" s="53"/>
      <c r="Q10" s="50" t="s">
        <v>225</v>
      </c>
      <c r="T10" s="53"/>
    </row>
    <row r="11" spans="2:20">
      <c r="B11" s="52">
        <v>1.2</v>
      </c>
      <c r="C11" s="51" t="s">
        <v>226</v>
      </c>
      <c r="D11" s="60" t="s">
        <v>227</v>
      </c>
      <c r="E11" s="55">
        <v>1</v>
      </c>
      <c r="F11" s="55" t="s">
        <v>228</v>
      </c>
      <c r="G11" s="55" t="s">
        <v>229</v>
      </c>
      <c r="H11" s="55" t="s">
        <v>192</v>
      </c>
      <c r="I11" s="55" t="s">
        <v>230</v>
      </c>
      <c r="J11" s="55">
        <v>4.4099999999999999E-4</v>
      </c>
      <c r="K11" s="55" t="s">
        <v>231</v>
      </c>
      <c r="L11" s="56" t="s">
        <v>232</v>
      </c>
      <c r="N11" s="53"/>
      <c r="O11" s="53"/>
      <c r="P11" s="53"/>
      <c r="Q11" s="57" t="s">
        <v>227</v>
      </c>
      <c r="R11" s="58">
        <v>9.7599999999999996E-3</v>
      </c>
      <c r="S11" s="59" t="s">
        <v>233</v>
      </c>
      <c r="T11" s="53"/>
    </row>
    <row r="12" spans="2:20">
      <c r="B12" s="52">
        <v>1.1000000000000001</v>
      </c>
      <c r="C12" s="51" t="s">
        <v>234</v>
      </c>
      <c r="D12" s="60" t="s">
        <v>235</v>
      </c>
      <c r="E12" s="61">
        <v>0</v>
      </c>
      <c r="F12" s="50" t="s">
        <v>228</v>
      </c>
      <c r="G12" s="50" t="s">
        <v>236</v>
      </c>
      <c r="H12" s="50">
        <v>28.7</v>
      </c>
      <c r="I12" s="50" t="s">
        <v>237</v>
      </c>
      <c r="J12" s="50">
        <v>8.9099999999999999E-2</v>
      </c>
      <c r="K12" s="50" t="s">
        <v>238</v>
      </c>
      <c r="L12" s="62" t="s">
        <v>232</v>
      </c>
      <c r="N12" s="53"/>
      <c r="O12" s="53"/>
      <c r="P12" s="53"/>
      <c r="Q12" s="63" t="s">
        <v>40</v>
      </c>
      <c r="R12" s="64">
        <v>1.02</v>
      </c>
      <c r="S12" s="65" t="s">
        <v>239</v>
      </c>
      <c r="T12" s="53"/>
    </row>
    <row r="13" spans="2:20">
      <c r="B13" s="52">
        <v>1.1000000000000001</v>
      </c>
      <c r="C13" s="51" t="s">
        <v>234</v>
      </c>
      <c r="D13" s="60" t="s">
        <v>240</v>
      </c>
      <c r="E13" s="61">
        <v>0</v>
      </c>
      <c r="F13" s="50" t="s">
        <v>228</v>
      </c>
      <c r="G13" s="50" t="s">
        <v>236</v>
      </c>
      <c r="H13" s="50">
        <v>24.2</v>
      </c>
      <c r="I13" s="50" t="s">
        <v>237</v>
      </c>
      <c r="J13" s="50">
        <v>8.8700000000000001E-2</v>
      </c>
      <c r="K13" s="50" t="s">
        <v>238</v>
      </c>
      <c r="L13" s="62" t="s">
        <v>232</v>
      </c>
      <c r="N13" s="53"/>
      <c r="O13" s="53"/>
      <c r="P13" s="53"/>
      <c r="Q13" s="63" t="s">
        <v>44</v>
      </c>
      <c r="R13" s="64">
        <v>1.36</v>
      </c>
      <c r="S13" s="65" t="s">
        <v>239</v>
      </c>
      <c r="T13" s="53"/>
    </row>
    <row r="14" spans="2:20">
      <c r="B14" s="52">
        <v>1.1000000000000001</v>
      </c>
      <c r="C14" s="51" t="s">
        <v>234</v>
      </c>
      <c r="D14" s="60" t="s">
        <v>241</v>
      </c>
      <c r="E14" s="61">
        <v>0</v>
      </c>
      <c r="F14" s="50" t="s">
        <v>228</v>
      </c>
      <c r="G14" s="50" t="s">
        <v>236</v>
      </c>
      <c r="H14" s="50">
        <v>26.1</v>
      </c>
      <c r="I14" s="50" t="s">
        <v>237</v>
      </c>
      <c r="J14" s="50">
        <v>8.9099999999999999E-2</v>
      </c>
      <c r="K14" s="50" t="s">
        <v>238</v>
      </c>
      <c r="L14" s="62" t="s">
        <v>232</v>
      </c>
      <c r="N14" s="53"/>
      <c r="O14" s="53"/>
      <c r="P14" s="53"/>
      <c r="Q14" s="63" t="s">
        <v>45</v>
      </c>
      <c r="R14" s="64">
        <v>1.36</v>
      </c>
      <c r="S14" s="65" t="s">
        <v>239</v>
      </c>
      <c r="T14" s="53"/>
    </row>
    <row r="15" spans="2:20" ht="14.25" thickBot="1">
      <c r="B15" s="52">
        <v>1.1000000000000001</v>
      </c>
      <c r="C15" s="51" t="s">
        <v>234</v>
      </c>
      <c r="D15" s="60" t="s">
        <v>242</v>
      </c>
      <c r="E15" s="61">
        <v>0</v>
      </c>
      <c r="F15" s="50" t="s">
        <v>228</v>
      </c>
      <c r="G15" s="50" t="s">
        <v>236</v>
      </c>
      <c r="H15" s="50">
        <v>27.8</v>
      </c>
      <c r="I15" s="50" t="s">
        <v>237</v>
      </c>
      <c r="J15" s="50">
        <v>9.5000000000000001E-2</v>
      </c>
      <c r="K15" s="50" t="s">
        <v>238</v>
      </c>
      <c r="L15" s="62" t="s">
        <v>232</v>
      </c>
      <c r="N15" s="53"/>
      <c r="O15" s="53"/>
      <c r="P15" s="53"/>
      <c r="Q15" s="66" t="s">
        <v>193</v>
      </c>
      <c r="R15" s="67">
        <v>1.36</v>
      </c>
      <c r="S15" s="68" t="s">
        <v>239</v>
      </c>
      <c r="T15" s="53"/>
    </row>
    <row r="16" spans="2:20">
      <c r="B16" s="52">
        <v>1.1000000000000001</v>
      </c>
      <c r="C16" s="51" t="s">
        <v>234</v>
      </c>
      <c r="D16" s="60" t="s">
        <v>194</v>
      </c>
      <c r="E16" s="61">
        <v>0</v>
      </c>
      <c r="F16" s="50" t="s">
        <v>228</v>
      </c>
      <c r="G16" s="50" t="s">
        <v>236</v>
      </c>
      <c r="H16" s="50">
        <v>29</v>
      </c>
      <c r="I16" s="50" t="s">
        <v>237</v>
      </c>
      <c r="J16" s="50">
        <v>0.11</v>
      </c>
      <c r="K16" s="50" t="s">
        <v>238</v>
      </c>
      <c r="L16" s="62" t="s">
        <v>232</v>
      </c>
      <c r="N16" s="53"/>
      <c r="O16" s="53"/>
      <c r="P16" s="53"/>
      <c r="T16" s="53"/>
    </row>
    <row r="17" spans="2:20">
      <c r="B17" s="52">
        <v>1.1000000000000001</v>
      </c>
      <c r="C17" s="51" t="s">
        <v>234</v>
      </c>
      <c r="D17" s="60" t="s">
        <v>195</v>
      </c>
      <c r="E17" s="61">
        <v>0</v>
      </c>
      <c r="F17" s="50" t="s">
        <v>228</v>
      </c>
      <c r="G17" s="50" t="s">
        <v>196</v>
      </c>
      <c r="H17" s="50">
        <v>38.299999999999997</v>
      </c>
      <c r="I17" s="50" t="s">
        <v>243</v>
      </c>
      <c r="J17" s="50">
        <v>6.9699999999999998E-2</v>
      </c>
      <c r="K17" s="50" t="s">
        <v>238</v>
      </c>
      <c r="L17" s="62" t="s">
        <v>232</v>
      </c>
      <c r="N17" s="53"/>
      <c r="O17" s="53"/>
      <c r="P17" s="53"/>
      <c r="Q17" s="53" t="s">
        <v>244</v>
      </c>
      <c r="T17" s="53"/>
    </row>
    <row r="18" spans="2:20">
      <c r="B18" s="52">
        <v>1.1000000000000001</v>
      </c>
      <c r="C18" s="51" t="s">
        <v>234</v>
      </c>
      <c r="D18" s="60" t="s">
        <v>19</v>
      </c>
      <c r="E18" s="61">
        <v>0</v>
      </c>
      <c r="F18" s="50" t="s">
        <v>228</v>
      </c>
      <c r="G18" s="50" t="s">
        <v>196</v>
      </c>
      <c r="H18" s="50">
        <v>33.4</v>
      </c>
      <c r="I18" s="50" t="s">
        <v>243</v>
      </c>
      <c r="J18" s="50">
        <v>6.8599999999999994E-2</v>
      </c>
      <c r="K18" s="50" t="s">
        <v>238</v>
      </c>
      <c r="L18" s="62" t="s">
        <v>232</v>
      </c>
      <c r="N18" s="53"/>
      <c r="O18" s="53"/>
      <c r="P18" s="53"/>
      <c r="Q18" s="53"/>
      <c r="R18" s="53"/>
      <c r="S18" s="53"/>
      <c r="T18" s="53"/>
    </row>
    <row r="19" spans="2:20">
      <c r="B19" s="52">
        <v>1.1000000000000001</v>
      </c>
      <c r="C19" s="51" t="s">
        <v>234</v>
      </c>
      <c r="D19" s="60" t="s">
        <v>20</v>
      </c>
      <c r="E19" s="61">
        <v>0</v>
      </c>
      <c r="F19" s="50" t="s">
        <v>228</v>
      </c>
      <c r="G19" s="50" t="s">
        <v>196</v>
      </c>
      <c r="H19" s="50">
        <v>33.299999999999997</v>
      </c>
      <c r="I19" s="50" t="s">
        <v>243</v>
      </c>
      <c r="J19" s="50">
        <v>6.8199999999999997E-2</v>
      </c>
      <c r="K19" s="50" t="s">
        <v>238</v>
      </c>
      <c r="L19" s="62" t="s">
        <v>232</v>
      </c>
      <c r="N19" s="53"/>
      <c r="O19" s="53"/>
      <c r="P19" s="53"/>
      <c r="Q19" s="53"/>
      <c r="R19" s="53"/>
      <c r="S19" s="53"/>
      <c r="T19" s="53"/>
    </row>
    <row r="20" spans="2:20">
      <c r="B20" s="52">
        <v>1.1000000000000001</v>
      </c>
      <c r="C20" s="51" t="s">
        <v>234</v>
      </c>
      <c r="D20" s="60" t="s">
        <v>197</v>
      </c>
      <c r="E20" s="61">
        <v>0</v>
      </c>
      <c r="F20" s="50" t="s">
        <v>228</v>
      </c>
      <c r="G20" s="50" t="s">
        <v>196</v>
      </c>
      <c r="H20" s="50">
        <v>36.299999999999997</v>
      </c>
      <c r="I20" s="50" t="s">
        <v>243</v>
      </c>
      <c r="J20" s="50">
        <v>6.8199999999999997E-2</v>
      </c>
      <c r="K20" s="50" t="s">
        <v>238</v>
      </c>
      <c r="L20" s="62" t="s">
        <v>232</v>
      </c>
      <c r="N20" s="53"/>
      <c r="O20" s="53"/>
      <c r="P20" s="53"/>
      <c r="Q20" s="53"/>
      <c r="R20" s="53"/>
      <c r="S20" s="53"/>
      <c r="T20" s="53"/>
    </row>
    <row r="21" spans="2:20">
      <c r="B21" s="52">
        <v>1.1000000000000001</v>
      </c>
      <c r="C21" s="51" t="s">
        <v>234</v>
      </c>
      <c r="D21" s="60" t="s">
        <v>21</v>
      </c>
      <c r="E21" s="61">
        <v>0</v>
      </c>
      <c r="F21" s="50" t="s">
        <v>228</v>
      </c>
      <c r="G21" s="50" t="s">
        <v>196</v>
      </c>
      <c r="H21" s="50">
        <v>36.5</v>
      </c>
      <c r="I21" s="50" t="s">
        <v>243</v>
      </c>
      <c r="J21" s="50">
        <v>6.8599999999999994E-2</v>
      </c>
      <c r="K21" s="50" t="s">
        <v>238</v>
      </c>
      <c r="L21" s="62" t="s">
        <v>232</v>
      </c>
      <c r="N21" s="53"/>
      <c r="O21" s="53"/>
      <c r="P21" s="53"/>
      <c r="Q21" s="53"/>
      <c r="R21" s="53"/>
      <c r="S21" s="53"/>
      <c r="T21" s="53"/>
    </row>
    <row r="22" spans="2:20">
      <c r="B22" s="52">
        <v>1.1000000000000001</v>
      </c>
      <c r="C22" s="51" t="s">
        <v>234</v>
      </c>
      <c r="D22" s="60" t="s">
        <v>22</v>
      </c>
      <c r="E22" s="61">
        <v>0</v>
      </c>
      <c r="F22" s="50" t="s">
        <v>228</v>
      </c>
      <c r="G22" s="50" t="s">
        <v>196</v>
      </c>
      <c r="H22" s="50">
        <v>38</v>
      </c>
      <c r="I22" s="50" t="s">
        <v>243</v>
      </c>
      <c r="J22" s="50">
        <v>6.8900000000000003E-2</v>
      </c>
      <c r="K22" s="50" t="s">
        <v>238</v>
      </c>
      <c r="L22" s="62" t="s">
        <v>232</v>
      </c>
      <c r="N22" s="53"/>
      <c r="O22" s="53"/>
      <c r="P22" s="53"/>
      <c r="Q22" s="53"/>
      <c r="R22" s="53"/>
      <c r="S22" s="53"/>
      <c r="T22" s="53"/>
    </row>
    <row r="23" spans="2:20">
      <c r="B23" s="52">
        <v>1.1000000000000001</v>
      </c>
      <c r="C23" s="51" t="s">
        <v>234</v>
      </c>
      <c r="D23" s="60" t="s">
        <v>198</v>
      </c>
      <c r="E23" s="61">
        <v>0</v>
      </c>
      <c r="F23" s="50" t="s">
        <v>228</v>
      </c>
      <c r="G23" s="50" t="s">
        <v>196</v>
      </c>
      <c r="H23" s="50">
        <v>38.9</v>
      </c>
      <c r="I23" s="50" t="s">
        <v>243</v>
      </c>
      <c r="J23" s="50">
        <v>7.0800000000000002E-2</v>
      </c>
      <c r="K23" s="50" t="s">
        <v>238</v>
      </c>
      <c r="L23" s="62" t="s">
        <v>232</v>
      </c>
      <c r="N23" s="53"/>
      <c r="O23" s="53"/>
      <c r="P23" s="53"/>
      <c r="Q23" s="53"/>
      <c r="R23" s="53"/>
      <c r="S23" s="53"/>
      <c r="T23" s="53"/>
    </row>
    <row r="24" spans="2:20">
      <c r="B24" s="52">
        <v>1.1000000000000001</v>
      </c>
      <c r="C24" s="51" t="s">
        <v>234</v>
      </c>
      <c r="D24" s="60" t="s">
        <v>199</v>
      </c>
      <c r="E24" s="61">
        <v>0</v>
      </c>
      <c r="F24" s="50" t="s">
        <v>228</v>
      </c>
      <c r="G24" s="50" t="s">
        <v>196</v>
      </c>
      <c r="H24" s="50">
        <v>40.4</v>
      </c>
      <c r="I24" s="50" t="s">
        <v>243</v>
      </c>
      <c r="J24" s="50">
        <v>7.3300000000000004E-2</v>
      </c>
      <c r="K24" s="50" t="s">
        <v>238</v>
      </c>
      <c r="L24" s="62" t="s">
        <v>232</v>
      </c>
      <c r="N24" s="53"/>
      <c r="O24" s="53"/>
      <c r="P24" s="53"/>
      <c r="Q24" s="53"/>
      <c r="R24" s="53"/>
      <c r="S24" s="53"/>
      <c r="T24" s="53"/>
    </row>
    <row r="25" spans="2:20">
      <c r="B25" s="52">
        <v>1.1000000000000001</v>
      </c>
      <c r="C25" s="51" t="s">
        <v>234</v>
      </c>
      <c r="D25" s="60" t="s">
        <v>200</v>
      </c>
      <c r="E25" s="61">
        <v>0</v>
      </c>
      <c r="F25" s="50" t="s">
        <v>228</v>
      </c>
      <c r="G25" s="50" t="s">
        <v>196</v>
      </c>
      <c r="H25" s="50">
        <v>41.8</v>
      </c>
      <c r="I25" s="50" t="s">
        <v>243</v>
      </c>
      <c r="J25" s="135">
        <v>7.4099999999999999E-2</v>
      </c>
      <c r="K25" s="50" t="s">
        <v>238</v>
      </c>
      <c r="L25" s="62" t="s">
        <v>232</v>
      </c>
      <c r="N25" s="53"/>
      <c r="O25" s="53"/>
      <c r="P25" s="53"/>
      <c r="Q25" s="53"/>
      <c r="R25" s="53"/>
      <c r="S25" s="53"/>
      <c r="T25" s="53"/>
    </row>
    <row r="26" spans="2:20">
      <c r="B26" s="52">
        <v>1.1000000000000001</v>
      </c>
      <c r="C26" s="51" t="s">
        <v>234</v>
      </c>
      <c r="D26" s="60" t="s">
        <v>245</v>
      </c>
      <c r="E26" s="61">
        <v>0</v>
      </c>
      <c r="F26" s="50" t="s">
        <v>228</v>
      </c>
      <c r="G26" s="50" t="s">
        <v>196</v>
      </c>
      <c r="H26" s="50">
        <v>40.200000000000003</v>
      </c>
      <c r="I26" s="50" t="s">
        <v>243</v>
      </c>
      <c r="J26" s="135">
        <v>7.2999999999999995E-2</v>
      </c>
      <c r="K26" s="50" t="s">
        <v>238</v>
      </c>
      <c r="L26" s="62" t="s">
        <v>232</v>
      </c>
      <c r="N26" s="53"/>
      <c r="O26" s="53"/>
      <c r="P26" s="53"/>
      <c r="Q26" s="53"/>
      <c r="R26" s="53"/>
      <c r="S26" s="53"/>
      <c r="T26" s="53"/>
    </row>
    <row r="27" spans="2:20">
      <c r="B27" s="52">
        <v>1.1000000000000001</v>
      </c>
      <c r="C27" s="51" t="s">
        <v>234</v>
      </c>
      <c r="D27" s="60" t="s">
        <v>201</v>
      </c>
      <c r="E27" s="61">
        <v>0</v>
      </c>
      <c r="F27" s="50" t="s">
        <v>228</v>
      </c>
      <c r="G27" s="50" t="s">
        <v>236</v>
      </c>
      <c r="H27" s="50">
        <v>33.299999999999997</v>
      </c>
      <c r="I27" s="50" t="s">
        <v>237</v>
      </c>
      <c r="J27" s="135">
        <v>8.9800000000000005E-2</v>
      </c>
      <c r="K27" s="50" t="s">
        <v>238</v>
      </c>
      <c r="L27" s="62" t="s">
        <v>232</v>
      </c>
      <c r="N27" s="53"/>
      <c r="O27" s="53"/>
      <c r="P27" s="53"/>
      <c r="Q27" s="53"/>
      <c r="R27" s="53"/>
      <c r="S27" s="53"/>
      <c r="T27" s="53"/>
    </row>
    <row r="28" spans="2:20">
      <c r="B28" s="52">
        <v>1.1000000000000001</v>
      </c>
      <c r="C28" s="51" t="s">
        <v>234</v>
      </c>
      <c r="D28" s="60" t="s">
        <v>202</v>
      </c>
      <c r="E28" s="61">
        <v>0</v>
      </c>
      <c r="F28" s="50" t="s">
        <v>228</v>
      </c>
      <c r="G28" s="50" t="s">
        <v>236</v>
      </c>
      <c r="H28" s="50">
        <v>50.1</v>
      </c>
      <c r="I28" s="50" t="s">
        <v>237</v>
      </c>
      <c r="J28" s="50">
        <v>6.0100000000000001E-2</v>
      </c>
      <c r="K28" s="50" t="s">
        <v>238</v>
      </c>
      <c r="L28" s="62" t="s">
        <v>232</v>
      </c>
      <c r="N28" s="53"/>
      <c r="O28" s="53"/>
      <c r="P28" s="53"/>
      <c r="Q28" s="53"/>
      <c r="R28" s="53"/>
      <c r="S28" s="53"/>
      <c r="T28" s="53"/>
    </row>
    <row r="29" spans="2:20">
      <c r="B29" s="52">
        <v>1.1000000000000001</v>
      </c>
      <c r="C29" s="51" t="s">
        <v>234</v>
      </c>
      <c r="D29" s="60" t="s">
        <v>203</v>
      </c>
      <c r="E29" s="61">
        <v>0</v>
      </c>
      <c r="F29" s="50" t="s">
        <v>228</v>
      </c>
      <c r="G29" s="50" t="s">
        <v>246</v>
      </c>
      <c r="H29" s="50">
        <v>42.4</v>
      </c>
      <c r="I29" s="50" t="s">
        <v>247</v>
      </c>
      <c r="J29" s="50">
        <v>5.0999999999999997E-2</v>
      </c>
      <c r="K29" s="50" t="s">
        <v>238</v>
      </c>
      <c r="L29" s="62" t="s">
        <v>232</v>
      </c>
      <c r="N29" s="53"/>
      <c r="O29" s="53"/>
      <c r="P29" s="53"/>
      <c r="Q29" s="53"/>
      <c r="R29" s="53"/>
      <c r="S29" s="53"/>
      <c r="T29" s="53"/>
    </row>
    <row r="30" spans="2:20">
      <c r="B30" s="52">
        <v>1.1000000000000001</v>
      </c>
      <c r="C30" s="51" t="s">
        <v>234</v>
      </c>
      <c r="D30" s="60" t="s">
        <v>204</v>
      </c>
      <c r="E30" s="61">
        <v>0</v>
      </c>
      <c r="F30" s="50" t="s">
        <v>228</v>
      </c>
      <c r="G30" s="50" t="s">
        <v>236</v>
      </c>
      <c r="H30" s="50">
        <v>54.7</v>
      </c>
      <c r="I30" s="50" t="s">
        <v>237</v>
      </c>
      <c r="J30" s="50">
        <v>5.0999999999999997E-2</v>
      </c>
      <c r="K30" s="50" t="s">
        <v>238</v>
      </c>
      <c r="L30" s="62" t="s">
        <v>232</v>
      </c>
      <c r="N30" s="53"/>
      <c r="O30" s="53"/>
      <c r="P30" s="53"/>
      <c r="Q30" s="53"/>
      <c r="R30" s="53"/>
      <c r="S30" s="53"/>
      <c r="T30" s="53"/>
    </row>
    <row r="31" spans="2:20">
      <c r="B31" s="52">
        <v>1.1000000000000001</v>
      </c>
      <c r="C31" s="51" t="s">
        <v>234</v>
      </c>
      <c r="D31" s="60" t="s">
        <v>205</v>
      </c>
      <c r="E31" s="61">
        <v>0</v>
      </c>
      <c r="F31" s="50" t="s">
        <v>228</v>
      </c>
      <c r="G31" s="50" t="s">
        <v>246</v>
      </c>
      <c r="H31" s="50">
        <v>44.2</v>
      </c>
      <c r="I31" s="50" t="s">
        <v>247</v>
      </c>
      <c r="J31" s="50">
        <v>5.1299999999999998E-2</v>
      </c>
      <c r="K31" s="50" t="s">
        <v>238</v>
      </c>
      <c r="L31" s="62" t="s">
        <v>232</v>
      </c>
      <c r="N31" s="53"/>
      <c r="O31" s="53"/>
      <c r="P31" s="53"/>
      <c r="Q31" s="53"/>
      <c r="R31" s="53"/>
      <c r="S31" s="53"/>
      <c r="T31" s="53"/>
    </row>
    <row r="32" spans="2:20">
      <c r="B32" s="52">
        <v>1.1000000000000001</v>
      </c>
      <c r="C32" s="51" t="s">
        <v>234</v>
      </c>
      <c r="D32" s="60" t="s">
        <v>36</v>
      </c>
      <c r="E32" s="61">
        <v>0</v>
      </c>
      <c r="F32" s="50" t="s">
        <v>228</v>
      </c>
      <c r="G32" s="50" t="s">
        <v>236</v>
      </c>
      <c r="H32" s="50">
        <v>37.299999999999997</v>
      </c>
      <c r="I32" s="50" t="s">
        <v>237</v>
      </c>
      <c r="J32" s="50">
        <v>7.6600000000000001E-2</v>
      </c>
      <c r="K32" s="50" t="s">
        <v>238</v>
      </c>
      <c r="L32" s="62" t="s">
        <v>232</v>
      </c>
      <c r="N32" s="53"/>
      <c r="O32" s="53"/>
      <c r="P32" s="53"/>
      <c r="Q32" s="53"/>
      <c r="R32" s="53"/>
      <c r="S32" s="53"/>
      <c r="T32" s="53"/>
    </row>
    <row r="33" spans="2:20">
      <c r="B33" s="52">
        <v>1.1000000000000001</v>
      </c>
      <c r="C33" s="51" t="s">
        <v>234</v>
      </c>
      <c r="D33" s="60" t="s">
        <v>206</v>
      </c>
      <c r="E33" s="61">
        <v>0</v>
      </c>
      <c r="F33" s="50" t="s">
        <v>228</v>
      </c>
      <c r="G33" s="50" t="s">
        <v>236</v>
      </c>
      <c r="H33" s="50">
        <v>40</v>
      </c>
      <c r="I33" s="50" t="s">
        <v>237</v>
      </c>
      <c r="J33" s="50">
        <v>7.6300000000000007E-2</v>
      </c>
      <c r="K33" s="50" t="s">
        <v>238</v>
      </c>
      <c r="L33" s="62" t="s">
        <v>232</v>
      </c>
      <c r="N33" s="53"/>
      <c r="O33" s="53"/>
      <c r="P33" s="53"/>
      <c r="Q33" s="53"/>
      <c r="R33" s="53"/>
      <c r="S33" s="53"/>
      <c r="T33" s="53"/>
    </row>
    <row r="34" spans="2:20">
      <c r="B34" s="52">
        <v>1.1000000000000001</v>
      </c>
      <c r="C34" s="51" t="s">
        <v>234</v>
      </c>
      <c r="D34" s="60" t="s">
        <v>207</v>
      </c>
      <c r="E34" s="61">
        <v>0</v>
      </c>
      <c r="F34" s="50" t="s">
        <v>228</v>
      </c>
      <c r="G34" s="50" t="s">
        <v>196</v>
      </c>
      <c r="H34" s="50">
        <v>34.799999999999997</v>
      </c>
      <c r="I34" s="50" t="s">
        <v>243</v>
      </c>
      <c r="J34" s="50">
        <v>6.6699999999999995E-2</v>
      </c>
      <c r="K34" s="50" t="s">
        <v>238</v>
      </c>
      <c r="L34" s="62" t="s">
        <v>232</v>
      </c>
      <c r="N34" s="53"/>
      <c r="O34" s="53"/>
      <c r="P34" s="53"/>
      <c r="Q34" s="53"/>
      <c r="R34" s="53"/>
      <c r="S34" s="53"/>
      <c r="T34" s="53"/>
    </row>
    <row r="35" spans="2:20">
      <c r="B35" s="52">
        <v>1.1000000000000001</v>
      </c>
      <c r="C35" s="51" t="s">
        <v>234</v>
      </c>
      <c r="D35" s="60" t="s">
        <v>248</v>
      </c>
      <c r="E35" s="61">
        <v>0</v>
      </c>
      <c r="F35" s="50" t="s">
        <v>228</v>
      </c>
      <c r="G35" s="50" t="s">
        <v>246</v>
      </c>
      <c r="H35" s="50">
        <v>51</v>
      </c>
      <c r="I35" s="50" t="s">
        <v>247</v>
      </c>
      <c r="J35" s="50">
        <v>5.28E-2</v>
      </c>
      <c r="K35" s="50" t="s">
        <v>238</v>
      </c>
      <c r="L35" s="62" t="s">
        <v>232</v>
      </c>
      <c r="N35" s="53"/>
      <c r="O35" s="53"/>
      <c r="P35" s="53"/>
      <c r="Q35" s="53"/>
      <c r="R35" s="53"/>
      <c r="S35" s="53"/>
      <c r="T35" s="53"/>
    </row>
    <row r="36" spans="2:20">
      <c r="B36" s="52">
        <v>1.1000000000000001</v>
      </c>
      <c r="C36" s="51" t="s">
        <v>234</v>
      </c>
      <c r="D36" s="60" t="s">
        <v>37</v>
      </c>
      <c r="E36" s="61">
        <v>0</v>
      </c>
      <c r="F36" s="50" t="s">
        <v>228</v>
      </c>
      <c r="G36" s="50" t="s">
        <v>246</v>
      </c>
      <c r="H36" s="50">
        <v>20.3</v>
      </c>
      <c r="I36" s="50" t="s">
        <v>247</v>
      </c>
      <c r="J36" s="50">
        <v>0.04</v>
      </c>
      <c r="K36" s="50" t="s">
        <v>238</v>
      </c>
      <c r="L36" s="62" t="s">
        <v>232</v>
      </c>
      <c r="N36" s="53"/>
      <c r="O36" s="53"/>
      <c r="P36" s="53"/>
      <c r="Q36" s="53"/>
      <c r="R36" s="53"/>
      <c r="S36" s="53"/>
      <c r="T36" s="53"/>
    </row>
    <row r="37" spans="2:20">
      <c r="B37" s="52">
        <v>1.1000000000000001</v>
      </c>
      <c r="C37" s="51" t="s">
        <v>234</v>
      </c>
      <c r="D37" s="60" t="s">
        <v>38</v>
      </c>
      <c r="E37" s="61">
        <v>0</v>
      </c>
      <c r="F37" s="50" t="s">
        <v>228</v>
      </c>
      <c r="G37" s="50" t="s">
        <v>246</v>
      </c>
      <c r="H37" s="50">
        <v>3.57</v>
      </c>
      <c r="I37" s="50" t="s">
        <v>247</v>
      </c>
      <c r="J37" s="50">
        <v>9.64E-2</v>
      </c>
      <c r="K37" s="50" t="s">
        <v>238</v>
      </c>
      <c r="L37" s="62" t="s">
        <v>232</v>
      </c>
      <c r="N37" s="53"/>
      <c r="O37" s="53"/>
      <c r="P37" s="53"/>
      <c r="Q37" s="53"/>
      <c r="R37" s="53"/>
      <c r="S37" s="53"/>
      <c r="T37" s="53"/>
    </row>
    <row r="38" spans="2:20">
      <c r="B38" s="52">
        <v>1.1000000000000001</v>
      </c>
      <c r="C38" s="51" t="s">
        <v>234</v>
      </c>
      <c r="D38" s="60" t="s">
        <v>39</v>
      </c>
      <c r="E38" s="61">
        <v>0</v>
      </c>
      <c r="F38" s="50" t="s">
        <v>228</v>
      </c>
      <c r="G38" s="50" t="s">
        <v>246</v>
      </c>
      <c r="H38" s="50">
        <v>8.33</v>
      </c>
      <c r="I38" s="50" t="s">
        <v>247</v>
      </c>
      <c r="J38" s="50">
        <v>0.154</v>
      </c>
      <c r="K38" s="50" t="s">
        <v>238</v>
      </c>
      <c r="L38" s="62" t="s">
        <v>232</v>
      </c>
      <c r="N38" s="53"/>
      <c r="O38" s="53"/>
      <c r="P38" s="53"/>
      <c r="Q38" s="53"/>
      <c r="R38" s="53"/>
      <c r="S38" s="53"/>
      <c r="T38" s="53"/>
    </row>
    <row r="39" spans="2:20">
      <c r="B39" s="52">
        <v>1.3</v>
      </c>
      <c r="C39" s="51" t="s">
        <v>249</v>
      </c>
      <c r="D39" s="60" t="s">
        <v>40</v>
      </c>
      <c r="E39" s="61">
        <v>1</v>
      </c>
      <c r="F39" s="50" t="s">
        <v>228</v>
      </c>
      <c r="G39" s="50" t="s">
        <v>250</v>
      </c>
      <c r="H39" s="50" t="s">
        <v>192</v>
      </c>
      <c r="I39" s="50" t="s">
        <v>230</v>
      </c>
      <c r="J39" s="50">
        <v>0.06</v>
      </c>
      <c r="K39" s="50" t="s">
        <v>238</v>
      </c>
      <c r="L39" s="62" t="s">
        <v>232</v>
      </c>
      <c r="N39" s="53"/>
      <c r="O39" s="53"/>
      <c r="P39" s="53"/>
      <c r="Q39" s="53"/>
      <c r="R39" s="53"/>
      <c r="S39" s="53"/>
      <c r="T39" s="53"/>
    </row>
    <row r="40" spans="2:20">
      <c r="B40" s="52">
        <v>1.3</v>
      </c>
      <c r="C40" s="51" t="s">
        <v>249</v>
      </c>
      <c r="D40" s="60" t="s">
        <v>44</v>
      </c>
      <c r="E40" s="61">
        <v>1</v>
      </c>
      <c r="F40" s="50" t="s">
        <v>228</v>
      </c>
      <c r="G40" s="50" t="s">
        <v>250</v>
      </c>
      <c r="H40" s="50" t="s">
        <v>192</v>
      </c>
      <c r="I40" s="50" t="s">
        <v>230</v>
      </c>
      <c r="J40" s="50">
        <v>5.7000000000000002E-2</v>
      </c>
      <c r="K40" s="50" t="s">
        <v>238</v>
      </c>
      <c r="L40" s="62" t="s">
        <v>232</v>
      </c>
      <c r="N40" s="53"/>
      <c r="O40" s="53"/>
      <c r="P40" s="53"/>
      <c r="Q40" s="53"/>
      <c r="R40" s="53"/>
      <c r="S40" s="53"/>
      <c r="T40" s="53"/>
    </row>
    <row r="41" spans="2:20">
      <c r="B41" s="52">
        <v>1.3</v>
      </c>
      <c r="C41" s="51" t="s">
        <v>249</v>
      </c>
      <c r="D41" s="60" t="s">
        <v>45</v>
      </c>
      <c r="E41" s="61">
        <v>1</v>
      </c>
      <c r="F41" s="50" t="s">
        <v>228</v>
      </c>
      <c r="G41" s="50" t="s">
        <v>250</v>
      </c>
      <c r="H41" s="50" t="s">
        <v>192</v>
      </c>
      <c r="I41" s="50" t="s">
        <v>230</v>
      </c>
      <c r="J41" s="50">
        <v>5.7000000000000002E-2</v>
      </c>
      <c r="K41" s="50" t="s">
        <v>238</v>
      </c>
      <c r="L41" s="62" t="s">
        <v>232</v>
      </c>
      <c r="N41" s="53"/>
      <c r="O41" s="53"/>
      <c r="P41" s="53"/>
      <c r="Q41" s="53"/>
      <c r="R41" s="53"/>
      <c r="S41" s="53"/>
      <c r="T41" s="53"/>
    </row>
    <row r="42" spans="2:20" ht="14.25" thickBot="1">
      <c r="B42" s="52">
        <v>1.3</v>
      </c>
      <c r="C42" s="51" t="s">
        <v>249</v>
      </c>
      <c r="D42" s="71" t="s">
        <v>193</v>
      </c>
      <c r="E42" s="72">
        <v>1</v>
      </c>
      <c r="F42" s="89" t="s">
        <v>228</v>
      </c>
      <c r="G42" s="89" t="s">
        <v>250</v>
      </c>
      <c r="H42" s="50" t="s">
        <v>192</v>
      </c>
      <c r="I42" s="89" t="s">
        <v>230</v>
      </c>
      <c r="J42" s="50">
        <v>5.7000000000000002E-2</v>
      </c>
      <c r="K42" s="89" t="s">
        <v>238</v>
      </c>
      <c r="L42" s="74" t="s">
        <v>232</v>
      </c>
      <c r="N42" s="53"/>
      <c r="O42" s="53"/>
      <c r="P42" s="53"/>
      <c r="Q42" s="53"/>
      <c r="R42" s="53"/>
      <c r="S42" s="53"/>
      <c r="T42" s="53"/>
    </row>
    <row r="43" spans="2:20">
      <c r="B43" s="69">
        <v>1.4</v>
      </c>
      <c r="C43" s="70" t="s">
        <v>251</v>
      </c>
      <c r="D43" s="90" t="s">
        <v>252</v>
      </c>
      <c r="E43" s="90">
        <v>1</v>
      </c>
      <c r="F43" s="90" t="s">
        <v>253</v>
      </c>
      <c r="G43" s="90" t="s">
        <v>229</v>
      </c>
      <c r="H43" s="90"/>
      <c r="I43" s="90" t="s">
        <v>230</v>
      </c>
      <c r="J43" s="90"/>
      <c r="K43" s="90" t="s">
        <v>231</v>
      </c>
      <c r="L43" s="55" t="s">
        <v>230</v>
      </c>
      <c r="M43" s="73" t="s">
        <v>254</v>
      </c>
      <c r="N43" s="53"/>
      <c r="O43" s="53"/>
      <c r="P43" s="53"/>
      <c r="Q43" s="53"/>
      <c r="R43" s="53"/>
      <c r="S43" s="53"/>
      <c r="T43" s="53"/>
    </row>
    <row r="44" spans="2:20">
      <c r="B44" s="69">
        <v>1.4</v>
      </c>
      <c r="C44" s="70" t="s">
        <v>251</v>
      </c>
      <c r="D44" s="91" t="s">
        <v>255</v>
      </c>
      <c r="E44" s="91">
        <v>1</v>
      </c>
      <c r="F44" s="91" t="s">
        <v>256</v>
      </c>
      <c r="G44" s="91" t="s">
        <v>229</v>
      </c>
      <c r="H44" s="91"/>
      <c r="I44" s="91" t="s">
        <v>230</v>
      </c>
      <c r="J44" s="91"/>
      <c r="K44" s="91" t="s">
        <v>231</v>
      </c>
      <c r="L44" s="50" t="s">
        <v>230</v>
      </c>
      <c r="M44" s="73" t="s">
        <v>257</v>
      </c>
      <c r="N44" s="53"/>
      <c r="O44" s="53"/>
      <c r="P44" s="53"/>
      <c r="Q44" s="53"/>
      <c r="R44" s="53"/>
      <c r="S44" s="53"/>
      <c r="T44" s="53"/>
    </row>
    <row r="45" spans="2:20">
      <c r="B45" s="69">
        <v>1.4</v>
      </c>
      <c r="C45" s="70" t="s">
        <v>251</v>
      </c>
      <c r="D45" s="91" t="s">
        <v>258</v>
      </c>
      <c r="E45" s="91">
        <v>1</v>
      </c>
      <c r="F45" s="91" t="s">
        <v>253</v>
      </c>
      <c r="G45" s="91" t="s">
        <v>250</v>
      </c>
      <c r="H45" s="91"/>
      <c r="I45" s="91" t="s">
        <v>230</v>
      </c>
      <c r="J45" s="91"/>
      <c r="K45" s="91" t="s">
        <v>238</v>
      </c>
      <c r="L45" s="50" t="s">
        <v>230</v>
      </c>
      <c r="M45" s="73" t="s">
        <v>259</v>
      </c>
      <c r="N45" s="53"/>
      <c r="O45" s="53"/>
      <c r="P45" s="53"/>
      <c r="Q45" s="53"/>
      <c r="R45" s="53"/>
      <c r="S45" s="53"/>
      <c r="T45" s="53"/>
    </row>
    <row r="46" spans="2:20">
      <c r="B46" s="69">
        <v>1.4</v>
      </c>
      <c r="C46" s="70" t="s">
        <v>251</v>
      </c>
      <c r="D46" s="91" t="s">
        <v>260</v>
      </c>
      <c r="E46" s="91">
        <v>1</v>
      </c>
      <c r="F46" s="91" t="s">
        <v>256</v>
      </c>
      <c r="G46" s="91" t="s">
        <v>250</v>
      </c>
      <c r="H46" s="91"/>
      <c r="I46" s="91" t="s">
        <v>230</v>
      </c>
      <c r="J46" s="91"/>
      <c r="K46" s="91" t="s">
        <v>238</v>
      </c>
      <c r="L46" s="50" t="s">
        <v>230</v>
      </c>
      <c r="M46" s="73" t="s">
        <v>261</v>
      </c>
      <c r="N46" s="53"/>
      <c r="O46" s="53"/>
      <c r="P46" s="53"/>
      <c r="Q46" s="53"/>
      <c r="R46" s="53"/>
      <c r="S46" s="53"/>
      <c r="T46" s="53"/>
    </row>
    <row r="47" spans="2:20">
      <c r="B47" s="52">
        <v>2</v>
      </c>
      <c r="C47" s="51" t="s">
        <v>262</v>
      </c>
      <c r="D47" s="50" t="s">
        <v>263</v>
      </c>
      <c r="E47" s="50">
        <v>1</v>
      </c>
      <c r="F47" s="50" t="s">
        <v>264</v>
      </c>
      <c r="G47" s="50" t="s">
        <v>236</v>
      </c>
      <c r="H47" s="50"/>
      <c r="I47" s="50" t="s">
        <v>230</v>
      </c>
      <c r="J47" s="50"/>
      <c r="K47" s="50" t="s">
        <v>265</v>
      </c>
      <c r="L47" s="50" t="s">
        <v>230</v>
      </c>
      <c r="N47" s="53"/>
      <c r="O47" s="53"/>
      <c r="P47" s="53"/>
      <c r="Q47" s="53"/>
      <c r="R47" s="53"/>
      <c r="S47" s="53"/>
      <c r="T47" s="53"/>
    </row>
    <row r="48" spans="2:20">
      <c r="B48" s="52">
        <v>2</v>
      </c>
      <c r="C48" s="51" t="s">
        <v>262</v>
      </c>
      <c r="D48" s="50" t="s">
        <v>266</v>
      </c>
      <c r="E48" s="50">
        <v>1</v>
      </c>
      <c r="F48" s="50" t="s">
        <v>264</v>
      </c>
      <c r="G48" s="50" t="s">
        <v>236</v>
      </c>
      <c r="H48" s="50"/>
      <c r="I48" s="50" t="s">
        <v>230</v>
      </c>
      <c r="J48" s="50"/>
      <c r="K48" s="50" t="s">
        <v>265</v>
      </c>
      <c r="L48" s="50" t="s">
        <v>230</v>
      </c>
      <c r="N48" s="53"/>
      <c r="O48" s="53"/>
      <c r="P48" s="53"/>
      <c r="Q48" s="53"/>
      <c r="R48" s="53"/>
      <c r="S48" s="53"/>
      <c r="T48" s="53"/>
    </row>
    <row r="49" spans="2:20">
      <c r="B49" s="52">
        <v>2</v>
      </c>
      <c r="C49" s="51" t="s">
        <v>262</v>
      </c>
      <c r="D49" s="50" t="s">
        <v>267</v>
      </c>
      <c r="E49" s="50">
        <v>1</v>
      </c>
      <c r="F49" s="50" t="s">
        <v>264</v>
      </c>
      <c r="G49" s="50" t="s">
        <v>236</v>
      </c>
      <c r="H49" s="50"/>
      <c r="I49" s="50" t="s">
        <v>230</v>
      </c>
      <c r="J49" s="50"/>
      <c r="K49" s="50" t="s">
        <v>265</v>
      </c>
      <c r="L49" s="50" t="s">
        <v>230</v>
      </c>
      <c r="N49" s="53"/>
      <c r="O49" s="53"/>
      <c r="P49" s="53"/>
      <c r="Q49" s="53"/>
      <c r="R49" s="53"/>
      <c r="S49" s="53"/>
      <c r="T49" s="53"/>
    </row>
    <row r="50" spans="2:20">
      <c r="B50" s="52">
        <v>2</v>
      </c>
      <c r="C50" s="51" t="s">
        <v>262</v>
      </c>
      <c r="D50" s="50" t="s">
        <v>268</v>
      </c>
      <c r="E50" s="50">
        <v>1</v>
      </c>
      <c r="F50" s="50" t="s">
        <v>264</v>
      </c>
      <c r="G50" s="50" t="s">
        <v>236</v>
      </c>
      <c r="H50" s="50"/>
      <c r="I50" s="50" t="s">
        <v>230</v>
      </c>
      <c r="J50" s="50"/>
      <c r="K50" s="50" t="s">
        <v>265</v>
      </c>
      <c r="L50" s="50" t="s">
        <v>230</v>
      </c>
      <c r="N50" s="53"/>
      <c r="O50" s="53"/>
      <c r="P50" s="53"/>
      <c r="Q50" s="53"/>
      <c r="R50" s="53"/>
      <c r="S50" s="53"/>
      <c r="T50" s="53"/>
    </row>
    <row r="51" spans="2:20">
      <c r="B51" s="52">
        <v>2</v>
      </c>
      <c r="C51" s="51" t="s">
        <v>262</v>
      </c>
      <c r="D51" s="50" t="s">
        <v>269</v>
      </c>
      <c r="E51" s="50">
        <v>1</v>
      </c>
      <c r="F51" s="50" t="s">
        <v>264</v>
      </c>
      <c r="G51" s="50" t="s">
        <v>236</v>
      </c>
      <c r="H51" s="50"/>
      <c r="I51" s="50" t="s">
        <v>230</v>
      </c>
      <c r="J51" s="50"/>
      <c r="K51" s="50" t="s">
        <v>265</v>
      </c>
      <c r="L51" s="50" t="s">
        <v>230</v>
      </c>
      <c r="N51" s="53"/>
      <c r="O51" s="53"/>
      <c r="P51" s="53"/>
      <c r="Q51" s="53"/>
      <c r="R51" s="53"/>
      <c r="S51" s="53"/>
      <c r="T51" s="53"/>
    </row>
    <row r="52" spans="2:20">
      <c r="B52" s="52">
        <v>2</v>
      </c>
      <c r="C52" s="51" t="s">
        <v>262</v>
      </c>
      <c r="D52" s="50" t="s">
        <v>270</v>
      </c>
      <c r="E52" s="50">
        <v>1</v>
      </c>
      <c r="F52" s="50" t="s">
        <v>264</v>
      </c>
      <c r="G52" s="50" t="s">
        <v>271</v>
      </c>
      <c r="H52" s="50"/>
      <c r="I52" s="50" t="s">
        <v>230</v>
      </c>
      <c r="J52" s="50"/>
      <c r="K52" s="50" t="s">
        <v>272</v>
      </c>
      <c r="L52" s="50" t="s">
        <v>230</v>
      </c>
      <c r="N52" s="53"/>
      <c r="O52" s="53"/>
      <c r="P52" s="53"/>
      <c r="Q52" s="53"/>
      <c r="R52" s="53"/>
      <c r="S52" s="53"/>
      <c r="T52" s="53"/>
    </row>
    <row r="53" spans="2:20">
      <c r="B53" s="52">
        <v>2</v>
      </c>
      <c r="C53" s="51" t="s">
        <v>262</v>
      </c>
      <c r="D53" s="50" t="s">
        <v>273</v>
      </c>
      <c r="E53" s="50">
        <v>1</v>
      </c>
      <c r="F53" s="50" t="s">
        <v>264</v>
      </c>
      <c r="G53" s="50" t="s">
        <v>271</v>
      </c>
      <c r="H53" s="50"/>
      <c r="I53" s="50" t="s">
        <v>230</v>
      </c>
      <c r="J53" s="50"/>
      <c r="K53" s="50" t="s">
        <v>272</v>
      </c>
      <c r="L53" s="50" t="s">
        <v>230</v>
      </c>
      <c r="N53" s="53"/>
      <c r="O53" s="53"/>
      <c r="P53" s="53"/>
      <c r="Q53" s="53"/>
      <c r="R53" s="53"/>
      <c r="S53" s="53"/>
      <c r="T53" s="53"/>
    </row>
    <row r="54" spans="2:20">
      <c r="B54" s="52">
        <v>2</v>
      </c>
      <c r="C54" s="51" t="s">
        <v>262</v>
      </c>
      <c r="D54" s="50" t="s">
        <v>274</v>
      </c>
      <c r="E54" s="50">
        <v>1</v>
      </c>
      <c r="F54" s="50" t="s">
        <v>264</v>
      </c>
      <c r="G54" s="50" t="s">
        <v>236</v>
      </c>
      <c r="H54" s="50"/>
      <c r="I54" s="50" t="s">
        <v>230</v>
      </c>
      <c r="J54" s="50"/>
      <c r="K54" s="50" t="s">
        <v>265</v>
      </c>
      <c r="L54" s="50" t="s">
        <v>230</v>
      </c>
      <c r="N54" s="53"/>
      <c r="O54" s="53"/>
      <c r="P54" s="53"/>
      <c r="Q54" s="53"/>
      <c r="R54" s="53"/>
      <c r="S54" s="53"/>
      <c r="T54" s="53"/>
    </row>
    <row r="55" spans="2:20">
      <c r="B55" s="52">
        <v>2</v>
      </c>
      <c r="C55" s="51" t="s">
        <v>262</v>
      </c>
      <c r="D55" s="50" t="s">
        <v>275</v>
      </c>
      <c r="E55" s="50">
        <v>1</v>
      </c>
      <c r="F55" s="50" t="s">
        <v>264</v>
      </c>
      <c r="G55" s="50" t="s">
        <v>236</v>
      </c>
      <c r="H55" s="50"/>
      <c r="I55" s="50" t="s">
        <v>230</v>
      </c>
      <c r="J55" s="50"/>
      <c r="K55" s="50" t="s">
        <v>265</v>
      </c>
      <c r="L55" s="50" t="s">
        <v>230</v>
      </c>
      <c r="N55" s="53"/>
      <c r="O55" s="53"/>
      <c r="P55" s="53"/>
      <c r="Q55" s="53"/>
      <c r="R55" s="53"/>
      <c r="S55" s="53"/>
      <c r="T55" s="53"/>
    </row>
    <row r="56" spans="2:20">
      <c r="B56" s="52">
        <v>3.1</v>
      </c>
      <c r="C56" s="51" t="s">
        <v>276</v>
      </c>
      <c r="D56" s="50" t="s">
        <v>277</v>
      </c>
      <c r="E56" s="50">
        <v>1</v>
      </c>
      <c r="F56" s="50" t="s">
        <v>278</v>
      </c>
      <c r="G56" s="50" t="s">
        <v>236</v>
      </c>
      <c r="H56" s="50"/>
      <c r="I56" s="50" t="s">
        <v>230</v>
      </c>
      <c r="J56" s="50"/>
      <c r="K56" s="50" t="s">
        <v>265</v>
      </c>
      <c r="L56" s="50" t="s">
        <v>230</v>
      </c>
      <c r="N56" s="53"/>
      <c r="O56" s="53"/>
      <c r="P56" s="53"/>
      <c r="Q56" s="53"/>
      <c r="R56" s="53"/>
      <c r="S56" s="53"/>
      <c r="T56" s="53"/>
    </row>
    <row r="57" spans="2:20">
      <c r="B57" s="52">
        <v>3.2</v>
      </c>
      <c r="C57" s="51" t="s">
        <v>279</v>
      </c>
      <c r="D57" s="50" t="s">
        <v>280</v>
      </c>
      <c r="E57" s="50">
        <v>1</v>
      </c>
      <c r="F57" s="50" t="s">
        <v>281</v>
      </c>
      <c r="G57" s="50" t="s">
        <v>236</v>
      </c>
      <c r="H57" s="50"/>
      <c r="I57" s="50" t="s">
        <v>230</v>
      </c>
      <c r="J57" s="50"/>
      <c r="K57" s="50" t="s">
        <v>265</v>
      </c>
      <c r="L57" s="50" t="s">
        <v>230</v>
      </c>
      <c r="N57" s="53"/>
      <c r="O57" s="53"/>
      <c r="P57" s="53"/>
      <c r="Q57" s="53"/>
      <c r="R57" s="53"/>
      <c r="S57" s="53"/>
      <c r="T57" s="53"/>
    </row>
    <row r="58" spans="2:20">
      <c r="B58" s="52">
        <v>3.2</v>
      </c>
      <c r="C58" s="51" t="s">
        <v>279</v>
      </c>
      <c r="D58" s="50" t="s">
        <v>282</v>
      </c>
      <c r="E58" s="50">
        <v>1</v>
      </c>
      <c r="F58" s="50" t="s">
        <v>281</v>
      </c>
      <c r="G58" s="50" t="s">
        <v>236</v>
      </c>
      <c r="H58" s="50"/>
      <c r="I58" s="50" t="s">
        <v>230</v>
      </c>
      <c r="J58" s="50"/>
      <c r="K58" s="50" t="s">
        <v>265</v>
      </c>
      <c r="L58" s="50" t="s">
        <v>230</v>
      </c>
      <c r="N58" s="53"/>
      <c r="O58" s="53"/>
      <c r="P58" s="53"/>
      <c r="Q58" s="53"/>
      <c r="R58" s="53"/>
      <c r="S58" s="53"/>
      <c r="T58" s="53"/>
    </row>
    <row r="59" spans="2:20">
      <c r="B59" s="52">
        <v>3.3</v>
      </c>
      <c r="C59" s="51" t="s">
        <v>283</v>
      </c>
      <c r="D59" s="50" t="s">
        <v>284</v>
      </c>
      <c r="E59" s="50">
        <v>1</v>
      </c>
      <c r="F59" s="50" t="s">
        <v>228</v>
      </c>
      <c r="G59" s="50" t="s">
        <v>236</v>
      </c>
      <c r="H59" s="50"/>
      <c r="I59" s="50" t="s">
        <v>230</v>
      </c>
      <c r="J59" s="50"/>
      <c r="K59" s="50" t="s">
        <v>265</v>
      </c>
      <c r="L59" s="50" t="s">
        <v>230</v>
      </c>
      <c r="N59" s="53"/>
      <c r="O59" s="53"/>
      <c r="P59" s="53"/>
      <c r="Q59" s="53"/>
      <c r="R59" s="53"/>
      <c r="S59" s="53"/>
      <c r="T59" s="53"/>
    </row>
    <row r="60" spans="2:20">
      <c r="B60" s="52">
        <v>3.3</v>
      </c>
      <c r="C60" s="51" t="s">
        <v>283</v>
      </c>
      <c r="D60" s="50" t="s">
        <v>285</v>
      </c>
      <c r="E60" s="50">
        <v>1</v>
      </c>
      <c r="F60" s="50" t="s">
        <v>228</v>
      </c>
      <c r="G60" s="50" t="s">
        <v>236</v>
      </c>
      <c r="H60" s="50"/>
      <c r="I60" s="50" t="s">
        <v>230</v>
      </c>
      <c r="J60" s="50"/>
      <c r="K60" s="50" t="s">
        <v>265</v>
      </c>
      <c r="L60" s="50" t="s">
        <v>230</v>
      </c>
      <c r="N60" s="53"/>
      <c r="O60" s="53"/>
      <c r="P60" s="53"/>
      <c r="Q60" s="53"/>
      <c r="R60" s="53"/>
      <c r="S60" s="53"/>
      <c r="T60" s="53"/>
    </row>
    <row r="61" spans="2:20">
      <c r="B61" s="52">
        <v>3.4</v>
      </c>
      <c r="C61" s="51" t="s">
        <v>286</v>
      </c>
      <c r="D61" s="50" t="s">
        <v>208</v>
      </c>
      <c r="E61" s="50">
        <v>1</v>
      </c>
      <c r="F61" s="50" t="s">
        <v>287</v>
      </c>
      <c r="G61" s="50" t="s">
        <v>236</v>
      </c>
      <c r="H61" s="50"/>
      <c r="I61" s="50" t="s">
        <v>230</v>
      </c>
      <c r="J61" s="50"/>
      <c r="K61" s="50" t="s">
        <v>265</v>
      </c>
      <c r="L61" s="50" t="s">
        <v>230</v>
      </c>
      <c r="N61" s="53"/>
      <c r="O61" s="53"/>
      <c r="P61" s="53"/>
      <c r="Q61" s="53"/>
      <c r="R61" s="53"/>
      <c r="S61" s="53"/>
      <c r="T61" s="53"/>
    </row>
    <row r="62" spans="2:20">
      <c r="B62" s="52">
        <v>3.5</v>
      </c>
      <c r="C62" s="51" t="s">
        <v>288</v>
      </c>
      <c r="D62" s="50" t="s">
        <v>209</v>
      </c>
      <c r="E62" s="50">
        <v>1</v>
      </c>
      <c r="F62" s="50" t="s">
        <v>228</v>
      </c>
      <c r="G62" s="50" t="s">
        <v>236</v>
      </c>
      <c r="H62" s="50"/>
      <c r="I62" s="50" t="s">
        <v>230</v>
      </c>
      <c r="J62" s="50"/>
      <c r="K62" s="50" t="s">
        <v>265</v>
      </c>
      <c r="L62" s="50" t="s">
        <v>230</v>
      </c>
      <c r="N62" s="53"/>
      <c r="O62" s="53"/>
      <c r="P62" s="53"/>
      <c r="Q62" s="53"/>
      <c r="R62" s="53"/>
      <c r="S62" s="53"/>
      <c r="T62" s="53"/>
    </row>
    <row r="63" spans="2:20">
      <c r="B63" s="52">
        <v>3.6</v>
      </c>
      <c r="C63" s="51" t="s">
        <v>289</v>
      </c>
      <c r="D63" s="50" t="s">
        <v>290</v>
      </c>
      <c r="E63" s="50">
        <v>1</v>
      </c>
      <c r="F63" s="50" t="s">
        <v>281</v>
      </c>
      <c r="G63" s="50" t="s">
        <v>236</v>
      </c>
      <c r="H63" s="50"/>
      <c r="I63" s="50" t="s">
        <v>230</v>
      </c>
      <c r="J63" s="50"/>
      <c r="K63" s="50" t="s">
        <v>265</v>
      </c>
      <c r="L63" s="50" t="s">
        <v>230</v>
      </c>
      <c r="N63" s="53"/>
      <c r="O63" s="53"/>
      <c r="P63" s="53"/>
      <c r="Q63" s="53"/>
      <c r="R63" s="53"/>
      <c r="S63" s="53"/>
      <c r="T63" s="53"/>
    </row>
    <row r="64" spans="2:20">
      <c r="B64" s="52">
        <v>3.6</v>
      </c>
      <c r="C64" s="51" t="s">
        <v>289</v>
      </c>
      <c r="D64" s="50" t="s">
        <v>291</v>
      </c>
      <c r="E64" s="50">
        <v>1</v>
      </c>
      <c r="F64" s="50" t="s">
        <v>281</v>
      </c>
      <c r="G64" s="50" t="s">
        <v>271</v>
      </c>
      <c r="H64" s="50"/>
      <c r="I64" s="50" t="s">
        <v>230</v>
      </c>
      <c r="J64" s="50"/>
      <c r="K64" s="50" t="s">
        <v>272</v>
      </c>
      <c r="L64" s="50" t="s">
        <v>230</v>
      </c>
      <c r="N64" s="53"/>
      <c r="O64" s="53"/>
      <c r="P64" s="53"/>
      <c r="Q64" s="53"/>
      <c r="R64" s="53"/>
      <c r="S64" s="53"/>
      <c r="T64" s="53"/>
    </row>
    <row r="65" spans="2:20">
      <c r="B65" s="52">
        <v>3.6</v>
      </c>
      <c r="C65" s="51" t="s">
        <v>289</v>
      </c>
      <c r="D65" s="50" t="s">
        <v>292</v>
      </c>
      <c r="E65" s="50">
        <v>1</v>
      </c>
      <c r="F65" s="50" t="s">
        <v>281</v>
      </c>
      <c r="G65" s="50" t="s">
        <v>236</v>
      </c>
      <c r="H65" s="50"/>
      <c r="I65" s="50" t="s">
        <v>230</v>
      </c>
      <c r="J65" s="50"/>
      <c r="K65" s="50" t="s">
        <v>265</v>
      </c>
      <c r="L65" s="50" t="s">
        <v>230</v>
      </c>
      <c r="N65" s="53"/>
      <c r="O65" s="53"/>
      <c r="P65" s="53"/>
      <c r="Q65" s="53"/>
      <c r="R65" s="53"/>
      <c r="S65" s="53"/>
      <c r="T65" s="53"/>
    </row>
    <row r="66" spans="2:20">
      <c r="B66" s="52">
        <v>3.6</v>
      </c>
      <c r="C66" s="51" t="s">
        <v>289</v>
      </c>
      <c r="D66" s="50" t="s">
        <v>293</v>
      </c>
      <c r="E66" s="50">
        <v>1</v>
      </c>
      <c r="F66" s="50" t="s">
        <v>281</v>
      </c>
      <c r="G66" s="50" t="s">
        <v>236</v>
      </c>
      <c r="H66" s="50"/>
      <c r="I66" s="50" t="s">
        <v>230</v>
      </c>
      <c r="J66" s="50"/>
      <c r="K66" s="50" t="s">
        <v>265</v>
      </c>
      <c r="L66" s="50" t="s">
        <v>230</v>
      </c>
      <c r="N66" s="53"/>
      <c r="O66" s="53"/>
      <c r="P66" s="53"/>
      <c r="Q66" s="53"/>
      <c r="R66" s="53"/>
      <c r="S66" s="53"/>
      <c r="T66" s="53"/>
    </row>
    <row r="67" spans="2:20">
      <c r="B67" s="52">
        <v>3.6</v>
      </c>
      <c r="C67" s="51" t="s">
        <v>289</v>
      </c>
      <c r="D67" s="50" t="s">
        <v>294</v>
      </c>
      <c r="E67" s="50">
        <v>1</v>
      </c>
      <c r="F67" s="50" t="s">
        <v>281</v>
      </c>
      <c r="G67" s="50" t="s">
        <v>236</v>
      </c>
      <c r="H67" s="50"/>
      <c r="I67" s="50" t="s">
        <v>230</v>
      </c>
      <c r="J67" s="50"/>
      <c r="K67" s="50" t="s">
        <v>265</v>
      </c>
      <c r="L67" s="50" t="s">
        <v>230</v>
      </c>
      <c r="N67" s="53"/>
      <c r="O67" s="53"/>
      <c r="P67" s="53"/>
      <c r="Q67" s="53"/>
      <c r="R67" s="53"/>
      <c r="S67" s="53"/>
      <c r="T67" s="53"/>
    </row>
    <row r="68" spans="2:20">
      <c r="B68" s="52">
        <v>3.6</v>
      </c>
      <c r="C68" s="51" t="s">
        <v>289</v>
      </c>
      <c r="D68" s="50" t="s">
        <v>295</v>
      </c>
      <c r="E68" s="50">
        <v>1</v>
      </c>
      <c r="F68" s="50" t="s">
        <v>281</v>
      </c>
      <c r="G68" s="50" t="s">
        <v>246</v>
      </c>
      <c r="H68" s="50"/>
      <c r="I68" s="50" t="s">
        <v>230</v>
      </c>
      <c r="J68" s="50"/>
      <c r="K68" s="50" t="s">
        <v>296</v>
      </c>
      <c r="L68" s="50" t="s">
        <v>230</v>
      </c>
      <c r="N68" s="53"/>
      <c r="O68" s="53"/>
      <c r="P68" s="53"/>
      <c r="Q68" s="53"/>
      <c r="R68" s="53"/>
      <c r="S68" s="53"/>
      <c r="T68" s="53"/>
    </row>
    <row r="69" spans="2:20">
      <c r="B69" s="52">
        <v>3.6</v>
      </c>
      <c r="C69" s="51" t="s">
        <v>289</v>
      </c>
      <c r="D69" s="50" t="s">
        <v>297</v>
      </c>
      <c r="E69" s="50">
        <v>1</v>
      </c>
      <c r="F69" s="50" t="s">
        <v>281</v>
      </c>
      <c r="G69" s="50" t="s">
        <v>246</v>
      </c>
      <c r="H69" s="50"/>
      <c r="I69" s="50" t="s">
        <v>230</v>
      </c>
      <c r="J69" s="50"/>
      <c r="K69" s="50" t="s">
        <v>296</v>
      </c>
      <c r="L69" s="50" t="s">
        <v>230</v>
      </c>
      <c r="N69" s="53"/>
      <c r="O69" s="53"/>
      <c r="P69" s="53"/>
      <c r="Q69" s="53"/>
      <c r="R69" s="53"/>
      <c r="S69" s="53"/>
      <c r="T69" s="53"/>
    </row>
    <row r="70" spans="2:20">
      <c r="B70" s="52">
        <v>3.6</v>
      </c>
      <c r="C70" s="51" t="s">
        <v>289</v>
      </c>
      <c r="D70" s="50" t="s">
        <v>298</v>
      </c>
      <c r="E70" s="50">
        <v>1</v>
      </c>
      <c r="F70" s="50" t="s">
        <v>281</v>
      </c>
      <c r="G70" s="50" t="s">
        <v>246</v>
      </c>
      <c r="H70" s="50"/>
      <c r="I70" s="50" t="s">
        <v>230</v>
      </c>
      <c r="J70" s="50"/>
      <c r="K70" s="50" t="s">
        <v>296</v>
      </c>
      <c r="L70" s="50" t="s">
        <v>230</v>
      </c>
      <c r="N70" s="53"/>
      <c r="O70" s="53"/>
      <c r="P70" s="53"/>
      <c r="Q70" s="53"/>
      <c r="R70" s="53"/>
      <c r="S70" s="53"/>
      <c r="T70" s="53"/>
    </row>
    <row r="71" spans="2:20">
      <c r="B71" s="52">
        <v>3.7</v>
      </c>
      <c r="C71" s="51" t="s">
        <v>299</v>
      </c>
      <c r="D71" s="50" t="s">
        <v>300</v>
      </c>
      <c r="E71" s="50">
        <v>1</v>
      </c>
      <c r="F71" s="50" t="s">
        <v>301</v>
      </c>
      <c r="G71" s="50" t="s">
        <v>236</v>
      </c>
      <c r="H71" s="50"/>
      <c r="I71" s="50" t="s">
        <v>230</v>
      </c>
      <c r="J71" s="50"/>
      <c r="K71" s="50" t="s">
        <v>265</v>
      </c>
      <c r="L71" s="50" t="s">
        <v>230</v>
      </c>
      <c r="N71" s="53"/>
      <c r="O71" s="53"/>
      <c r="P71" s="53"/>
      <c r="Q71" s="53"/>
      <c r="R71" s="53"/>
      <c r="S71" s="53"/>
      <c r="T71" s="53"/>
    </row>
    <row r="72" spans="2:20">
      <c r="B72" s="52">
        <v>3.8</v>
      </c>
      <c r="C72" s="51" t="s">
        <v>302</v>
      </c>
      <c r="D72" s="50" t="s">
        <v>303</v>
      </c>
      <c r="E72" s="50">
        <v>1</v>
      </c>
      <c r="F72" s="50" t="s">
        <v>304</v>
      </c>
      <c r="G72" s="50" t="s">
        <v>236</v>
      </c>
      <c r="H72" s="50"/>
      <c r="I72" s="50" t="s">
        <v>230</v>
      </c>
      <c r="J72" s="50"/>
      <c r="K72" s="50" t="s">
        <v>265</v>
      </c>
      <c r="L72" s="50" t="s">
        <v>230</v>
      </c>
      <c r="N72" s="53"/>
      <c r="O72" s="53"/>
      <c r="P72" s="53"/>
      <c r="Q72" s="53"/>
      <c r="R72" s="53"/>
      <c r="S72" s="53"/>
      <c r="T72" s="53"/>
    </row>
    <row r="73" spans="2:20">
      <c r="B73" s="52">
        <v>3.8</v>
      </c>
      <c r="C73" s="51" t="s">
        <v>302</v>
      </c>
      <c r="D73" s="50" t="s">
        <v>305</v>
      </c>
      <c r="E73" s="50">
        <v>1</v>
      </c>
      <c r="F73" s="50" t="s">
        <v>304</v>
      </c>
      <c r="G73" s="50" t="s">
        <v>236</v>
      </c>
      <c r="H73" s="50"/>
      <c r="I73" s="50" t="s">
        <v>230</v>
      </c>
      <c r="J73" s="50"/>
      <c r="K73" s="50" t="s">
        <v>265</v>
      </c>
      <c r="L73" s="50" t="s">
        <v>230</v>
      </c>
      <c r="N73" s="53"/>
      <c r="O73" s="53"/>
      <c r="P73" s="53"/>
      <c r="Q73" s="53"/>
      <c r="R73" s="53"/>
      <c r="S73" s="53"/>
      <c r="T73" s="53"/>
    </row>
    <row r="74" spans="2:20">
      <c r="B74" s="52">
        <v>3.9</v>
      </c>
      <c r="C74" s="51" t="s">
        <v>306</v>
      </c>
      <c r="D74" s="50" t="s">
        <v>210</v>
      </c>
      <c r="E74" s="50">
        <v>1</v>
      </c>
      <c r="F74" s="50" t="s">
        <v>304</v>
      </c>
      <c r="G74" s="50" t="s">
        <v>236</v>
      </c>
      <c r="H74" s="50"/>
      <c r="I74" s="50" t="s">
        <v>230</v>
      </c>
      <c r="J74" s="50"/>
      <c r="K74" s="50" t="s">
        <v>265</v>
      </c>
      <c r="L74" s="50" t="s">
        <v>230</v>
      </c>
      <c r="N74" s="53"/>
      <c r="O74" s="53"/>
      <c r="P74" s="53"/>
      <c r="Q74" s="53"/>
      <c r="R74" s="53"/>
      <c r="S74" s="53"/>
      <c r="T74" s="53"/>
    </row>
    <row r="75" spans="2:20">
      <c r="B75" s="52" t="s">
        <v>307</v>
      </c>
      <c r="C75" s="51" t="s">
        <v>308</v>
      </c>
      <c r="D75" s="50" t="s">
        <v>309</v>
      </c>
      <c r="E75" s="50">
        <v>1</v>
      </c>
      <c r="F75" s="50" t="s">
        <v>228</v>
      </c>
      <c r="G75" s="50" t="s">
        <v>236</v>
      </c>
      <c r="H75" s="50"/>
      <c r="I75" s="50" t="s">
        <v>230</v>
      </c>
      <c r="J75" s="50"/>
      <c r="K75" s="50" t="s">
        <v>265</v>
      </c>
      <c r="L75" s="50" t="s">
        <v>230</v>
      </c>
      <c r="N75" s="53"/>
      <c r="O75" s="53"/>
      <c r="P75" s="53"/>
      <c r="Q75" s="53"/>
      <c r="R75" s="53"/>
      <c r="S75" s="53"/>
      <c r="T75" s="53"/>
    </row>
    <row r="76" spans="2:20">
      <c r="B76" s="52" t="s">
        <v>310</v>
      </c>
      <c r="C76" s="51" t="s">
        <v>311</v>
      </c>
      <c r="D76" s="50" t="s">
        <v>211</v>
      </c>
      <c r="E76" s="50">
        <v>1</v>
      </c>
      <c r="F76" s="50" t="s">
        <v>304</v>
      </c>
      <c r="G76" s="50" t="s">
        <v>236</v>
      </c>
      <c r="H76" s="50"/>
      <c r="I76" s="50" t="s">
        <v>230</v>
      </c>
      <c r="J76" s="50"/>
      <c r="K76" s="50" t="s">
        <v>265</v>
      </c>
      <c r="L76" s="50" t="s">
        <v>230</v>
      </c>
      <c r="N76" s="53"/>
      <c r="O76" s="53"/>
      <c r="P76" s="53"/>
      <c r="Q76" s="53"/>
      <c r="R76" s="53"/>
      <c r="S76" s="53"/>
      <c r="T76" s="53"/>
    </row>
    <row r="77" spans="2:20">
      <c r="B77" s="52" t="s">
        <v>312</v>
      </c>
      <c r="C77" s="51" t="s">
        <v>313</v>
      </c>
      <c r="D77" s="50" t="s">
        <v>314</v>
      </c>
      <c r="E77" s="50">
        <v>1</v>
      </c>
      <c r="F77" s="50" t="s">
        <v>228</v>
      </c>
      <c r="G77" s="50" t="s">
        <v>236</v>
      </c>
      <c r="H77" s="50"/>
      <c r="I77" s="50" t="s">
        <v>230</v>
      </c>
      <c r="J77" s="50"/>
      <c r="K77" s="50" t="s">
        <v>265</v>
      </c>
      <c r="L77" s="50" t="s">
        <v>192</v>
      </c>
      <c r="N77" s="53"/>
      <c r="O77" s="53"/>
      <c r="P77" s="53"/>
      <c r="Q77" s="53"/>
      <c r="R77" s="53"/>
      <c r="S77" s="53"/>
      <c r="T77" s="53"/>
    </row>
    <row r="78" spans="2:20">
      <c r="B78" s="52"/>
      <c r="C78" s="51"/>
      <c r="D78" s="62" t="s">
        <v>212</v>
      </c>
      <c r="E78" s="61"/>
      <c r="F78" s="50"/>
      <c r="G78" s="50"/>
      <c r="H78" s="50"/>
      <c r="I78" s="50"/>
      <c r="J78" s="50"/>
      <c r="K78" s="50"/>
      <c r="L78" s="50" t="s">
        <v>192</v>
      </c>
      <c r="M78" s="73" t="s">
        <v>315</v>
      </c>
      <c r="N78" s="53"/>
      <c r="O78" s="53"/>
      <c r="P78" s="53"/>
      <c r="Q78" s="53"/>
      <c r="R78" s="53"/>
      <c r="S78" s="53"/>
      <c r="T78" s="53"/>
    </row>
  </sheetData>
  <phoneticPr fontId="9"/>
  <pageMargins left="0.7" right="0.7" top="0.75" bottom="0.75" header="0.3" footer="0.3"/>
  <pageSetup paperSize="9" orientation="portrait" r:id="rId1"/>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C4:V55"/>
  <sheetViews>
    <sheetView topLeftCell="B18" workbookViewId="0">
      <selection activeCell="G4" sqref="G4"/>
    </sheetView>
  </sheetViews>
  <sheetFormatPr defaultRowHeight="13.5"/>
  <cols>
    <col min="8" max="8" width="12.5" customWidth="1"/>
    <col min="10" max="10" width="10.875" customWidth="1"/>
  </cols>
  <sheetData>
    <row r="4" spans="3:22">
      <c r="V4" t="s">
        <v>1231</v>
      </c>
    </row>
    <row r="5" spans="3:22">
      <c r="V5" t="s">
        <v>1230</v>
      </c>
    </row>
    <row r="6" spans="3:22">
      <c r="E6" s="50" t="s">
        <v>1074</v>
      </c>
      <c r="H6" s="50" t="s">
        <v>1107</v>
      </c>
      <c r="P6" s="176" t="s">
        <v>1209</v>
      </c>
      <c r="V6" s="1" t="s">
        <v>1268</v>
      </c>
    </row>
    <row r="7" spans="3:22" ht="14.25" thickBot="1">
      <c r="D7" s="50"/>
      <c r="M7" s="136" t="s">
        <v>90</v>
      </c>
      <c r="N7" s="136" t="s">
        <v>91</v>
      </c>
    </row>
    <row r="8" spans="3:22">
      <c r="D8" s="50"/>
      <c r="E8" s="184" t="s">
        <v>1232</v>
      </c>
      <c r="H8" s="105" t="s">
        <v>1108</v>
      </c>
      <c r="M8" s="137"/>
      <c r="N8" s="138" t="s">
        <v>92</v>
      </c>
      <c r="P8" s="181" t="s">
        <v>1210</v>
      </c>
      <c r="V8" s="181" t="s">
        <v>1271</v>
      </c>
    </row>
    <row r="9" spans="3:22" ht="14.25" thickBot="1">
      <c r="D9" s="50"/>
      <c r="E9" s="185" t="s">
        <v>1233</v>
      </c>
      <c r="H9" s="60" t="s">
        <v>1109</v>
      </c>
      <c r="M9" s="139">
        <v>1</v>
      </c>
      <c r="N9" s="140" t="s">
        <v>93</v>
      </c>
      <c r="P9" s="182" t="s">
        <v>1199</v>
      </c>
      <c r="V9" s="183" t="s">
        <v>1272</v>
      </c>
    </row>
    <row r="10" spans="3:22">
      <c r="D10" s="50"/>
      <c r="E10" s="60" t="s">
        <v>1234</v>
      </c>
      <c r="H10" s="60" t="s">
        <v>1110</v>
      </c>
      <c r="M10" s="139">
        <v>2</v>
      </c>
      <c r="N10" s="140" t="s">
        <v>94</v>
      </c>
      <c r="V10" s="183" t="s">
        <v>1270</v>
      </c>
    </row>
    <row r="11" spans="3:22" ht="14.25" thickBot="1">
      <c r="D11" s="50"/>
      <c r="E11" s="60" t="s">
        <v>1235</v>
      </c>
      <c r="H11" s="71" t="s">
        <v>1111</v>
      </c>
      <c r="M11" s="139">
        <v>3</v>
      </c>
      <c r="N11" s="140" t="s">
        <v>95</v>
      </c>
      <c r="V11" s="183" t="s">
        <v>1273</v>
      </c>
    </row>
    <row r="12" spans="3:22">
      <c r="C12" s="50"/>
      <c r="D12" s="50"/>
      <c r="E12" s="60" t="s">
        <v>1236</v>
      </c>
      <c r="H12" s="50"/>
      <c r="M12" s="139">
        <v>4</v>
      </c>
      <c r="N12" s="140" t="s">
        <v>96</v>
      </c>
      <c r="V12" s="183" t="s">
        <v>1226</v>
      </c>
    </row>
    <row r="13" spans="3:22">
      <c r="C13" s="50"/>
      <c r="D13" s="50"/>
      <c r="E13" s="60" t="s">
        <v>1237</v>
      </c>
      <c r="H13" s="50"/>
      <c r="M13" s="139">
        <v>5</v>
      </c>
      <c r="N13" s="140" t="s">
        <v>97</v>
      </c>
      <c r="V13" s="183" t="s">
        <v>1227</v>
      </c>
    </row>
    <row r="14" spans="3:22">
      <c r="C14" s="50"/>
      <c r="D14" s="50"/>
      <c r="E14" s="60" t="s">
        <v>1238</v>
      </c>
      <c r="H14" s="50"/>
      <c r="M14" s="139">
        <v>6</v>
      </c>
      <c r="N14" s="140" t="s">
        <v>98</v>
      </c>
      <c r="V14" s="183" t="s">
        <v>1228</v>
      </c>
    </row>
    <row r="15" spans="3:22">
      <c r="C15" s="50"/>
      <c r="D15" s="50"/>
      <c r="E15" s="60" t="s">
        <v>1239</v>
      </c>
      <c r="M15" s="139">
        <v>7</v>
      </c>
      <c r="N15" s="140" t="s">
        <v>99</v>
      </c>
      <c r="V15" s="183" t="s">
        <v>1225</v>
      </c>
    </row>
    <row r="16" spans="3:22" ht="14.25" thickBot="1">
      <c r="C16" s="50"/>
      <c r="D16" s="50"/>
      <c r="E16" s="60" t="s">
        <v>1240</v>
      </c>
      <c r="M16" s="139">
        <v>8</v>
      </c>
      <c r="N16" s="140" t="s">
        <v>100</v>
      </c>
      <c r="V16" s="182" t="s">
        <v>1229</v>
      </c>
    </row>
    <row r="17" spans="3:14">
      <c r="C17" s="50"/>
      <c r="D17" s="50"/>
      <c r="E17" s="60" t="s">
        <v>1241</v>
      </c>
      <c r="M17" s="139">
        <v>9</v>
      </c>
      <c r="N17" s="140" t="s">
        <v>101</v>
      </c>
    </row>
    <row r="18" spans="3:14">
      <c r="C18" s="50"/>
      <c r="D18" s="50"/>
      <c r="E18" s="185" t="s">
        <v>1242</v>
      </c>
      <c r="M18" s="139">
        <v>10</v>
      </c>
      <c r="N18" s="140" t="s">
        <v>102</v>
      </c>
    </row>
    <row r="19" spans="3:14">
      <c r="C19" s="50"/>
      <c r="D19" s="50"/>
      <c r="E19" s="60" t="s">
        <v>1243</v>
      </c>
      <c r="M19" s="139">
        <v>11</v>
      </c>
      <c r="N19" s="140" t="s">
        <v>103</v>
      </c>
    </row>
    <row r="20" spans="3:14">
      <c r="C20" s="50"/>
      <c r="D20" s="50"/>
      <c r="E20" s="60" t="s">
        <v>1244</v>
      </c>
      <c r="M20" s="139">
        <v>12</v>
      </c>
      <c r="N20" s="140" t="s">
        <v>104</v>
      </c>
    </row>
    <row r="21" spans="3:14">
      <c r="C21" s="50"/>
      <c r="D21" s="50"/>
      <c r="E21" s="60" t="s">
        <v>1245</v>
      </c>
      <c r="M21" s="139">
        <v>13</v>
      </c>
      <c r="N21" s="140" t="s">
        <v>105</v>
      </c>
    </row>
    <row r="22" spans="3:14">
      <c r="C22" s="50"/>
      <c r="D22" s="50"/>
      <c r="E22" s="60" t="s">
        <v>1246</v>
      </c>
      <c r="M22" s="139">
        <v>14</v>
      </c>
      <c r="N22" s="140" t="s">
        <v>106</v>
      </c>
    </row>
    <row r="23" spans="3:14" ht="14.25" thickBot="1">
      <c r="C23" s="50"/>
      <c r="D23" s="50"/>
      <c r="E23" s="71" t="s">
        <v>1247</v>
      </c>
      <c r="M23" s="139">
        <v>15</v>
      </c>
      <c r="N23" s="140" t="s">
        <v>107</v>
      </c>
    </row>
    <row r="24" spans="3:14">
      <c r="C24" s="50"/>
      <c r="D24" s="50"/>
      <c r="E24" s="50"/>
      <c r="F24" s="50"/>
      <c r="G24" s="50"/>
      <c r="M24" s="139">
        <v>16</v>
      </c>
      <c r="N24" s="140" t="s">
        <v>108</v>
      </c>
    </row>
    <row r="25" spans="3:14">
      <c r="C25" s="50"/>
      <c r="D25" s="50"/>
      <c r="E25" s="50"/>
      <c r="F25" s="50"/>
      <c r="G25" s="50"/>
      <c r="M25" s="139">
        <v>17</v>
      </c>
      <c r="N25" s="140" t="s">
        <v>109</v>
      </c>
    </row>
    <row r="26" spans="3:14">
      <c r="M26" s="139">
        <v>18</v>
      </c>
      <c r="N26" s="140" t="s">
        <v>110</v>
      </c>
    </row>
    <row r="27" spans="3:14">
      <c r="C27" s="50"/>
      <c r="D27" s="50"/>
      <c r="E27" s="50"/>
      <c r="F27" s="50"/>
      <c r="G27" s="50"/>
      <c r="M27" s="139">
        <v>19</v>
      </c>
      <c r="N27" s="140" t="s">
        <v>111</v>
      </c>
    </row>
    <row r="28" spans="3:14">
      <c r="M28" s="139">
        <v>20</v>
      </c>
      <c r="N28" s="140" t="s">
        <v>112</v>
      </c>
    </row>
    <row r="29" spans="3:14">
      <c r="C29" s="50"/>
      <c r="D29" s="50"/>
      <c r="E29" s="50"/>
      <c r="F29" s="50"/>
      <c r="G29" s="50"/>
      <c r="M29" s="139">
        <v>21</v>
      </c>
      <c r="N29" s="140" t="s">
        <v>113</v>
      </c>
    </row>
    <row r="30" spans="3:14">
      <c r="M30" s="139">
        <v>22</v>
      </c>
      <c r="N30" s="140" t="s">
        <v>114</v>
      </c>
    </row>
    <row r="31" spans="3:14">
      <c r="C31" s="50"/>
      <c r="D31" s="50"/>
      <c r="E31" s="50"/>
      <c r="F31" s="50"/>
      <c r="G31" s="50"/>
      <c r="M31" s="139">
        <v>23</v>
      </c>
      <c r="N31" s="140" t="s">
        <v>115</v>
      </c>
    </row>
    <row r="32" spans="3:14">
      <c r="M32" s="139">
        <v>24</v>
      </c>
      <c r="N32" s="140" t="s">
        <v>116</v>
      </c>
    </row>
    <row r="33" spans="3:14">
      <c r="C33" s="50"/>
      <c r="D33" s="50"/>
      <c r="E33" s="50"/>
      <c r="F33" s="50"/>
      <c r="G33" s="50"/>
      <c r="M33" s="139">
        <v>25</v>
      </c>
      <c r="N33" s="140" t="s">
        <v>117</v>
      </c>
    </row>
    <row r="34" spans="3:14">
      <c r="M34" s="139">
        <v>26</v>
      </c>
      <c r="N34" s="140" t="s">
        <v>118</v>
      </c>
    </row>
    <row r="35" spans="3:14">
      <c r="C35" s="50"/>
      <c r="D35" s="50"/>
      <c r="E35" s="176" t="s">
        <v>1248</v>
      </c>
      <c r="F35" s="50"/>
      <c r="G35" s="50"/>
      <c r="M35" s="139">
        <v>27</v>
      </c>
      <c r="N35" s="140" t="s">
        <v>119</v>
      </c>
    </row>
    <row r="36" spans="3:14" ht="14.25" thickBot="1">
      <c r="E36" t="s">
        <v>1230</v>
      </c>
      <c r="M36" s="139">
        <v>28</v>
      </c>
      <c r="N36" s="140" t="s">
        <v>120</v>
      </c>
    </row>
    <row r="37" spans="3:14">
      <c r="E37" s="173" t="s">
        <v>1075</v>
      </c>
      <c r="M37" s="139">
        <v>29</v>
      </c>
      <c r="N37" s="140" t="s">
        <v>121</v>
      </c>
    </row>
    <row r="38" spans="3:14">
      <c r="E38" s="174" t="s">
        <v>1076</v>
      </c>
      <c r="M38" s="139">
        <v>30</v>
      </c>
      <c r="N38" s="140" t="s">
        <v>122</v>
      </c>
    </row>
    <row r="39" spans="3:14">
      <c r="E39" s="174" t="s">
        <v>1077</v>
      </c>
      <c r="M39" s="139">
        <v>31</v>
      </c>
      <c r="N39" s="140" t="s">
        <v>123</v>
      </c>
    </row>
    <row r="40" spans="3:14">
      <c r="E40" s="174" t="s">
        <v>1078</v>
      </c>
      <c r="M40" s="139">
        <v>32</v>
      </c>
      <c r="N40" s="140" t="s">
        <v>124</v>
      </c>
    </row>
    <row r="41" spans="3:14">
      <c r="E41" s="174" t="s">
        <v>1079</v>
      </c>
      <c r="M41" s="139">
        <v>33</v>
      </c>
      <c r="N41" s="140" t="s">
        <v>125</v>
      </c>
    </row>
    <row r="42" spans="3:14">
      <c r="E42" s="174" t="s">
        <v>1080</v>
      </c>
      <c r="M42" s="139">
        <v>34</v>
      </c>
      <c r="N42" s="140" t="s">
        <v>126</v>
      </c>
    </row>
    <row r="43" spans="3:14">
      <c r="E43" s="174" t="s">
        <v>1081</v>
      </c>
      <c r="M43" s="139">
        <v>35</v>
      </c>
      <c r="N43" s="140" t="s">
        <v>127</v>
      </c>
    </row>
    <row r="44" spans="3:14">
      <c r="E44" s="174" t="s">
        <v>1082</v>
      </c>
      <c r="M44" s="139">
        <v>36</v>
      </c>
      <c r="N44" s="140" t="s">
        <v>128</v>
      </c>
    </row>
    <row r="45" spans="3:14">
      <c r="E45" s="174" t="s">
        <v>1083</v>
      </c>
      <c r="M45" s="139">
        <v>37</v>
      </c>
      <c r="N45" s="140" t="s">
        <v>129</v>
      </c>
    </row>
    <row r="46" spans="3:14">
      <c r="E46" s="174" t="s">
        <v>1084</v>
      </c>
      <c r="M46" s="139">
        <v>38</v>
      </c>
      <c r="N46" s="140" t="s">
        <v>130</v>
      </c>
    </row>
    <row r="47" spans="3:14">
      <c r="E47" s="174" t="s">
        <v>1085</v>
      </c>
      <c r="M47" s="139">
        <v>39</v>
      </c>
      <c r="N47" s="140" t="s">
        <v>131</v>
      </c>
    </row>
    <row r="48" spans="3:14">
      <c r="E48" s="174" t="s">
        <v>1086</v>
      </c>
      <c r="M48" s="139">
        <v>40</v>
      </c>
      <c r="N48" s="140" t="s">
        <v>132</v>
      </c>
    </row>
    <row r="49" spans="5:14">
      <c r="E49" s="174" t="s">
        <v>1087</v>
      </c>
      <c r="M49" s="139">
        <v>41</v>
      </c>
      <c r="N49" s="140" t="s">
        <v>133</v>
      </c>
    </row>
    <row r="50" spans="5:14">
      <c r="E50" s="174" t="s">
        <v>1088</v>
      </c>
      <c r="M50" s="139">
        <v>42</v>
      </c>
      <c r="N50" s="140" t="s">
        <v>134</v>
      </c>
    </row>
    <row r="51" spans="5:14">
      <c r="E51" s="174" t="s">
        <v>1089</v>
      </c>
      <c r="M51" s="139">
        <v>43</v>
      </c>
      <c r="N51" s="140" t="s">
        <v>135</v>
      </c>
    </row>
    <row r="52" spans="5:14">
      <c r="E52" s="174" t="s">
        <v>1090</v>
      </c>
      <c r="M52" s="139">
        <v>44</v>
      </c>
      <c r="N52" s="140" t="s">
        <v>136</v>
      </c>
    </row>
    <row r="53" spans="5:14">
      <c r="E53" s="174" t="s">
        <v>1091</v>
      </c>
      <c r="M53" s="139">
        <v>45</v>
      </c>
      <c r="N53" s="140" t="s">
        <v>137</v>
      </c>
    </row>
    <row r="54" spans="5:14" ht="14.25" thickBot="1">
      <c r="E54" s="175" t="s">
        <v>1092</v>
      </c>
      <c r="M54" s="139">
        <v>46</v>
      </c>
      <c r="N54" s="140" t="s">
        <v>138</v>
      </c>
    </row>
    <row r="55" spans="5:14" ht="14.25" thickBot="1">
      <c r="M55" s="141">
        <v>47</v>
      </c>
      <c r="N55" s="142" t="s">
        <v>139</v>
      </c>
    </row>
  </sheetData>
  <phoneticPr fontId="27"/>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pageSetUpPr fitToPage="1"/>
  </sheetPr>
  <dimension ref="A1:J50"/>
  <sheetViews>
    <sheetView showGridLines="0" zoomScaleNormal="100" zoomScaleSheetLayoutView="100" workbookViewId="0">
      <pane xSplit="3" ySplit="6" topLeftCell="D7" activePane="bottomRight" state="frozen"/>
      <selection activeCell="B2" sqref="B2:AA2"/>
      <selection pane="topRight" activeCell="B2" sqref="B2:AA2"/>
      <selection pane="bottomLeft" activeCell="B2" sqref="B2:AA2"/>
      <selection pane="bottomRight" activeCell="B2" sqref="B2:AA2"/>
    </sheetView>
  </sheetViews>
  <sheetFormatPr defaultColWidth="9" defaultRowHeight="11.25"/>
  <cols>
    <col min="1" max="1" width="4.625" style="1" customWidth="1"/>
    <col min="2" max="2" width="15.5" style="1" customWidth="1"/>
    <col min="3" max="3" width="21.125" style="1" customWidth="1"/>
    <col min="4" max="4" width="13.625" style="1" customWidth="1"/>
    <col min="5" max="5" width="9" style="1" hidden="1" customWidth="1"/>
    <col min="6" max="6" width="11.125" style="1" bestFit="1" customWidth="1"/>
    <col min="7" max="7" width="9" style="1" customWidth="1"/>
    <col min="8" max="8" width="8.5" style="1" bestFit="1" customWidth="1"/>
    <col min="9" max="9" width="6.875" style="1" bestFit="1" customWidth="1"/>
    <col min="10" max="10" width="9" style="1" customWidth="1"/>
    <col min="11" max="16384" width="9" style="1"/>
  </cols>
  <sheetData>
    <row r="1" spans="1:10" ht="18" customHeight="1">
      <c r="J1" s="21" t="s">
        <v>69</v>
      </c>
    </row>
    <row r="2" spans="1:10" ht="18" customHeight="1">
      <c r="A2" s="6" t="s">
        <v>85</v>
      </c>
      <c r="B2" s="6"/>
      <c r="C2" s="6"/>
    </row>
    <row r="4" spans="1:10" ht="18" customHeight="1">
      <c r="A4" s="1577" t="s">
        <v>65</v>
      </c>
      <c r="B4" s="1577"/>
      <c r="C4" s="1577"/>
      <c r="D4" s="1577" t="s">
        <v>84</v>
      </c>
      <c r="E4" s="1577"/>
      <c r="F4" s="1577"/>
      <c r="G4" s="1577" t="s">
        <v>59</v>
      </c>
      <c r="H4" s="1577"/>
      <c r="I4" s="1577" t="s">
        <v>63</v>
      </c>
      <c r="J4" s="1577"/>
    </row>
    <row r="5" spans="1:10" ht="18" customHeight="1">
      <c r="A5" s="1577"/>
      <c r="B5" s="1577"/>
      <c r="C5" s="1577"/>
      <c r="D5" s="1577" t="s">
        <v>85</v>
      </c>
      <c r="E5" s="1577"/>
      <c r="F5" s="1577"/>
      <c r="G5" s="1577" t="s">
        <v>60</v>
      </c>
      <c r="H5" s="1577"/>
      <c r="I5" s="1577" t="s">
        <v>60</v>
      </c>
      <c r="J5" s="1577"/>
    </row>
    <row r="6" spans="1:10" ht="18" hidden="1" customHeight="1">
      <c r="B6" s="16" t="s">
        <v>66</v>
      </c>
      <c r="C6" s="16"/>
      <c r="D6" s="45" t="s">
        <v>70</v>
      </c>
      <c r="E6" s="45" t="s">
        <v>70</v>
      </c>
      <c r="F6" s="45" t="s">
        <v>70</v>
      </c>
      <c r="G6" s="45" t="s">
        <v>70</v>
      </c>
      <c r="H6" s="45" t="s">
        <v>70</v>
      </c>
      <c r="I6" s="45" t="s">
        <v>70</v>
      </c>
      <c r="J6" s="45" t="s">
        <v>70</v>
      </c>
    </row>
    <row r="7" spans="1:10" ht="18" customHeight="1">
      <c r="A7" s="2155" t="s">
        <v>81</v>
      </c>
      <c r="B7" s="2153" t="s">
        <v>16</v>
      </c>
      <c r="C7" s="2154"/>
      <c r="D7" s="3">
        <v>2.6192466666666698</v>
      </c>
      <c r="E7" s="2" t="s">
        <v>17</v>
      </c>
      <c r="F7" s="2" t="s">
        <v>49</v>
      </c>
      <c r="G7" s="2">
        <v>38.200000000000003</v>
      </c>
      <c r="H7" s="2" t="s">
        <v>61</v>
      </c>
      <c r="I7" s="2">
        <v>1.8700000000000001E-2</v>
      </c>
      <c r="J7" s="2" t="s">
        <v>58</v>
      </c>
    </row>
    <row r="8" spans="1:10" ht="18" customHeight="1">
      <c r="A8" s="2155"/>
      <c r="B8" s="2153" t="s">
        <v>18</v>
      </c>
      <c r="C8" s="2154"/>
      <c r="D8" s="3">
        <v>2.3815733333333302</v>
      </c>
      <c r="E8" s="2" t="s">
        <v>17</v>
      </c>
      <c r="F8" s="2" t="s">
        <v>49</v>
      </c>
      <c r="G8" s="2">
        <v>35.299999999999997</v>
      </c>
      <c r="H8" s="2" t="s">
        <v>61</v>
      </c>
      <c r="I8" s="2">
        <v>1.84E-2</v>
      </c>
      <c r="J8" s="2" t="s">
        <v>58</v>
      </c>
    </row>
    <row r="9" spans="1:10" ht="18" customHeight="1">
      <c r="A9" s="2155"/>
      <c r="B9" s="2153" t="s">
        <v>19</v>
      </c>
      <c r="C9" s="2154"/>
      <c r="D9" s="3">
        <v>2.3216600000000001</v>
      </c>
      <c r="E9" s="2" t="s">
        <v>17</v>
      </c>
      <c r="F9" s="2" t="s">
        <v>49</v>
      </c>
      <c r="G9" s="2">
        <v>34.6</v>
      </c>
      <c r="H9" s="2" t="s">
        <v>61</v>
      </c>
      <c r="I9" s="2">
        <v>1.83E-2</v>
      </c>
      <c r="J9" s="2" t="s">
        <v>58</v>
      </c>
    </row>
    <row r="10" spans="1:10" ht="18" customHeight="1">
      <c r="A10" s="2155"/>
      <c r="B10" s="2153" t="s">
        <v>20</v>
      </c>
      <c r="C10" s="2154"/>
      <c r="D10" s="3">
        <v>2.2422399999999998</v>
      </c>
      <c r="E10" s="2" t="s">
        <v>17</v>
      </c>
      <c r="F10" s="2" t="s">
        <v>49</v>
      </c>
      <c r="G10" s="2">
        <v>33.6</v>
      </c>
      <c r="H10" s="2" t="s">
        <v>61</v>
      </c>
      <c r="I10" s="2">
        <v>1.8200000000000001E-2</v>
      </c>
      <c r="J10" s="2" t="s">
        <v>58</v>
      </c>
    </row>
    <row r="11" spans="1:10" ht="18" customHeight="1">
      <c r="A11" s="2155"/>
      <c r="B11" s="2153" t="s">
        <v>21</v>
      </c>
      <c r="C11" s="2154"/>
      <c r="D11" s="3">
        <v>2.4894833333333302</v>
      </c>
      <c r="E11" s="2" t="s">
        <v>17</v>
      </c>
      <c r="F11" s="2" t="s">
        <v>49</v>
      </c>
      <c r="G11" s="2">
        <v>36.700000000000003</v>
      </c>
      <c r="H11" s="2" t="s">
        <v>61</v>
      </c>
      <c r="I11" s="2">
        <v>1.8499999999999999E-2</v>
      </c>
      <c r="J11" s="2" t="s">
        <v>58</v>
      </c>
    </row>
    <row r="12" spans="1:10" ht="18" customHeight="1">
      <c r="A12" s="2155"/>
      <c r="B12" s="2153" t="s">
        <v>22</v>
      </c>
      <c r="C12" s="2154"/>
      <c r="D12" s="3">
        <v>2.5849633333333299</v>
      </c>
      <c r="E12" s="2" t="s">
        <v>17</v>
      </c>
      <c r="F12" s="2" t="s">
        <v>49</v>
      </c>
      <c r="G12" s="2">
        <v>37.700000000000003</v>
      </c>
      <c r="H12" s="2" t="s">
        <v>61</v>
      </c>
      <c r="I12" s="2">
        <v>1.8700000000000001E-2</v>
      </c>
      <c r="J12" s="2" t="s">
        <v>58</v>
      </c>
    </row>
    <row r="13" spans="1:10" ht="18" customHeight="1">
      <c r="A13" s="2155"/>
      <c r="B13" s="2153" t="s">
        <v>23</v>
      </c>
      <c r="C13" s="2154"/>
      <c r="D13" s="3">
        <v>2.7096300000000002</v>
      </c>
      <c r="E13" s="2" t="s">
        <v>17</v>
      </c>
      <c r="F13" s="2" t="s">
        <v>49</v>
      </c>
      <c r="G13" s="2">
        <v>39.1</v>
      </c>
      <c r="H13" s="2" t="s">
        <v>61</v>
      </c>
      <c r="I13" s="2">
        <v>1.89E-2</v>
      </c>
      <c r="J13" s="2" t="s">
        <v>58</v>
      </c>
    </row>
    <row r="14" spans="1:10" ht="18" customHeight="1">
      <c r="A14" s="2155"/>
      <c r="B14" s="2153" t="s">
        <v>24</v>
      </c>
      <c r="C14" s="2154"/>
      <c r="D14" s="3">
        <v>2.9958499999999999</v>
      </c>
      <c r="E14" s="2" t="s">
        <v>17</v>
      </c>
      <c r="F14" s="2" t="s">
        <v>49</v>
      </c>
      <c r="G14" s="2">
        <v>41.9</v>
      </c>
      <c r="H14" s="2" t="s">
        <v>61</v>
      </c>
      <c r="I14" s="2">
        <v>1.95E-2</v>
      </c>
      <c r="J14" s="2" t="s">
        <v>58</v>
      </c>
    </row>
    <row r="15" spans="1:10" ht="18" customHeight="1">
      <c r="A15" s="2155"/>
      <c r="B15" s="2153" t="s">
        <v>25</v>
      </c>
      <c r="C15" s="2154"/>
      <c r="D15" s="3">
        <v>3.1193066666666698</v>
      </c>
      <c r="E15" s="2" t="s">
        <v>26</v>
      </c>
      <c r="F15" s="2" t="s">
        <v>50</v>
      </c>
      <c r="G15" s="2">
        <v>40.9</v>
      </c>
      <c r="H15" s="2" t="s">
        <v>62</v>
      </c>
      <c r="I15" s="2">
        <v>2.0799999999999999E-2</v>
      </c>
      <c r="J15" s="2" t="s">
        <v>58</v>
      </c>
    </row>
    <row r="16" spans="1:10" ht="18" customHeight="1">
      <c r="A16" s="2155"/>
      <c r="B16" s="2153" t="s">
        <v>27</v>
      </c>
      <c r="C16" s="2154"/>
      <c r="D16" s="3">
        <v>2.7846866666666701</v>
      </c>
      <c r="E16" s="2" t="s">
        <v>26</v>
      </c>
      <c r="F16" s="2" t="s">
        <v>50</v>
      </c>
      <c r="G16" s="2">
        <v>29.9</v>
      </c>
      <c r="H16" s="2" t="s">
        <v>62</v>
      </c>
      <c r="I16" s="2">
        <v>2.5399999999999999E-2</v>
      </c>
      <c r="J16" s="2" t="s">
        <v>58</v>
      </c>
    </row>
    <row r="17" spans="1:10" ht="18" customHeight="1">
      <c r="A17" s="2155"/>
      <c r="B17" s="2153" t="s">
        <v>141</v>
      </c>
      <c r="C17" s="2154"/>
      <c r="D17" s="3">
        <v>2.9988933333333301</v>
      </c>
      <c r="E17" s="2" t="s">
        <v>26</v>
      </c>
      <c r="F17" s="2" t="s">
        <v>50</v>
      </c>
      <c r="G17" s="2">
        <v>50.8</v>
      </c>
      <c r="H17" s="2" t="s">
        <v>62</v>
      </c>
      <c r="I17" s="2">
        <v>1.61E-2</v>
      </c>
      <c r="J17" s="2" t="s">
        <v>58</v>
      </c>
    </row>
    <row r="18" spans="1:10" ht="18" customHeight="1">
      <c r="A18" s="2155"/>
      <c r="B18" s="2153" t="s">
        <v>142</v>
      </c>
      <c r="C18" s="2154"/>
      <c r="D18" s="3">
        <v>6.5490000000000004</v>
      </c>
      <c r="E18" s="2" t="s">
        <v>29</v>
      </c>
      <c r="F18" s="2" t="s">
        <v>50</v>
      </c>
      <c r="G18" s="2">
        <v>110.9</v>
      </c>
      <c r="H18" s="2" t="s">
        <v>57</v>
      </c>
      <c r="I18" s="2">
        <v>1.61E-2</v>
      </c>
      <c r="J18" s="2" t="s">
        <v>58</v>
      </c>
    </row>
    <row r="19" spans="1:10" ht="18" customHeight="1">
      <c r="A19" s="2155"/>
      <c r="B19" s="2153" t="s">
        <v>28</v>
      </c>
      <c r="C19" s="2154"/>
      <c r="D19" s="3">
        <v>2.3377933333333298</v>
      </c>
      <c r="E19" s="2" t="s">
        <v>29</v>
      </c>
      <c r="F19" s="2" t="s">
        <v>67</v>
      </c>
      <c r="G19" s="2">
        <v>44.9</v>
      </c>
      <c r="H19" s="2" t="s">
        <v>57</v>
      </c>
      <c r="I19" s="2">
        <v>1.4200000000000001E-2</v>
      </c>
      <c r="J19" s="2" t="s">
        <v>58</v>
      </c>
    </row>
    <row r="20" spans="1:10" ht="18" customHeight="1">
      <c r="A20" s="2155"/>
      <c r="B20" s="2153" t="s">
        <v>30</v>
      </c>
      <c r="C20" s="2154"/>
      <c r="D20" s="3">
        <v>2.7027000000000001</v>
      </c>
      <c r="E20" s="2" t="s">
        <v>26</v>
      </c>
      <c r="F20" s="2" t="s">
        <v>50</v>
      </c>
      <c r="G20" s="2">
        <v>54.6</v>
      </c>
      <c r="H20" s="2" t="s">
        <v>62</v>
      </c>
      <c r="I20" s="2">
        <v>1.35E-2</v>
      </c>
      <c r="J20" s="2" t="s">
        <v>58</v>
      </c>
    </row>
    <row r="21" spans="1:10" ht="18" customHeight="1">
      <c r="A21" s="2155"/>
      <c r="B21" s="2153" t="s">
        <v>31</v>
      </c>
      <c r="C21" s="2154"/>
      <c r="D21" s="3">
        <v>2.21705</v>
      </c>
      <c r="E21" s="2" t="s">
        <v>29</v>
      </c>
      <c r="F21" s="2" t="s">
        <v>67</v>
      </c>
      <c r="G21" s="2">
        <v>43.5</v>
      </c>
      <c r="H21" s="2" t="s">
        <v>57</v>
      </c>
      <c r="I21" s="2">
        <v>1.3899999999999999E-2</v>
      </c>
      <c r="J21" s="2" t="s">
        <v>58</v>
      </c>
    </row>
    <row r="22" spans="1:10" ht="18" customHeight="1">
      <c r="A22" s="2155"/>
      <c r="B22" s="2153" t="s">
        <v>32</v>
      </c>
      <c r="C22" s="2154"/>
      <c r="D22" s="3">
        <v>2.60516666666667</v>
      </c>
      <c r="E22" s="2" t="s">
        <v>26</v>
      </c>
      <c r="F22" s="2" t="s">
        <v>50</v>
      </c>
      <c r="G22" s="2">
        <v>29</v>
      </c>
      <c r="H22" s="2" t="s">
        <v>62</v>
      </c>
      <c r="I22" s="2">
        <v>2.4500000000000001E-2</v>
      </c>
      <c r="J22" s="2" t="s">
        <v>58</v>
      </c>
    </row>
    <row r="23" spans="1:10" ht="18" customHeight="1">
      <c r="A23" s="2155"/>
      <c r="B23" s="2153" t="s">
        <v>33</v>
      </c>
      <c r="C23" s="2154"/>
      <c r="D23" s="3">
        <v>2.3275633333333299</v>
      </c>
      <c r="E23" s="2" t="s">
        <v>26</v>
      </c>
      <c r="F23" s="2" t="s">
        <v>50</v>
      </c>
      <c r="G23" s="2">
        <v>25.7</v>
      </c>
      <c r="H23" s="2" t="s">
        <v>62</v>
      </c>
      <c r="I23" s="2">
        <v>2.47E-2</v>
      </c>
      <c r="J23" s="2" t="s">
        <v>58</v>
      </c>
    </row>
    <row r="24" spans="1:10" ht="18" customHeight="1">
      <c r="A24" s="2155"/>
      <c r="B24" s="2153" t="s">
        <v>34</v>
      </c>
      <c r="C24" s="2154"/>
      <c r="D24" s="3">
        <v>2.5151500000000002</v>
      </c>
      <c r="E24" s="2" t="s">
        <v>26</v>
      </c>
      <c r="F24" s="2" t="s">
        <v>50</v>
      </c>
      <c r="G24" s="2">
        <v>26.9</v>
      </c>
      <c r="H24" s="2" t="s">
        <v>62</v>
      </c>
      <c r="I24" s="2">
        <v>2.5499999999999998E-2</v>
      </c>
      <c r="J24" s="2" t="s">
        <v>58</v>
      </c>
    </row>
    <row r="25" spans="1:10" ht="18" customHeight="1">
      <c r="A25" s="2155"/>
      <c r="B25" s="2153" t="s">
        <v>35</v>
      </c>
      <c r="C25" s="2154"/>
      <c r="D25" s="3">
        <v>3.1693199999999999</v>
      </c>
      <c r="E25" s="2" t="s">
        <v>26</v>
      </c>
      <c r="F25" s="2" t="s">
        <v>50</v>
      </c>
      <c r="G25" s="2">
        <v>29.4</v>
      </c>
      <c r="H25" s="2" t="s">
        <v>62</v>
      </c>
      <c r="I25" s="2">
        <v>2.9399999999999999E-2</v>
      </c>
      <c r="J25" s="2" t="s">
        <v>58</v>
      </c>
    </row>
    <row r="26" spans="1:10" ht="18" customHeight="1">
      <c r="A26" s="2155"/>
      <c r="B26" s="2153" t="s">
        <v>36</v>
      </c>
      <c r="C26" s="2154"/>
      <c r="D26" s="3">
        <v>2.85842333333333</v>
      </c>
      <c r="E26" s="2" t="s">
        <v>26</v>
      </c>
      <c r="F26" s="2" t="s">
        <v>50</v>
      </c>
      <c r="G26" s="2">
        <v>37.299999999999997</v>
      </c>
      <c r="H26" s="2" t="s">
        <v>62</v>
      </c>
      <c r="I26" s="2">
        <v>2.0899999999999998E-2</v>
      </c>
      <c r="J26" s="2" t="s">
        <v>58</v>
      </c>
    </row>
    <row r="27" spans="1:10" ht="18" customHeight="1">
      <c r="A27" s="2155"/>
      <c r="B27" s="2153" t="s">
        <v>37</v>
      </c>
      <c r="C27" s="2154"/>
      <c r="D27" s="3">
        <v>0.85103333333333397</v>
      </c>
      <c r="E27" s="2" t="s">
        <v>29</v>
      </c>
      <c r="F27" s="2" t="s">
        <v>67</v>
      </c>
      <c r="G27" s="2">
        <v>21.1</v>
      </c>
      <c r="H27" s="2" t="s">
        <v>57</v>
      </c>
      <c r="I27" s="2">
        <v>1.0999999999999999E-2</v>
      </c>
      <c r="J27" s="2" t="s">
        <v>58</v>
      </c>
    </row>
    <row r="28" spans="1:10" ht="18" customHeight="1">
      <c r="A28" s="2155"/>
      <c r="B28" s="2153" t="s">
        <v>38</v>
      </c>
      <c r="C28" s="2154"/>
      <c r="D28" s="3">
        <v>0.32883766666666697</v>
      </c>
      <c r="E28" s="2" t="s">
        <v>29</v>
      </c>
      <c r="F28" s="2" t="s">
        <v>67</v>
      </c>
      <c r="G28" s="2">
        <v>3.41</v>
      </c>
      <c r="H28" s="2" t="s">
        <v>57</v>
      </c>
      <c r="I28" s="2">
        <v>2.63E-2</v>
      </c>
      <c r="J28" s="2" t="s">
        <v>58</v>
      </c>
    </row>
    <row r="29" spans="1:10" ht="18" customHeight="1">
      <c r="A29" s="2155"/>
      <c r="B29" s="2153" t="s">
        <v>39</v>
      </c>
      <c r="C29" s="2154"/>
      <c r="D29" s="3">
        <v>1.1841280000000001</v>
      </c>
      <c r="E29" s="2" t="s">
        <v>29</v>
      </c>
      <c r="F29" s="2" t="s">
        <v>67</v>
      </c>
      <c r="G29" s="2">
        <v>8.41</v>
      </c>
      <c r="H29" s="2" t="s">
        <v>57</v>
      </c>
      <c r="I29" s="2">
        <v>3.8399999999999997E-2</v>
      </c>
      <c r="J29" s="2" t="s">
        <v>58</v>
      </c>
    </row>
    <row r="30" spans="1:10" ht="18" customHeight="1">
      <c r="A30" s="2155"/>
      <c r="B30" s="2153" t="s">
        <v>73</v>
      </c>
      <c r="C30" s="2154"/>
      <c r="D30" s="3">
        <f>G30*I30*44/12</f>
        <v>2.2340266666666699</v>
      </c>
      <c r="E30" s="2" t="s">
        <v>29</v>
      </c>
      <c r="F30" s="2" t="s">
        <v>67</v>
      </c>
      <c r="G30" s="15">
        <v>44.8</v>
      </c>
      <c r="H30" s="2" t="s">
        <v>57</v>
      </c>
      <c r="I30" s="2">
        <v>1.3599999999999999E-2</v>
      </c>
      <c r="J30" s="2" t="s">
        <v>58</v>
      </c>
    </row>
    <row r="31" spans="1:10" ht="18" customHeight="1">
      <c r="A31" s="2155"/>
      <c r="B31" s="2" t="s">
        <v>78</v>
      </c>
      <c r="C31" s="37" t="s">
        <v>86</v>
      </c>
      <c r="D31" s="38"/>
      <c r="E31" s="38"/>
      <c r="F31" s="38"/>
      <c r="G31" s="38"/>
      <c r="H31" s="38"/>
      <c r="I31" s="38"/>
      <c r="J31" s="38"/>
    </row>
    <row r="32" spans="1:10" ht="18" customHeight="1">
      <c r="A32" s="2155" t="s">
        <v>80</v>
      </c>
      <c r="B32" s="2153" t="s">
        <v>40</v>
      </c>
      <c r="C32" s="2154"/>
      <c r="D32" s="2">
        <v>0.06</v>
      </c>
      <c r="E32" s="2" t="s">
        <v>41</v>
      </c>
      <c r="F32" s="2" t="s">
        <v>42</v>
      </c>
      <c r="G32" s="2"/>
      <c r="H32" s="2"/>
      <c r="I32" s="2"/>
      <c r="J32" s="2"/>
    </row>
    <row r="33" spans="1:10" ht="18" customHeight="1">
      <c r="A33" s="2155"/>
      <c r="B33" s="2153" t="s">
        <v>43</v>
      </c>
      <c r="C33" s="2154"/>
      <c r="D33" s="2">
        <v>5.7000000000000002E-2</v>
      </c>
      <c r="E33" s="2" t="s">
        <v>41</v>
      </c>
      <c r="F33" s="2" t="s">
        <v>42</v>
      </c>
      <c r="G33" s="2"/>
      <c r="H33" s="2"/>
      <c r="I33" s="2"/>
      <c r="J33" s="2"/>
    </row>
    <row r="34" spans="1:10" ht="18" customHeight="1">
      <c r="A34" s="2155"/>
      <c r="B34" s="2153" t="s">
        <v>44</v>
      </c>
      <c r="C34" s="2154"/>
      <c r="D34" s="2">
        <v>5.7000000000000002E-2</v>
      </c>
      <c r="E34" s="2" t="s">
        <v>41</v>
      </c>
      <c r="F34" s="2" t="s">
        <v>42</v>
      </c>
      <c r="G34" s="2"/>
      <c r="H34" s="2"/>
      <c r="I34" s="2"/>
      <c r="J34" s="2"/>
    </row>
    <row r="35" spans="1:10" ht="18" customHeight="1">
      <c r="A35" s="2155"/>
      <c r="B35" s="2153" t="s">
        <v>45</v>
      </c>
      <c r="C35" s="2154"/>
      <c r="D35" s="2">
        <v>5.7000000000000002E-2</v>
      </c>
      <c r="E35" s="2" t="s">
        <v>41</v>
      </c>
      <c r="F35" s="2" t="s">
        <v>42</v>
      </c>
      <c r="G35" s="2"/>
      <c r="H35" s="2"/>
      <c r="I35" s="2"/>
      <c r="J35" s="2"/>
    </row>
    <row r="36" spans="1:10" ht="18" customHeight="1">
      <c r="A36" s="2155" t="s">
        <v>79</v>
      </c>
      <c r="B36" s="19" t="s">
        <v>82</v>
      </c>
      <c r="C36" s="17" t="s">
        <v>83</v>
      </c>
      <c r="D36" s="2" t="e">
        <f>VLOOKUP(#REF!,$B$46:$D$50,2,FALSE)</f>
        <v>#REF!</v>
      </c>
      <c r="E36" s="2" t="s">
        <v>46</v>
      </c>
      <c r="F36" s="2" t="s">
        <v>68</v>
      </c>
      <c r="G36" s="2"/>
      <c r="H36" s="2"/>
      <c r="I36" s="2"/>
      <c r="J36" s="2"/>
    </row>
    <row r="37" spans="1:10" ht="18" customHeight="1">
      <c r="A37" s="2155"/>
      <c r="B37" s="18" t="s">
        <v>77</v>
      </c>
      <c r="C37" s="17" t="s">
        <v>87</v>
      </c>
      <c r="D37" s="38"/>
      <c r="E37" s="2" t="s">
        <v>46</v>
      </c>
      <c r="F37" s="2" t="s">
        <v>68</v>
      </c>
      <c r="G37" s="2"/>
      <c r="H37" s="2"/>
      <c r="I37" s="2"/>
      <c r="J37" s="2"/>
    </row>
    <row r="38" spans="1:10" ht="18" hidden="1" customHeight="1">
      <c r="B38" s="22"/>
      <c r="C38" s="22"/>
      <c r="D38" s="22"/>
      <c r="E38" s="22"/>
      <c r="F38" s="22"/>
      <c r="G38" s="22"/>
      <c r="H38" s="22"/>
      <c r="I38" s="22"/>
      <c r="J38" s="22"/>
    </row>
    <row r="39" spans="1:10" ht="18" hidden="1" customHeight="1">
      <c r="A39"/>
      <c r="B39"/>
      <c r="C39"/>
      <c r="D39"/>
      <c r="E39"/>
      <c r="F39"/>
      <c r="G39"/>
      <c r="H39"/>
      <c r="I39"/>
      <c r="J39"/>
    </row>
    <row r="40" spans="1:10" ht="18" hidden="1" customHeight="1">
      <c r="A40"/>
      <c r="B40"/>
      <c r="C40"/>
      <c r="D40"/>
      <c r="E40"/>
      <c r="F40"/>
      <c r="G40"/>
      <c r="H40"/>
      <c r="I40"/>
      <c r="J40"/>
    </row>
    <row r="41" spans="1:10" ht="18" hidden="1" customHeight="1"/>
    <row r="42" spans="1:10" ht="18" hidden="1" customHeight="1"/>
    <row r="43" spans="1:10" ht="18" hidden="1" customHeight="1"/>
    <row r="45" spans="1:10" ht="18" customHeight="1">
      <c r="B45" s="4" t="s">
        <v>15</v>
      </c>
      <c r="C45" s="2156" t="s">
        <v>88</v>
      </c>
      <c r="D45" s="2157"/>
      <c r="E45" s="13"/>
      <c r="F45" s="13"/>
    </row>
    <row r="46" spans="1:10" ht="18" hidden="1" customHeight="1">
      <c r="B46" s="5">
        <v>24</v>
      </c>
      <c r="C46" s="5"/>
      <c r="D46" s="5">
        <v>0.57099999999999995</v>
      </c>
      <c r="E46" s="13"/>
      <c r="F46" s="13"/>
    </row>
    <row r="47" spans="1:10" ht="18" hidden="1" customHeight="1">
      <c r="B47" s="5">
        <v>25</v>
      </c>
      <c r="C47" s="5"/>
      <c r="D47" s="5">
        <v>0.57099999999999995</v>
      </c>
      <c r="E47" s="13"/>
      <c r="F47" s="13"/>
    </row>
    <row r="48" spans="1:10" ht="18" customHeight="1">
      <c r="B48" s="46">
        <v>29</v>
      </c>
      <c r="C48" s="1648">
        <v>0.51200000000000001</v>
      </c>
      <c r="D48" s="1650"/>
      <c r="E48" s="13"/>
    </row>
    <row r="49" spans="2:5" ht="18" customHeight="1">
      <c r="B49" s="46">
        <v>30</v>
      </c>
      <c r="C49" s="1648">
        <v>0.51200000000000001</v>
      </c>
      <c r="D49" s="1650"/>
      <c r="E49" s="13"/>
    </row>
    <row r="50" spans="2:5" ht="18" customHeight="1">
      <c r="B50" s="46">
        <v>31</v>
      </c>
      <c r="C50" s="1648">
        <v>0.48799999999999999</v>
      </c>
      <c r="D50" s="1650"/>
    </row>
  </sheetData>
  <mergeCells count="42">
    <mergeCell ref="A32:A35"/>
    <mergeCell ref="B32:C32"/>
    <mergeCell ref="A36:A37"/>
    <mergeCell ref="C45:D45"/>
    <mergeCell ref="C48:D48"/>
    <mergeCell ref="C49:D49"/>
    <mergeCell ref="C50:D50"/>
    <mergeCell ref="B33:C33"/>
    <mergeCell ref="B34:C34"/>
    <mergeCell ref="B35:C35"/>
    <mergeCell ref="B22:C22"/>
    <mergeCell ref="B23:C23"/>
    <mergeCell ref="B24:C24"/>
    <mergeCell ref="B25:C25"/>
    <mergeCell ref="B26:C26"/>
    <mergeCell ref="B27:C27"/>
    <mergeCell ref="B28:C28"/>
    <mergeCell ref="B29:C29"/>
    <mergeCell ref="B30:C30"/>
    <mergeCell ref="A7:A31"/>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A4:C5"/>
    <mergeCell ref="D4:F4"/>
    <mergeCell ref="G4:H4"/>
    <mergeCell ref="I4:J4"/>
    <mergeCell ref="D5:F5"/>
    <mergeCell ref="G5:H5"/>
    <mergeCell ref="I5:J5"/>
  </mergeCells>
  <phoneticPr fontId="9"/>
  <pageMargins left="0.54" right="0.23622047244094491" top="0.74803149606299213" bottom="0.74803149606299213"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666DE-DB28-4905-B043-61E05E33E359}">
  <sheetPr>
    <tabColor rgb="FF00B0F0"/>
  </sheetPr>
  <dimension ref="A1:BA35"/>
  <sheetViews>
    <sheetView showGridLines="0" view="pageBreakPreview" topLeftCell="A20" zoomScaleNormal="100" zoomScaleSheetLayoutView="100" workbookViewId="0">
      <selection activeCell="H5" sqref="H5:AB5"/>
    </sheetView>
  </sheetViews>
  <sheetFormatPr defaultColWidth="4.75" defaultRowHeight="21.75" customHeight="1"/>
  <cols>
    <col min="1" max="1" width="4.75" style="338"/>
    <col min="2" max="16" width="2.875" style="338" customWidth="1"/>
    <col min="17" max="17" width="3.375" style="338" customWidth="1"/>
    <col min="18" max="18" width="4" style="338" customWidth="1"/>
    <col min="19" max="20" width="2.875" style="338" customWidth="1"/>
    <col min="21" max="21" width="1.5" style="338" customWidth="1"/>
    <col min="22" max="22" width="3.875" style="338" customWidth="1"/>
    <col min="23" max="24" width="2.875" style="338" customWidth="1"/>
    <col min="25" max="25" width="1.875" style="338" customWidth="1"/>
    <col min="26" max="27" width="2.875" style="338" customWidth="1"/>
    <col min="28" max="28" width="5.5" style="338" customWidth="1"/>
    <col min="29" max="29" width="6.5" style="338" customWidth="1"/>
    <col min="30" max="33" width="2.875" style="338" customWidth="1"/>
    <col min="34" max="16384" width="4.75" style="338"/>
  </cols>
  <sheetData>
    <row r="1" spans="1:53" ht="21.75" customHeight="1">
      <c r="A1" s="1155" t="s">
        <v>1743</v>
      </c>
    </row>
    <row r="2" spans="1:53" ht="21.75" customHeight="1">
      <c r="A2" s="742"/>
      <c r="B2" s="743"/>
      <c r="C2" s="743"/>
      <c r="D2" s="743"/>
      <c r="E2" s="743"/>
      <c r="F2" s="743"/>
      <c r="G2" s="1155" t="s">
        <v>1742</v>
      </c>
      <c r="H2" s="743"/>
      <c r="I2" s="744"/>
      <c r="J2" s="744"/>
      <c r="K2" s="744"/>
      <c r="L2" s="1483" t="s">
        <v>1741</v>
      </c>
      <c r="M2" s="1483"/>
      <c r="N2" s="1483"/>
      <c r="O2" s="1483"/>
      <c r="P2" s="1483"/>
      <c r="Q2" s="1483"/>
      <c r="R2" s="1483"/>
      <c r="S2" s="1483"/>
      <c r="T2" s="1483"/>
      <c r="U2" s="1483"/>
      <c r="V2" s="1483"/>
      <c r="W2" s="1483"/>
      <c r="X2" s="1483"/>
      <c r="Y2" s="1483"/>
      <c r="Z2" s="1483"/>
      <c r="AA2" s="1483"/>
      <c r="AB2" s="1483"/>
    </row>
    <row r="3" spans="1:53" ht="15" customHeight="1">
      <c r="A3" s="742"/>
      <c r="B3" s="745"/>
      <c r="C3" s="745"/>
      <c r="D3" s="745"/>
      <c r="E3" s="745"/>
      <c r="F3" s="745"/>
      <c r="G3" s="745"/>
      <c r="H3" s="745"/>
      <c r="I3" s="742"/>
      <c r="J3" s="742"/>
      <c r="K3" s="742"/>
      <c r="L3" s="742"/>
      <c r="M3" s="742"/>
      <c r="N3" s="742"/>
      <c r="O3" s="742"/>
      <c r="P3" s="742"/>
      <c r="Q3" s="742"/>
      <c r="R3" s="742"/>
      <c r="S3" s="742"/>
      <c r="T3" s="742"/>
      <c r="U3" s="742"/>
      <c r="V3" s="742"/>
      <c r="W3" s="742"/>
      <c r="X3" s="742"/>
      <c r="Y3" s="742"/>
      <c r="Z3" s="742"/>
      <c r="AA3" s="742"/>
      <c r="AB3" s="742"/>
    </row>
    <row r="4" spans="1:53" s="339" customFormat="1" ht="21" customHeight="1" thickBot="1">
      <c r="A4" s="746"/>
      <c r="B4" s="744" t="s">
        <v>1354</v>
      </c>
      <c r="C4" s="747"/>
      <c r="D4" s="747"/>
      <c r="E4" s="747"/>
      <c r="F4" s="746"/>
      <c r="G4" s="746"/>
      <c r="H4" s="746"/>
      <c r="I4" s="746"/>
      <c r="J4" s="746"/>
      <c r="K4" s="746"/>
      <c r="L4" s="746"/>
      <c r="M4" s="746"/>
      <c r="N4" s="746"/>
      <c r="O4" s="746"/>
      <c r="P4" s="746"/>
      <c r="Q4" s="746"/>
      <c r="R4" s="746"/>
      <c r="S4" s="746"/>
      <c r="T4" s="746"/>
      <c r="U4" s="746"/>
      <c r="V4" s="746"/>
      <c r="W4" s="746"/>
      <c r="X4" s="746"/>
      <c r="Y4" s="746"/>
      <c r="Z4" s="746"/>
      <c r="AA4" s="746"/>
      <c r="AB4" s="746"/>
    </row>
    <row r="5" spans="1:53" s="339" customFormat="1" ht="21" customHeight="1" thickBot="1">
      <c r="A5" s="746"/>
      <c r="B5" s="747"/>
      <c r="C5" s="747"/>
      <c r="D5" s="747" t="s">
        <v>1355</v>
      </c>
      <c r="E5" s="747"/>
      <c r="F5" s="746"/>
      <c r="G5" s="746"/>
      <c r="H5" s="1491"/>
      <c r="I5" s="1492"/>
      <c r="J5" s="1492"/>
      <c r="K5" s="1492"/>
      <c r="L5" s="1492"/>
      <c r="M5" s="1492"/>
      <c r="N5" s="1492"/>
      <c r="O5" s="1492"/>
      <c r="P5" s="1492"/>
      <c r="Q5" s="1492"/>
      <c r="R5" s="1492"/>
      <c r="S5" s="1492"/>
      <c r="T5" s="1492"/>
      <c r="U5" s="1492"/>
      <c r="V5" s="1492"/>
      <c r="W5" s="1492"/>
      <c r="X5" s="1492"/>
      <c r="Y5" s="1492"/>
      <c r="Z5" s="1492"/>
      <c r="AA5" s="1492"/>
      <c r="AB5" s="1493"/>
    </row>
    <row r="6" spans="1:53" s="339" customFormat="1" ht="14.25" customHeight="1" thickBot="1">
      <c r="A6" s="746"/>
      <c r="B6" s="746"/>
      <c r="C6" s="746"/>
      <c r="D6" s="746"/>
      <c r="E6" s="746"/>
      <c r="F6" s="746"/>
      <c r="G6" s="746"/>
      <c r="H6" s="748"/>
      <c r="I6" s="746"/>
      <c r="J6" s="746"/>
      <c r="K6" s="746"/>
      <c r="L6" s="746"/>
      <c r="M6" s="746"/>
      <c r="N6" s="746"/>
      <c r="O6" s="746"/>
      <c r="P6" s="746"/>
      <c r="Q6" s="746"/>
      <c r="R6" s="746"/>
      <c r="S6" s="746"/>
      <c r="T6" s="746"/>
      <c r="U6" s="746"/>
      <c r="V6" s="746"/>
      <c r="W6" s="746"/>
      <c r="X6" s="746"/>
      <c r="Y6" s="746"/>
      <c r="Z6" s="746"/>
      <c r="AA6" s="746"/>
      <c r="AB6" s="746"/>
    </row>
    <row r="7" spans="1:53" s="339" customFormat="1" ht="21" customHeight="1" thickBot="1">
      <c r="A7" s="746"/>
      <c r="B7" s="746"/>
      <c r="C7" s="746"/>
      <c r="D7" s="747" t="s">
        <v>1740</v>
      </c>
      <c r="E7" s="746"/>
      <c r="F7" s="746"/>
      <c r="G7" s="746"/>
      <c r="H7" s="1491"/>
      <c r="I7" s="1492"/>
      <c r="J7" s="1492"/>
      <c r="K7" s="1492"/>
      <c r="L7" s="1492"/>
      <c r="M7" s="1492"/>
      <c r="N7" s="1492"/>
      <c r="O7" s="1492"/>
      <c r="P7" s="1492"/>
      <c r="Q7" s="1492"/>
      <c r="R7" s="1492"/>
      <c r="S7" s="1492"/>
      <c r="T7" s="1492"/>
      <c r="U7" s="1492"/>
      <c r="V7" s="1492"/>
      <c r="W7" s="1492"/>
      <c r="X7" s="1492"/>
      <c r="Y7" s="1492"/>
      <c r="Z7" s="1492"/>
      <c r="AA7" s="1492"/>
      <c r="AB7" s="1493"/>
    </row>
    <row r="8" spans="1:53" s="339" customFormat="1" ht="20.25" customHeight="1">
      <c r="A8" s="746"/>
      <c r="B8" s="746"/>
      <c r="C8" s="746"/>
      <c r="H8" s="1166" t="s">
        <v>1773</v>
      </c>
      <c r="Y8" s="746"/>
      <c r="Z8" s="746"/>
      <c r="AA8" s="746"/>
      <c r="AB8" s="746"/>
    </row>
    <row r="9" spans="1:53" s="339" customFormat="1" ht="6.75" customHeight="1" thickBot="1">
      <c r="A9" s="746"/>
      <c r="B9" s="746"/>
      <c r="C9" s="746"/>
      <c r="D9" s="1167"/>
      <c r="Y9" s="746"/>
      <c r="Z9" s="746"/>
      <c r="AA9" s="746"/>
      <c r="AB9" s="746"/>
    </row>
    <row r="10" spans="1:53" s="339" customFormat="1" ht="51.75" customHeight="1" thickBot="1">
      <c r="A10" s="746"/>
      <c r="B10" s="746"/>
      <c r="C10" s="746"/>
      <c r="D10" s="1494" t="s">
        <v>1763</v>
      </c>
      <c r="E10" s="1495"/>
      <c r="F10" s="1495"/>
      <c r="G10" s="1495"/>
      <c r="H10" s="1495"/>
      <c r="I10" s="1495"/>
      <c r="J10" s="1495"/>
      <c r="K10" s="1495"/>
      <c r="L10" s="1495"/>
      <c r="M10" s="1495"/>
      <c r="N10" s="1495"/>
      <c r="O10" s="1495"/>
      <c r="P10" s="1495"/>
      <c r="Q10" s="1495"/>
      <c r="R10" s="1495"/>
      <c r="S10" s="1495"/>
      <c r="T10" s="1495"/>
      <c r="U10" s="1495"/>
      <c r="V10" s="1495"/>
      <c r="W10" s="1495"/>
      <c r="X10" s="1495"/>
      <c r="Y10" s="746"/>
      <c r="Z10" s="746"/>
      <c r="AA10" s="1496"/>
      <c r="AB10" s="1497"/>
      <c r="AE10" s="1485" t="s">
        <v>1770</v>
      </c>
      <c r="AF10" s="1486"/>
      <c r="AG10" s="1486"/>
      <c r="AH10" s="1486"/>
      <c r="AI10" s="1486"/>
      <c r="AJ10" s="1486"/>
      <c r="AK10" s="1486"/>
      <c r="AL10" s="1486"/>
      <c r="AM10" s="1486"/>
      <c r="AN10" s="1486"/>
      <c r="AO10" s="1486"/>
      <c r="AP10" s="1486"/>
      <c r="AQ10" s="1486"/>
      <c r="AR10" s="1486"/>
      <c r="AS10" s="1486"/>
      <c r="AT10" s="1486"/>
      <c r="AU10" s="1486"/>
      <c r="AV10" s="1486"/>
      <c r="AW10" s="1486"/>
      <c r="AX10" s="1486"/>
      <c r="AY10" s="1486"/>
      <c r="AZ10" s="1486"/>
      <c r="BA10" s="1486"/>
    </row>
    <row r="11" spans="1:53" s="339" customFormat="1" ht="7.5" customHeight="1" thickBot="1">
      <c r="A11" s="746"/>
      <c r="B11" s="746"/>
      <c r="C11" s="746"/>
      <c r="D11" s="749"/>
      <c r="E11" s="750"/>
      <c r="F11" s="750"/>
      <c r="G11" s="750"/>
      <c r="H11" s="750"/>
      <c r="I11" s="750"/>
      <c r="J11" s="750"/>
      <c r="K11" s="750"/>
      <c r="L11" s="750"/>
      <c r="M11" s="750"/>
      <c r="N11" s="750"/>
      <c r="O11" s="750"/>
      <c r="P11" s="750"/>
      <c r="Q11" s="750"/>
      <c r="R11" s="750"/>
      <c r="S11" s="750"/>
      <c r="T11" s="750"/>
      <c r="U11" s="750"/>
      <c r="V11" s="750"/>
      <c r="W11" s="750"/>
      <c r="X11" s="750"/>
      <c r="Y11" s="746"/>
      <c r="Z11" s="746"/>
      <c r="AA11" s="751"/>
      <c r="AB11" s="751"/>
    </row>
    <row r="12" spans="1:53" s="339" customFormat="1" ht="23.25" customHeight="1" thickBot="1">
      <c r="A12" s="746"/>
      <c r="B12" s="746"/>
      <c r="C12" s="746"/>
      <c r="D12" s="1498" t="s">
        <v>1356</v>
      </c>
      <c r="E12" s="1498"/>
      <c r="F12" s="1498"/>
      <c r="G12" s="1498"/>
      <c r="H12" s="1499"/>
      <c r="I12" s="1500"/>
      <c r="J12" s="1500"/>
      <c r="K12" s="1501"/>
      <c r="L12" s="750" t="s">
        <v>1357</v>
      </c>
      <c r="M12" s="750"/>
      <c r="N12" s="750"/>
      <c r="O12" s="750"/>
      <c r="P12" s="750"/>
      <c r="Q12" s="1502" t="s">
        <v>1358</v>
      </c>
      <c r="R12" s="1502"/>
      <c r="S12" s="1502"/>
      <c r="T12" s="1502"/>
      <c r="U12" s="750"/>
      <c r="V12" s="1503"/>
      <c r="W12" s="1504"/>
      <c r="X12" s="1505"/>
      <c r="Y12" s="746" t="s">
        <v>1359</v>
      </c>
      <c r="Z12" s="746"/>
      <c r="AA12" s="751"/>
      <c r="AB12" s="751"/>
    </row>
    <row r="13" spans="1:53" s="339" customFormat="1" ht="8.25" customHeight="1" thickBot="1">
      <c r="A13" s="746"/>
      <c r="B13" s="746"/>
      <c r="C13" s="746"/>
      <c r="D13" s="752"/>
      <c r="E13" s="752"/>
      <c r="F13" s="752"/>
      <c r="G13" s="752"/>
      <c r="H13" s="753"/>
      <c r="I13" s="753"/>
      <c r="J13" s="753"/>
      <c r="K13" s="753"/>
      <c r="L13" s="750"/>
      <c r="M13" s="750"/>
      <c r="N13" s="750"/>
      <c r="O13" s="750"/>
      <c r="P13" s="750"/>
      <c r="Q13" s="754"/>
      <c r="R13" s="754"/>
      <c r="S13" s="754"/>
      <c r="T13" s="754"/>
      <c r="U13" s="750"/>
      <c r="V13" s="755"/>
      <c r="W13" s="755"/>
      <c r="X13" s="755"/>
      <c r="Y13" s="746"/>
      <c r="Z13" s="746"/>
      <c r="AA13" s="751"/>
      <c r="AB13" s="751"/>
    </row>
    <row r="14" spans="1:53" s="339" customFormat="1" ht="26.25" customHeight="1" thickBot="1">
      <c r="A14" s="746"/>
      <c r="B14" s="746"/>
      <c r="C14" s="746"/>
      <c r="D14" s="752"/>
      <c r="E14" s="1487" t="s">
        <v>1758</v>
      </c>
      <c r="F14" s="1487"/>
      <c r="G14" s="1487"/>
      <c r="H14" s="1487"/>
      <c r="I14" s="1487"/>
      <c r="J14" s="1487"/>
      <c r="K14" s="1487"/>
      <c r="L14" s="1487"/>
      <c r="M14" s="1487"/>
      <c r="N14" s="1487"/>
      <c r="O14" s="1487"/>
      <c r="P14" s="1487"/>
      <c r="Q14" s="1487"/>
      <c r="R14" s="1487"/>
      <c r="S14" s="1487"/>
      <c r="T14" s="1488"/>
      <c r="U14" s="1489"/>
      <c r="V14" s="1489"/>
      <c r="W14" s="1489"/>
      <c r="X14" s="1490"/>
      <c r="Y14" s="746" t="s">
        <v>1360</v>
      </c>
      <c r="Z14" s="746"/>
      <c r="AA14" s="751"/>
      <c r="AB14" s="751"/>
      <c r="AE14" s="1485" t="s">
        <v>1769</v>
      </c>
      <c r="AF14" s="1486"/>
      <c r="AG14" s="1486"/>
      <c r="AH14" s="1486"/>
      <c r="AI14" s="1486"/>
      <c r="AJ14" s="1486"/>
      <c r="AK14" s="1486"/>
      <c r="AL14" s="1486"/>
      <c r="AM14" s="1486"/>
      <c r="AN14" s="1486"/>
      <c r="AO14" s="1486"/>
      <c r="AP14" s="1486"/>
      <c r="AQ14" s="1486"/>
      <c r="AR14" s="1486"/>
      <c r="AS14" s="1486"/>
      <c r="AT14" s="1486"/>
      <c r="AU14" s="1486"/>
      <c r="AV14" s="1486"/>
      <c r="AW14" s="1486"/>
      <c r="AX14" s="1486"/>
      <c r="AY14" s="1486"/>
      <c r="AZ14" s="1486"/>
      <c r="BA14" s="1486"/>
    </row>
    <row r="15" spans="1:53" s="339" customFormat="1" ht="15.75" customHeight="1">
      <c r="A15" s="746"/>
      <c r="B15" s="746"/>
      <c r="C15" s="746"/>
      <c r="D15" s="752"/>
      <c r="E15" s="749"/>
      <c r="F15" s="749"/>
      <c r="G15" s="749"/>
      <c r="H15" s="749"/>
      <c r="I15" s="749"/>
      <c r="J15" s="749"/>
      <c r="K15" s="749"/>
      <c r="L15" s="749"/>
      <c r="M15" s="749"/>
      <c r="N15" s="749"/>
      <c r="O15" s="749"/>
      <c r="P15" s="749"/>
      <c r="Q15" s="749"/>
      <c r="R15" s="749"/>
      <c r="S15" s="749"/>
      <c r="T15" s="749"/>
      <c r="U15" s="749"/>
      <c r="V15" s="749"/>
      <c r="W15" s="749"/>
      <c r="X15" s="749"/>
      <c r="Y15" s="746"/>
      <c r="Z15" s="746"/>
      <c r="AA15" s="751"/>
      <c r="AB15" s="751"/>
      <c r="AE15" s="1151"/>
      <c r="AF15" s="1151"/>
      <c r="AG15" s="1151"/>
      <c r="AH15" s="1151"/>
      <c r="AI15" s="1151"/>
      <c r="AJ15" s="1151"/>
      <c r="AK15" s="1151"/>
      <c r="AL15" s="1151"/>
      <c r="AM15" s="1151"/>
      <c r="AN15" s="1151"/>
      <c r="AO15" s="1151"/>
      <c r="AP15" s="1151"/>
      <c r="AQ15" s="1151"/>
      <c r="AR15" s="1151"/>
      <c r="AS15" s="1151"/>
      <c r="AT15" s="1151"/>
      <c r="AU15" s="1151"/>
      <c r="AV15" s="1151"/>
      <c r="AW15" s="1151"/>
      <c r="AX15" s="1151"/>
      <c r="AY15" s="1151"/>
      <c r="AZ15" s="1151"/>
      <c r="BA15" s="1151"/>
    </row>
    <row r="16" spans="1:53" s="339" customFormat="1" ht="23.25" customHeight="1">
      <c r="A16" s="746"/>
      <c r="B16" s="746"/>
      <c r="C16" s="746"/>
      <c r="D16" s="1484" t="s">
        <v>1771</v>
      </c>
      <c r="E16" s="1484"/>
      <c r="F16" s="1484"/>
      <c r="G16" s="1484"/>
      <c r="H16" s="1484"/>
      <c r="I16" s="1484"/>
      <c r="J16" s="1484"/>
      <c r="K16" s="1484"/>
      <c r="L16" s="1484"/>
      <c r="M16" s="1484"/>
      <c r="N16" s="1484"/>
      <c r="O16" s="1484"/>
      <c r="P16" s="1484"/>
      <c r="Q16" s="1484"/>
      <c r="R16" s="1484"/>
      <c r="S16" s="1484"/>
      <c r="T16" s="1484"/>
      <c r="U16" s="1484"/>
      <c r="V16" s="1484"/>
      <c r="W16" s="1484"/>
      <c r="X16" s="1484"/>
      <c r="Y16" s="1484"/>
      <c r="Z16" s="1484"/>
      <c r="AA16" s="1484"/>
      <c r="AB16" s="1484"/>
      <c r="AE16" s="1485" t="s">
        <v>1772</v>
      </c>
      <c r="AF16" s="1485"/>
      <c r="AG16" s="1485"/>
      <c r="AH16" s="1485"/>
      <c r="AI16" s="1485"/>
      <c r="AJ16" s="1485"/>
      <c r="AK16" s="1485"/>
      <c r="AL16" s="1485"/>
      <c r="AM16" s="1485"/>
      <c r="AN16" s="1485"/>
      <c r="AO16" s="1485"/>
      <c r="AP16" s="1485"/>
      <c r="AQ16" s="1485"/>
      <c r="AR16" s="1485"/>
      <c r="AS16" s="1485"/>
      <c r="AT16" s="1485"/>
      <c r="AU16" s="1485"/>
      <c r="AV16" s="1485"/>
      <c r="AW16" s="1485"/>
      <c r="AX16" s="1485"/>
      <c r="AY16" s="1485"/>
      <c r="AZ16" s="1485"/>
      <c r="BA16" s="1485"/>
    </row>
    <row r="17" spans="1:53" s="339" customFormat="1" ht="23.25" customHeight="1">
      <c r="A17" s="746"/>
      <c r="B17" s="746"/>
      <c r="C17" s="746"/>
      <c r="D17" s="1484"/>
      <c r="E17" s="1484"/>
      <c r="F17" s="1484"/>
      <c r="G17" s="1484"/>
      <c r="H17" s="1484"/>
      <c r="I17" s="1484"/>
      <c r="J17" s="1484"/>
      <c r="K17" s="1484"/>
      <c r="L17" s="1484"/>
      <c r="M17" s="1484"/>
      <c r="N17" s="1484"/>
      <c r="O17" s="1484"/>
      <c r="P17" s="1484"/>
      <c r="Q17" s="1484"/>
      <c r="R17" s="1484"/>
      <c r="S17" s="1484"/>
      <c r="T17" s="1484"/>
      <c r="U17" s="1484"/>
      <c r="V17" s="1484"/>
      <c r="W17" s="1484"/>
      <c r="X17" s="1484"/>
      <c r="Y17" s="1484"/>
      <c r="Z17" s="1484"/>
      <c r="AA17" s="1484"/>
      <c r="AB17" s="1484"/>
      <c r="AE17" s="1485"/>
      <c r="AF17" s="1485"/>
      <c r="AG17" s="1485"/>
      <c r="AH17" s="1485"/>
      <c r="AI17" s="1485"/>
      <c r="AJ17" s="1485"/>
      <c r="AK17" s="1485"/>
      <c r="AL17" s="1485"/>
      <c r="AM17" s="1485"/>
      <c r="AN17" s="1485"/>
      <c r="AO17" s="1485"/>
      <c r="AP17" s="1485"/>
      <c r="AQ17" s="1485"/>
      <c r="AR17" s="1485"/>
      <c r="AS17" s="1485"/>
      <c r="AT17" s="1485"/>
      <c r="AU17" s="1485"/>
      <c r="AV17" s="1485"/>
      <c r="AW17" s="1485"/>
      <c r="AX17" s="1485"/>
      <c r="AY17" s="1485"/>
      <c r="AZ17" s="1485"/>
      <c r="BA17" s="1485"/>
    </row>
    <row r="18" spans="1:53" s="339" customFormat="1" ht="23.25" customHeight="1">
      <c r="A18" s="746"/>
      <c r="B18" s="746"/>
      <c r="C18" s="746"/>
      <c r="D18" s="1484"/>
      <c r="E18" s="1484"/>
      <c r="F18" s="1484"/>
      <c r="G18" s="1484"/>
      <c r="H18" s="1484"/>
      <c r="I18" s="1484"/>
      <c r="J18" s="1484"/>
      <c r="K18" s="1484"/>
      <c r="L18" s="1484"/>
      <c r="M18" s="1484"/>
      <c r="N18" s="1484"/>
      <c r="O18" s="1484"/>
      <c r="P18" s="1484"/>
      <c r="Q18" s="1484"/>
      <c r="R18" s="1484"/>
      <c r="S18" s="1484"/>
      <c r="T18" s="1484"/>
      <c r="U18" s="1484"/>
      <c r="V18" s="1484"/>
      <c r="W18" s="1484"/>
      <c r="X18" s="1484"/>
      <c r="Y18" s="1484"/>
      <c r="Z18" s="1484"/>
      <c r="AA18" s="1484"/>
      <c r="AB18" s="1484"/>
      <c r="AE18" s="1485"/>
      <c r="AF18" s="1485"/>
      <c r="AG18" s="1485"/>
      <c r="AH18" s="1485"/>
      <c r="AI18" s="1485"/>
      <c r="AJ18" s="1485"/>
      <c r="AK18" s="1485"/>
      <c r="AL18" s="1485"/>
      <c r="AM18" s="1485"/>
      <c r="AN18" s="1485"/>
      <c r="AO18" s="1485"/>
      <c r="AP18" s="1485"/>
      <c r="AQ18" s="1485"/>
      <c r="AR18" s="1485"/>
      <c r="AS18" s="1485"/>
      <c r="AT18" s="1485"/>
      <c r="AU18" s="1485"/>
      <c r="AV18" s="1485"/>
      <c r="AW18" s="1485"/>
      <c r="AX18" s="1485"/>
      <c r="AY18" s="1485"/>
      <c r="AZ18" s="1485"/>
      <c r="BA18" s="1485"/>
    </row>
    <row r="19" spans="1:53" s="339" customFormat="1" ht="18.75" customHeight="1">
      <c r="A19" s="746"/>
      <c r="B19" s="746"/>
      <c r="C19" s="746"/>
      <c r="D19" s="752"/>
      <c r="E19" s="752"/>
      <c r="F19" s="752"/>
      <c r="G19" s="752"/>
      <c r="H19" s="752"/>
      <c r="I19" s="752"/>
      <c r="J19" s="752"/>
      <c r="K19" s="752"/>
      <c r="L19" s="752"/>
      <c r="M19" s="752"/>
      <c r="N19" s="752"/>
      <c r="O19" s="752"/>
      <c r="P19" s="752"/>
      <c r="Q19" s="752"/>
      <c r="R19" s="752"/>
      <c r="S19" s="752"/>
      <c r="T19" s="749"/>
      <c r="U19" s="756"/>
      <c r="V19" s="756"/>
      <c r="W19" s="756"/>
      <c r="X19" s="756"/>
      <c r="Y19" s="746"/>
      <c r="Z19" s="746"/>
      <c r="AA19" s="751"/>
      <c r="AB19" s="751"/>
    </row>
    <row r="20" spans="1:53" s="339" customFormat="1" ht="21.75" customHeight="1">
      <c r="A20" s="746"/>
      <c r="B20" s="744" t="s">
        <v>1361</v>
      </c>
      <c r="C20" s="746"/>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row>
    <row r="21" spans="1:53" s="339" customFormat="1" ht="21.75" customHeight="1" thickBot="1">
      <c r="A21" s="746"/>
      <c r="B21" s="746"/>
      <c r="C21" s="746"/>
      <c r="D21" s="746" t="s">
        <v>1362</v>
      </c>
      <c r="E21" s="746"/>
      <c r="F21" s="746"/>
      <c r="G21" s="746"/>
      <c r="H21" s="746"/>
      <c r="I21" s="746"/>
      <c r="J21" s="1506"/>
      <c r="K21" s="1506"/>
      <c r="L21" s="1506"/>
      <c r="M21" s="1506"/>
      <c r="N21" s="1506"/>
      <c r="O21" s="1506"/>
      <c r="P21" s="1506"/>
      <c r="Q21" s="1506"/>
      <c r="R21" s="1506"/>
      <c r="S21" s="1506"/>
      <c r="T21" s="1506"/>
      <c r="U21" s="1506"/>
      <c r="V21" s="1506"/>
      <c r="W21" s="1506"/>
      <c r="X21" s="1506"/>
      <c r="Y21" s="1506"/>
      <c r="Z21" s="1506"/>
      <c r="AA21" s="1506"/>
      <c r="AB21" s="1506"/>
    </row>
    <row r="22" spans="1:53" s="339" customFormat="1" ht="21.75" customHeight="1" thickBot="1">
      <c r="A22" s="746"/>
      <c r="B22" s="746"/>
      <c r="C22" s="746"/>
      <c r="D22" s="746" t="s">
        <v>1363</v>
      </c>
      <c r="E22" s="746"/>
      <c r="F22" s="746"/>
      <c r="G22" s="746"/>
      <c r="H22" s="746"/>
      <c r="I22" s="746"/>
      <c r="J22" s="1507"/>
      <c r="K22" s="1507"/>
      <c r="L22" s="1507"/>
      <c r="M22" s="1507"/>
      <c r="N22" s="1507"/>
      <c r="O22" s="1507"/>
      <c r="P22" s="1507"/>
      <c r="Q22" s="1507"/>
      <c r="R22" s="1507"/>
      <c r="S22" s="1507"/>
      <c r="T22" s="1507"/>
      <c r="U22" s="1507"/>
      <c r="V22" s="1507"/>
      <c r="W22" s="1507"/>
      <c r="X22" s="1507"/>
      <c r="Y22" s="1507"/>
      <c r="Z22" s="1507"/>
      <c r="AA22" s="1507"/>
      <c r="AB22" s="1507"/>
    </row>
    <row r="23" spans="1:53" s="339" customFormat="1" ht="15.75" customHeight="1">
      <c r="A23" s="746"/>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row>
    <row r="24" spans="1:53" s="339" customFormat="1" ht="21.75" customHeight="1">
      <c r="A24" s="746"/>
      <c r="B24" s="746"/>
      <c r="C24" s="746"/>
      <c r="D24" s="746" t="s">
        <v>1364</v>
      </c>
      <c r="E24" s="746"/>
      <c r="F24" s="746"/>
      <c r="G24" s="746"/>
      <c r="H24" s="746"/>
      <c r="I24" s="746"/>
      <c r="J24" s="1508"/>
      <c r="K24" s="1509"/>
      <c r="L24" s="1509"/>
      <c r="M24" s="1509"/>
      <c r="N24" s="1509"/>
      <c r="O24" s="1509"/>
      <c r="P24" s="1509"/>
      <c r="Q24" s="1509"/>
      <c r="R24" s="1509"/>
      <c r="S24" s="1509"/>
      <c r="T24" s="1509"/>
      <c r="U24" s="1509"/>
      <c r="V24" s="1509"/>
      <c r="W24" s="1509"/>
      <c r="X24" s="1509"/>
      <c r="Y24" s="1509"/>
      <c r="Z24" s="1509"/>
      <c r="AA24" s="1509"/>
      <c r="AB24" s="1510"/>
    </row>
    <row r="25" spans="1:53" s="339" customFormat="1" ht="21.75" customHeight="1">
      <c r="A25" s="746"/>
      <c r="B25" s="746"/>
      <c r="C25" s="746"/>
      <c r="D25" s="746"/>
      <c r="E25" s="746"/>
      <c r="F25" s="746"/>
      <c r="G25" s="746"/>
      <c r="H25" s="746"/>
      <c r="I25" s="746"/>
      <c r="J25" s="1511"/>
      <c r="K25" s="1512"/>
      <c r="L25" s="1512"/>
      <c r="M25" s="1512"/>
      <c r="N25" s="1512"/>
      <c r="O25" s="1512"/>
      <c r="P25" s="1512"/>
      <c r="Q25" s="1512"/>
      <c r="R25" s="1512"/>
      <c r="S25" s="1512"/>
      <c r="T25" s="1512"/>
      <c r="U25" s="1512"/>
      <c r="V25" s="1512"/>
      <c r="W25" s="1512"/>
      <c r="X25" s="1512"/>
      <c r="Y25" s="1512"/>
      <c r="Z25" s="1512"/>
      <c r="AA25" s="1512"/>
      <c r="AB25" s="1513"/>
    </row>
    <row r="26" spans="1:53" s="339" customFormat="1" ht="21.75" customHeight="1">
      <c r="A26" s="746"/>
      <c r="B26" s="746"/>
      <c r="C26" s="746"/>
      <c r="D26" s="746"/>
      <c r="E26" s="746"/>
      <c r="F26" s="746"/>
      <c r="G26" s="746"/>
      <c r="H26" s="746"/>
      <c r="I26" s="746"/>
      <c r="J26" s="1511"/>
      <c r="K26" s="1512"/>
      <c r="L26" s="1512"/>
      <c r="M26" s="1512"/>
      <c r="N26" s="1512"/>
      <c r="O26" s="1512"/>
      <c r="P26" s="1512"/>
      <c r="Q26" s="1512"/>
      <c r="R26" s="1512"/>
      <c r="S26" s="1512"/>
      <c r="T26" s="1512"/>
      <c r="U26" s="1512"/>
      <c r="V26" s="1512"/>
      <c r="W26" s="1512"/>
      <c r="X26" s="1512"/>
      <c r="Y26" s="1512"/>
      <c r="Z26" s="1512"/>
      <c r="AA26" s="1512"/>
      <c r="AB26" s="1513"/>
    </row>
    <row r="27" spans="1:53" s="339" customFormat="1" ht="21.75" customHeight="1">
      <c r="A27" s="746"/>
      <c r="B27" s="746"/>
      <c r="C27" s="746"/>
      <c r="D27" s="746"/>
      <c r="E27" s="746"/>
      <c r="F27" s="746"/>
      <c r="G27" s="746"/>
      <c r="H27" s="746"/>
      <c r="I27" s="746"/>
      <c r="J27" s="1511"/>
      <c r="K27" s="1512"/>
      <c r="L27" s="1512"/>
      <c r="M27" s="1512"/>
      <c r="N27" s="1512"/>
      <c r="O27" s="1512"/>
      <c r="P27" s="1512"/>
      <c r="Q27" s="1512"/>
      <c r="R27" s="1512"/>
      <c r="S27" s="1512"/>
      <c r="T27" s="1512"/>
      <c r="U27" s="1512"/>
      <c r="V27" s="1512"/>
      <c r="W27" s="1512"/>
      <c r="X27" s="1512"/>
      <c r="Y27" s="1512"/>
      <c r="Z27" s="1512"/>
      <c r="AA27" s="1512"/>
      <c r="AB27" s="1513"/>
    </row>
    <row r="28" spans="1:53" s="339" customFormat="1" ht="21.75" customHeight="1">
      <c r="A28" s="746"/>
      <c r="B28" s="746"/>
      <c r="C28" s="746"/>
      <c r="D28" s="746"/>
      <c r="E28" s="746"/>
      <c r="F28" s="746"/>
      <c r="G28" s="746"/>
      <c r="H28" s="746"/>
      <c r="I28" s="746"/>
      <c r="J28" s="1514"/>
      <c r="K28" s="1515"/>
      <c r="L28" s="1515"/>
      <c r="M28" s="1515"/>
      <c r="N28" s="1515"/>
      <c r="O28" s="1515"/>
      <c r="P28" s="1515"/>
      <c r="Q28" s="1515"/>
      <c r="R28" s="1515"/>
      <c r="S28" s="1515"/>
      <c r="T28" s="1515"/>
      <c r="U28" s="1515"/>
      <c r="V28" s="1515"/>
      <c r="W28" s="1515"/>
      <c r="X28" s="1515"/>
      <c r="Y28" s="1515"/>
      <c r="Z28" s="1515"/>
      <c r="AA28" s="1515"/>
      <c r="AB28" s="1516"/>
    </row>
    <row r="29" spans="1:53" s="339" customFormat="1" ht="21" customHeight="1">
      <c r="A29" s="746"/>
      <c r="B29" s="746"/>
      <c r="C29" s="746"/>
      <c r="D29" s="746"/>
      <c r="E29" s="746"/>
      <c r="F29" s="746"/>
      <c r="G29" s="746"/>
      <c r="H29" s="746"/>
      <c r="I29" s="746"/>
      <c r="J29" s="746"/>
      <c r="K29" s="746"/>
      <c r="L29" s="746"/>
      <c r="M29" s="746"/>
      <c r="N29" s="746"/>
      <c r="O29" s="746"/>
      <c r="P29" s="746"/>
      <c r="Q29" s="746"/>
      <c r="R29" s="746"/>
      <c r="S29" s="746"/>
      <c r="T29" s="746"/>
      <c r="U29" s="746"/>
      <c r="V29" s="746"/>
      <c r="W29" s="746"/>
      <c r="X29" s="746"/>
      <c r="Y29" s="746"/>
      <c r="Z29" s="746"/>
      <c r="AA29" s="746"/>
      <c r="AB29" s="746"/>
    </row>
    <row r="30" spans="1:53" s="339" customFormat="1" ht="21.75" customHeight="1">
      <c r="A30" s="746"/>
      <c r="B30" s="744"/>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746"/>
      <c r="AB30" s="746"/>
    </row>
    <row r="31" spans="1:53" s="339" customFormat="1" ht="21.75" customHeight="1">
      <c r="A31" s="746"/>
      <c r="B31" s="746"/>
      <c r="C31" s="746"/>
      <c r="D31" s="757"/>
      <c r="E31" s="758"/>
      <c r="F31" s="758"/>
      <c r="G31" s="758"/>
      <c r="H31" s="758"/>
      <c r="I31" s="758"/>
      <c r="J31" s="758"/>
      <c r="K31" s="758"/>
      <c r="L31" s="758"/>
      <c r="M31" s="758"/>
      <c r="N31" s="758"/>
      <c r="O31" s="758"/>
      <c r="P31" s="758"/>
      <c r="Q31" s="758"/>
      <c r="R31" s="758"/>
      <c r="S31" s="758"/>
      <c r="T31" s="758"/>
      <c r="U31" s="758"/>
      <c r="V31" s="758"/>
      <c r="W31" s="758"/>
      <c r="X31" s="758"/>
      <c r="Y31" s="758"/>
      <c r="Z31" s="758"/>
      <c r="AA31" s="758"/>
      <c r="AB31" s="758"/>
    </row>
    <row r="32" spans="1:53" s="339" customFormat="1" ht="11.25" customHeight="1">
      <c r="A32" s="746"/>
      <c r="B32" s="746"/>
      <c r="C32" s="746"/>
      <c r="D32" s="757"/>
      <c r="E32" s="758"/>
      <c r="F32" s="758"/>
      <c r="G32" s="758"/>
      <c r="H32" s="758"/>
      <c r="I32" s="758"/>
      <c r="J32" s="758"/>
      <c r="K32" s="758"/>
      <c r="L32" s="758"/>
      <c r="M32" s="758"/>
      <c r="N32" s="758"/>
      <c r="O32" s="758"/>
      <c r="P32" s="758"/>
      <c r="Q32" s="758"/>
      <c r="R32" s="758"/>
      <c r="S32" s="758"/>
      <c r="T32" s="758"/>
      <c r="U32" s="758"/>
      <c r="V32" s="758"/>
      <c r="W32" s="758"/>
      <c r="X32" s="758"/>
      <c r="Y32" s="758"/>
      <c r="Z32" s="758"/>
      <c r="AA32" s="758"/>
      <c r="AB32" s="758"/>
    </row>
    <row r="33" spans="1:28" s="339" customFormat="1" ht="15" customHeight="1">
      <c r="A33" s="746"/>
      <c r="B33" s="746"/>
      <c r="C33" s="746"/>
      <c r="D33" s="758"/>
      <c r="E33" s="758"/>
      <c r="F33" s="758"/>
      <c r="G33" s="758"/>
      <c r="H33" s="758"/>
      <c r="I33" s="758"/>
      <c r="J33" s="758"/>
      <c r="K33" s="758"/>
      <c r="L33" s="758"/>
      <c r="M33" s="758"/>
      <c r="N33" s="758"/>
      <c r="O33" s="758"/>
      <c r="P33" s="758"/>
      <c r="Q33" s="758"/>
      <c r="R33" s="758"/>
      <c r="S33" s="758"/>
      <c r="T33" s="759"/>
      <c r="U33" s="759"/>
      <c r="V33" s="758"/>
      <c r="W33" s="758"/>
      <c r="X33" s="758"/>
      <c r="Y33" s="758"/>
      <c r="Z33" s="758"/>
      <c r="AA33" s="758"/>
      <c r="AB33" s="758"/>
    </row>
    <row r="34" spans="1:28" s="339" customFormat="1" ht="15" customHeight="1">
      <c r="A34" s="746"/>
      <c r="B34" s="746"/>
      <c r="C34" s="746"/>
      <c r="D34" s="746"/>
      <c r="E34" s="746"/>
      <c r="F34" s="746"/>
      <c r="G34" s="746"/>
      <c r="H34" s="746"/>
      <c r="I34" s="746"/>
      <c r="J34" s="746"/>
      <c r="K34" s="746"/>
      <c r="L34" s="746"/>
      <c r="M34" s="746"/>
      <c r="N34" s="746"/>
      <c r="O34" s="746"/>
      <c r="P34" s="746"/>
      <c r="Q34" s="746"/>
      <c r="R34" s="746"/>
      <c r="S34" s="746"/>
      <c r="T34" s="746"/>
      <c r="U34" s="746"/>
      <c r="V34" s="746"/>
      <c r="W34" s="746"/>
      <c r="X34" s="746"/>
      <c r="Y34" s="746"/>
      <c r="Z34" s="746"/>
      <c r="AA34" s="746"/>
      <c r="AB34" s="746"/>
    </row>
    <row r="35" spans="1:28" s="339" customFormat="1" ht="32.25" customHeight="1">
      <c r="A35" s="746"/>
      <c r="B35" s="1482"/>
      <c r="C35" s="1482"/>
      <c r="D35" s="1482"/>
      <c r="E35" s="1482"/>
      <c r="F35" s="1482"/>
      <c r="G35" s="1482"/>
      <c r="H35" s="1482"/>
      <c r="I35" s="1482"/>
      <c r="J35" s="1482"/>
      <c r="K35" s="1482"/>
      <c r="L35" s="1482"/>
      <c r="M35" s="1482"/>
      <c r="N35" s="1482"/>
      <c r="O35" s="1482"/>
      <c r="P35" s="1482"/>
      <c r="Q35" s="1482"/>
      <c r="R35" s="1482"/>
      <c r="S35" s="1482"/>
      <c r="T35" s="1482"/>
      <c r="U35" s="1482"/>
      <c r="V35" s="1482"/>
      <c r="W35" s="1482"/>
      <c r="X35" s="1482"/>
      <c r="Y35" s="1482"/>
      <c r="Z35" s="1482"/>
      <c r="AA35" s="1482"/>
      <c r="AB35" s="1482"/>
    </row>
  </sheetData>
  <sheetProtection selectLockedCells="1"/>
  <mergeCells count="21">
    <mergeCell ref="AE16:BA18"/>
    <mergeCell ref="J21:AB21"/>
    <mergeCell ref="J22:AB22"/>
    <mergeCell ref="J24:AB28"/>
    <mergeCell ref="D18:AB18"/>
    <mergeCell ref="B35:AB35"/>
    <mergeCell ref="L2:AB2"/>
    <mergeCell ref="D16:AB16"/>
    <mergeCell ref="D17:AB17"/>
    <mergeCell ref="AE14:BA14"/>
    <mergeCell ref="E14:S14"/>
    <mergeCell ref="T14:X14"/>
    <mergeCell ref="H5:AB5"/>
    <mergeCell ref="D10:X10"/>
    <mergeCell ref="AA10:AB10"/>
    <mergeCell ref="D12:G12"/>
    <mergeCell ref="H12:K12"/>
    <mergeCell ref="Q12:T12"/>
    <mergeCell ref="V12:X12"/>
    <mergeCell ref="H7:AB7"/>
    <mergeCell ref="AE10:BA10"/>
  </mergeCells>
  <phoneticPr fontId="65"/>
  <conditionalFormatting sqref="H12:K12">
    <cfRule type="containsBlanks" dxfId="234" priority="4">
      <formula>LEN(TRIM(H12))=0</formula>
    </cfRule>
  </conditionalFormatting>
  <conditionalFormatting sqref="H5:AB5">
    <cfRule type="containsBlanks" dxfId="233" priority="2">
      <formula>LEN(TRIM(H5))=0</formula>
    </cfRule>
  </conditionalFormatting>
  <conditionalFormatting sqref="H7:AB7">
    <cfRule type="containsBlanks" dxfId="232" priority="1">
      <formula>LEN(TRIM(H7))=0</formula>
    </cfRule>
  </conditionalFormatting>
  <conditionalFormatting sqref="J21:AB22">
    <cfRule type="containsBlanks" dxfId="231" priority="7">
      <formula>LEN(TRIM(J21))=0</formula>
    </cfRule>
  </conditionalFormatting>
  <conditionalFormatting sqref="J24:AB28">
    <cfRule type="containsBlanks" dxfId="230" priority="9">
      <formula>LEN(TRIM(J24))=0</formula>
    </cfRule>
  </conditionalFormatting>
  <conditionalFormatting sqref="T14:X14">
    <cfRule type="containsBlanks" dxfId="229" priority="6">
      <formula>LEN(TRIM(T14))=0</formula>
    </cfRule>
  </conditionalFormatting>
  <conditionalFormatting sqref="V12:X12">
    <cfRule type="containsBlanks" dxfId="228" priority="5">
      <formula>LEN(TRIM(V12))=0</formula>
    </cfRule>
  </conditionalFormatting>
  <conditionalFormatting sqref="AA10:AB10">
    <cfRule type="containsBlanks" dxfId="227" priority="3">
      <formula>LEN(TRIM(AA10))=0</formula>
    </cfRule>
  </conditionalFormatting>
  <dataValidations count="3">
    <dataValidation type="list" allowBlank="1" showInputMessage="1" showErrorMessage="1" sqref="H5:AB5" xr:uid="{3AB2E8DE-658D-4E47-BCCC-C6F5001EECF0}">
      <formula1>"(1)民間企業,(2)地方独立行政法人,(3)地方独立行政法人法,(4)国立大学、公立大学法人及び学校法人,(5)社会福祉法人,(6)医療法人,(7)特別法の規定に基づき設立された協同組合等,(8)一般社団法人、一般財団法人、公益社団法人、公益財団法人,(9)その他、環境大臣の承認を得て執行団体が適当と認める者,(10)地方公共団体"</formula1>
    </dataValidation>
    <dataValidation type="list" allowBlank="1" showInputMessage="1" showErrorMessage="1" sqref="T33:U33 AB10:AB11 AA10:AA15 AA19" xr:uid="{623D5721-CBEB-4E82-A819-9226C4EBC3F4}">
      <formula1>"✓"</formula1>
    </dataValidation>
    <dataValidation type="list" allowBlank="1" showInputMessage="1" showErrorMessage="1" sqref="H7:AB7" xr:uid="{9E5CB4EF-6098-4DA9-80E9-F1E68F6C7F11}">
      <formula1>"製造業、建設業、運輸業その他,卸売業、サービス業,小売業"</formula1>
    </dataValidation>
  </dataValidations>
  <pageMargins left="0.7" right="0.7" top="0.75" bottom="0.75" header="0.3" footer="0.3"/>
  <pageSetup paperSize="9" scale="9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36BB7-21BC-42CA-8234-294CFE9095B1}">
  <sheetPr>
    <tabColor rgb="FF00B0F0"/>
    <pageSetUpPr fitToPage="1"/>
  </sheetPr>
  <dimension ref="A1:BE31"/>
  <sheetViews>
    <sheetView showGridLines="0" view="pageBreakPreview" zoomScaleNormal="100" zoomScaleSheetLayoutView="100" workbookViewId="0">
      <selection activeCell="R18" sqref="R18"/>
    </sheetView>
  </sheetViews>
  <sheetFormatPr defaultColWidth="0" defaultRowHeight="0" customHeight="1" zeroHeight="1"/>
  <cols>
    <col min="1" max="1" width="3.75" style="340" customWidth="1"/>
    <col min="2" max="4" width="4.375" style="340" customWidth="1"/>
    <col min="5" max="5" width="5.625" style="340" customWidth="1"/>
    <col min="6" max="6" width="6.625" style="340" customWidth="1"/>
    <col min="7" max="45" width="4.375" style="340" customWidth="1"/>
    <col min="46" max="57" width="4.375" style="340" hidden="1" customWidth="1"/>
    <col min="58" max="16384" width="8" style="340" hidden="1"/>
  </cols>
  <sheetData>
    <row r="1" spans="1:49" ht="14.25" customHeight="1">
      <c r="A1" s="1562" t="s">
        <v>1744</v>
      </c>
      <c r="B1" s="1562"/>
    </row>
    <row r="2" spans="1:49" ht="17.25" hidden="1" customHeight="1">
      <c r="B2" s="341" t="s">
        <v>1365</v>
      </c>
      <c r="C2" s="341"/>
      <c r="D2" s="341"/>
      <c r="E2" s="341"/>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17.25" customHeight="1">
      <c r="B3" s="341"/>
      <c r="C3" s="343" t="s">
        <v>1366</v>
      </c>
      <c r="D3" s="341"/>
      <c r="E3" s="341"/>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8.25" customHeight="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row>
    <row r="5" spans="1:49" ht="20.100000000000001" customHeight="1">
      <c r="B5" s="342"/>
      <c r="C5" s="1537" t="s">
        <v>1367</v>
      </c>
      <c r="D5" s="1537"/>
      <c r="E5" s="1537"/>
      <c r="F5" s="1563"/>
      <c r="G5" s="1564"/>
      <c r="H5" s="1564"/>
      <c r="I5" s="1564"/>
      <c r="J5" s="1564"/>
      <c r="K5" s="1564"/>
      <c r="L5" s="1564"/>
      <c r="M5" s="1564"/>
      <c r="N5" s="1564"/>
      <c r="O5" s="1564"/>
      <c r="P5" s="1564"/>
      <c r="Q5" s="1565"/>
      <c r="X5" s="1168" t="s">
        <v>1759</v>
      </c>
      <c r="Y5" s="1169"/>
      <c r="Z5" s="1169"/>
      <c r="AA5" s="1169"/>
      <c r="AB5" s="1169"/>
      <c r="AC5" s="1169"/>
      <c r="AD5" s="1169"/>
      <c r="AE5" s="1169"/>
      <c r="AF5" s="1169"/>
      <c r="AG5" s="1169"/>
      <c r="AH5" s="1169"/>
      <c r="AI5" s="1169"/>
      <c r="AJ5" s="1169"/>
      <c r="AK5" s="1169"/>
    </row>
    <row r="6" spans="1:49" ht="30.75" customHeight="1">
      <c r="B6" s="342"/>
      <c r="C6" s="1537" t="s">
        <v>1368</v>
      </c>
      <c r="D6" s="1537"/>
      <c r="E6" s="1537"/>
      <c r="F6" s="1566"/>
      <c r="G6" s="1566"/>
      <c r="H6" s="1566"/>
      <c r="I6" s="1566"/>
      <c r="J6" s="1566"/>
      <c r="K6" s="1566"/>
      <c r="L6" s="1566"/>
      <c r="M6" s="1567" t="s">
        <v>1369</v>
      </c>
      <c r="N6" s="1568"/>
      <c r="O6" s="1568"/>
      <c r="P6" s="1568"/>
      <c r="Q6" s="1568"/>
    </row>
    <row r="7" spans="1:49" ht="20.100000000000001" customHeight="1">
      <c r="B7" s="342"/>
      <c r="C7" s="1537" t="s">
        <v>1370</v>
      </c>
      <c r="D7" s="1537"/>
      <c r="E7" s="1537"/>
      <c r="F7" s="1554"/>
      <c r="G7" s="1555"/>
      <c r="H7" s="1555"/>
      <c r="I7" s="1556"/>
      <c r="J7" s="342"/>
      <c r="K7" s="342"/>
      <c r="L7" s="342"/>
      <c r="M7" s="342"/>
      <c r="N7" s="342"/>
      <c r="O7" s="342"/>
      <c r="P7" s="342"/>
      <c r="Q7" s="342"/>
    </row>
    <row r="8" spans="1:49" ht="20.100000000000001" customHeight="1">
      <c r="B8" s="342"/>
      <c r="C8" s="1537" t="s">
        <v>1371</v>
      </c>
      <c r="D8" s="1537"/>
      <c r="E8" s="1537"/>
      <c r="F8" s="1557"/>
      <c r="G8" s="1558"/>
      <c r="H8" s="1558"/>
      <c r="I8" s="1559"/>
      <c r="J8" s="760" t="s">
        <v>1372</v>
      </c>
      <c r="K8" s="761"/>
      <c r="L8" s="342"/>
      <c r="M8" s="342"/>
      <c r="N8" s="342"/>
      <c r="O8" s="342"/>
      <c r="P8" s="342"/>
      <c r="Q8" s="342"/>
    </row>
    <row r="9" spans="1:49" ht="20.100000000000001" customHeight="1">
      <c r="B9" s="342"/>
      <c r="C9" s="1537" t="s">
        <v>1373</v>
      </c>
      <c r="D9" s="1537"/>
      <c r="E9" s="1537"/>
      <c r="F9" s="1560"/>
      <c r="G9" s="1561"/>
      <c r="H9" s="760" t="s">
        <v>1374</v>
      </c>
      <c r="I9" s="762"/>
      <c r="J9" s="763"/>
      <c r="K9" s="342"/>
      <c r="L9" s="342"/>
      <c r="M9" s="342"/>
      <c r="N9" s="342"/>
      <c r="O9" s="342"/>
      <c r="P9" s="342"/>
      <c r="Q9" s="342"/>
    </row>
    <row r="10" spans="1:49" ht="20.100000000000001" customHeight="1">
      <c r="B10" s="342"/>
      <c r="C10" s="1537" t="s">
        <v>1375</v>
      </c>
      <c r="D10" s="1537"/>
      <c r="E10" s="1537"/>
      <c r="F10" s="1541"/>
      <c r="G10" s="1542"/>
      <c r="H10" s="764" t="s">
        <v>1376</v>
      </c>
      <c r="I10" s="761"/>
      <c r="J10" s="342"/>
      <c r="K10" s="342"/>
      <c r="L10" s="342"/>
      <c r="M10" s="342"/>
      <c r="N10" s="342"/>
      <c r="O10" s="342"/>
      <c r="P10" s="342"/>
      <c r="Q10" s="342"/>
    </row>
    <row r="11" spans="1:49" ht="24.75" customHeight="1">
      <c r="B11" s="342"/>
      <c r="C11" s="1537" t="s">
        <v>1377</v>
      </c>
      <c r="D11" s="1537"/>
      <c r="E11" s="1537"/>
      <c r="F11" s="1543"/>
      <c r="G11" s="1544"/>
      <c r="H11" s="1544"/>
      <c r="I11" s="1544"/>
      <c r="J11" s="1544"/>
      <c r="K11" s="1544"/>
      <c r="L11" s="1544"/>
      <c r="M11" s="1544"/>
      <c r="N11" s="1544"/>
      <c r="O11" s="1544"/>
      <c r="P11" s="1544"/>
      <c r="Q11" s="1545"/>
    </row>
    <row r="12" spans="1:49" ht="24.75" customHeight="1">
      <c r="B12" s="342"/>
      <c r="C12" s="1537"/>
      <c r="D12" s="1537"/>
      <c r="E12" s="1537"/>
      <c r="F12" s="1546"/>
      <c r="G12" s="1547"/>
      <c r="H12" s="1547"/>
      <c r="I12" s="1547"/>
      <c r="J12" s="1547"/>
      <c r="K12" s="1547"/>
      <c r="L12" s="1547"/>
      <c r="M12" s="1547"/>
      <c r="N12" s="1547"/>
      <c r="O12" s="1547"/>
      <c r="P12" s="1547"/>
      <c r="Q12" s="1548"/>
    </row>
    <row r="13" spans="1:49" ht="20.100000000000001" customHeight="1">
      <c r="B13" s="342"/>
      <c r="C13" s="1537" t="s">
        <v>1181</v>
      </c>
      <c r="D13" s="1537"/>
      <c r="E13" s="1537"/>
      <c r="F13" s="765" t="s">
        <v>1378</v>
      </c>
      <c r="G13" s="1549"/>
      <c r="H13" s="1549"/>
      <c r="I13" s="1550" t="s">
        <v>1379</v>
      </c>
      <c r="J13" s="1551"/>
      <c r="K13" s="765" t="s">
        <v>1378</v>
      </c>
      <c r="L13" s="1549"/>
      <c r="M13" s="1549"/>
      <c r="N13" s="1551" t="s">
        <v>1379</v>
      </c>
      <c r="O13" s="1552"/>
      <c r="P13" s="342"/>
      <c r="Q13" s="342"/>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row>
    <row r="14" spans="1:49" ht="20.100000000000001" customHeight="1">
      <c r="B14" s="342"/>
      <c r="C14" s="1537"/>
      <c r="D14" s="1537"/>
      <c r="E14" s="1537"/>
      <c r="F14" s="1553" t="s">
        <v>1380</v>
      </c>
      <c r="G14" s="1553"/>
      <c r="H14" s="1553"/>
      <c r="I14" s="1553"/>
      <c r="J14" s="1553"/>
      <c r="K14" s="1553" t="s">
        <v>1381</v>
      </c>
      <c r="L14" s="1553"/>
      <c r="M14" s="1553"/>
      <c r="N14" s="1553"/>
      <c r="O14" s="1553"/>
      <c r="P14" s="342"/>
      <c r="Q14" s="342"/>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row>
    <row r="15" spans="1:49" ht="20.100000000000001" customHeight="1">
      <c r="B15" s="342"/>
      <c r="C15" s="1537" t="s">
        <v>1382</v>
      </c>
      <c r="D15" s="1537"/>
      <c r="E15" s="1537"/>
      <c r="F15" s="1538"/>
      <c r="G15" s="1539"/>
      <c r="H15" s="1539"/>
      <c r="I15" s="1540"/>
      <c r="J15" s="766" t="s">
        <v>1372</v>
      </c>
      <c r="K15" s="1538"/>
      <c r="L15" s="1539"/>
      <c r="M15" s="1539"/>
      <c r="N15" s="1540"/>
      <c r="O15" s="766" t="s">
        <v>1372</v>
      </c>
      <c r="P15" s="342"/>
      <c r="Q15" s="342"/>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row>
    <row r="16" spans="1:49" ht="20.100000000000001" customHeight="1">
      <c r="B16" s="342"/>
      <c r="C16" s="1537" t="s">
        <v>1182</v>
      </c>
      <c r="D16" s="1537"/>
      <c r="E16" s="1537"/>
      <c r="F16" s="1538"/>
      <c r="G16" s="1539"/>
      <c r="H16" s="1539"/>
      <c r="I16" s="1540"/>
      <c r="J16" s="766" t="s">
        <v>1372</v>
      </c>
      <c r="K16" s="1538"/>
      <c r="L16" s="1539"/>
      <c r="M16" s="1539"/>
      <c r="N16" s="1540"/>
      <c r="O16" s="766" t="s">
        <v>1372</v>
      </c>
      <c r="P16" s="342"/>
      <c r="Q16" s="342"/>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row>
    <row r="17" spans="2:49" ht="20.100000000000001" customHeight="1">
      <c r="B17" s="342"/>
      <c r="C17" s="1529" t="s">
        <v>1183</v>
      </c>
      <c r="D17" s="1529"/>
      <c r="E17" s="1529"/>
      <c r="F17" s="1530"/>
      <c r="G17" s="1531"/>
      <c r="H17" s="1531"/>
      <c r="I17" s="1532"/>
      <c r="J17" s="767" t="s">
        <v>1372</v>
      </c>
      <c r="K17" s="1530"/>
      <c r="L17" s="1531"/>
      <c r="M17" s="1531"/>
      <c r="N17" s="1532"/>
      <c r="O17" s="767" t="s">
        <v>1372</v>
      </c>
      <c r="P17" s="342"/>
      <c r="Q17" s="342"/>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row>
    <row r="18" spans="2:49" ht="20.100000000000001" customHeight="1" thickBot="1">
      <c r="B18" s="342"/>
      <c r="C18" s="1533" t="s">
        <v>1383</v>
      </c>
      <c r="D18" s="1533"/>
      <c r="E18" s="1533"/>
      <c r="F18" s="1534"/>
      <c r="G18" s="1535"/>
      <c r="H18" s="1535"/>
      <c r="I18" s="1536"/>
      <c r="J18" s="1154" t="s">
        <v>1372</v>
      </c>
      <c r="K18" s="1534"/>
      <c r="L18" s="1535"/>
      <c r="M18" s="1535"/>
      <c r="N18" s="1536"/>
      <c r="O18" s="1154" t="s">
        <v>1372</v>
      </c>
      <c r="P18" s="342"/>
      <c r="Q18" s="342"/>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row>
    <row r="19" spans="2:49" ht="20.100000000000001" customHeight="1" thickBot="1">
      <c r="B19" s="342"/>
      <c r="C19" s="1518" t="s">
        <v>1739</v>
      </c>
      <c r="D19" s="1519"/>
      <c r="E19" s="1519"/>
      <c r="F19" s="1520"/>
      <c r="G19" s="1520"/>
      <c r="H19" s="1520"/>
      <c r="I19" s="1520"/>
      <c r="J19" s="768" t="s">
        <v>1372</v>
      </c>
      <c r="K19" s="1520"/>
      <c r="L19" s="1520"/>
      <c r="M19" s="1520"/>
      <c r="N19" s="1520"/>
      <c r="O19" s="1153" t="s">
        <v>1372</v>
      </c>
      <c r="P19" s="342"/>
      <c r="Q19" s="342"/>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row>
    <row r="20" spans="2:49" ht="20.100000000000001" customHeight="1">
      <c r="B20" s="342"/>
      <c r="C20" s="1521" t="s">
        <v>1384</v>
      </c>
      <c r="D20" s="1521"/>
      <c r="E20" s="1521"/>
      <c r="F20" s="1523"/>
      <c r="G20" s="1524"/>
      <c r="H20" s="1524"/>
      <c r="I20" s="1524"/>
      <c r="J20" s="1524"/>
      <c r="K20" s="1524"/>
      <c r="L20" s="1524"/>
      <c r="M20" s="1524"/>
      <c r="N20" s="1152" t="s">
        <v>1385</v>
      </c>
      <c r="O20" s="1525"/>
      <c r="P20" s="1526"/>
      <c r="Q20" s="346" t="s">
        <v>1386</v>
      </c>
    </row>
    <row r="21" spans="2:49" ht="20.100000000000001" customHeight="1">
      <c r="B21" s="342"/>
      <c r="C21" s="1522"/>
      <c r="D21" s="1522"/>
      <c r="E21" s="1522"/>
      <c r="F21" s="1527"/>
      <c r="G21" s="1528"/>
      <c r="H21" s="1528"/>
      <c r="I21" s="1528"/>
      <c r="J21" s="1528"/>
      <c r="K21" s="1528"/>
      <c r="L21" s="1528"/>
      <c r="M21" s="1528"/>
      <c r="N21" s="345" t="s">
        <v>1385</v>
      </c>
      <c r="O21" s="1526"/>
      <c r="P21" s="1526"/>
      <c r="Q21" s="346" t="s">
        <v>1386</v>
      </c>
    </row>
    <row r="22" spans="2:49" ht="20.100000000000001" customHeight="1">
      <c r="B22" s="342"/>
      <c r="C22" s="1522"/>
      <c r="D22" s="1522"/>
      <c r="E22" s="1522"/>
      <c r="F22" s="1527"/>
      <c r="G22" s="1528"/>
      <c r="H22" s="1528"/>
      <c r="I22" s="1528"/>
      <c r="J22" s="1528"/>
      <c r="K22" s="1528"/>
      <c r="L22" s="1528"/>
      <c r="M22" s="1528"/>
      <c r="N22" s="345" t="s">
        <v>1385</v>
      </c>
      <c r="O22" s="1526"/>
      <c r="P22" s="1526"/>
      <c r="Q22" s="346" t="s">
        <v>1386</v>
      </c>
    </row>
    <row r="23" spans="2:49" ht="20.100000000000001" customHeight="1">
      <c r="B23" s="342"/>
      <c r="C23" s="1522"/>
      <c r="D23" s="1522"/>
      <c r="E23" s="1522"/>
      <c r="F23" s="1527"/>
      <c r="G23" s="1528"/>
      <c r="H23" s="1528"/>
      <c r="I23" s="1528"/>
      <c r="J23" s="1528"/>
      <c r="K23" s="1528"/>
      <c r="L23" s="1528"/>
      <c r="M23" s="1528"/>
      <c r="N23" s="345" t="s">
        <v>1385</v>
      </c>
      <c r="O23" s="1526"/>
      <c r="P23" s="1526"/>
      <c r="Q23" s="346" t="s">
        <v>1386</v>
      </c>
    </row>
    <row r="24" spans="2:49" ht="20.100000000000001" customHeight="1">
      <c r="B24" s="342"/>
      <c r="C24" s="1522"/>
      <c r="D24" s="1522"/>
      <c r="E24" s="1522"/>
      <c r="F24" s="1527"/>
      <c r="G24" s="1528"/>
      <c r="H24" s="1528"/>
      <c r="I24" s="1528"/>
      <c r="J24" s="1528"/>
      <c r="K24" s="1528"/>
      <c r="L24" s="1528"/>
      <c r="M24" s="1528"/>
      <c r="N24" s="345" t="s">
        <v>1385</v>
      </c>
      <c r="O24" s="1526"/>
      <c r="P24" s="1526"/>
      <c r="Q24" s="346" t="s">
        <v>1386</v>
      </c>
    </row>
    <row r="25" spans="2:49" ht="20.100000000000001" customHeight="1">
      <c r="B25" s="342"/>
    </row>
    <row r="26" spans="2:49" ht="20.100000000000001" customHeight="1">
      <c r="C26" s="1517" t="s">
        <v>1387</v>
      </c>
      <c r="D26" s="1517"/>
      <c r="E26" s="1517"/>
      <c r="F26" s="1517"/>
      <c r="G26" s="1517"/>
      <c r="H26" s="1517"/>
      <c r="I26" s="1517"/>
      <c r="J26" s="1517"/>
      <c r="K26" s="1517"/>
      <c r="L26" s="1517"/>
      <c r="M26" s="1517"/>
      <c r="N26" s="1517"/>
      <c r="O26" s="1517"/>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row>
    <row r="27" spans="2:49" ht="20.100000000000001" customHeight="1">
      <c r="C27" s="1517" t="s">
        <v>1388</v>
      </c>
      <c r="D27" s="1517"/>
      <c r="E27" s="1517"/>
      <c r="F27" s="1517"/>
      <c r="G27" s="1517"/>
      <c r="H27" s="1517"/>
      <c r="I27" s="1517"/>
      <c r="J27" s="1517"/>
      <c r="K27" s="1517"/>
      <c r="L27" s="1517"/>
      <c r="M27" s="1517"/>
      <c r="N27" s="1517"/>
      <c r="O27" s="1517"/>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row>
    <row r="28" spans="2:49" ht="20.100000000000001" customHeight="1">
      <c r="C28" s="347"/>
      <c r="D28" s="347"/>
      <c r="E28" s="347"/>
      <c r="F28" s="347"/>
      <c r="G28" s="347"/>
      <c r="H28" s="347"/>
      <c r="I28" s="347"/>
      <c r="J28" s="347"/>
      <c r="K28" s="347"/>
      <c r="L28" s="347"/>
      <c r="M28" s="347"/>
      <c r="N28" s="347"/>
      <c r="O28" s="347"/>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row>
    <row r="29" spans="2:49" ht="12"/>
    <row r="30" spans="2:49" ht="12"/>
    <row r="31" spans="2:49" ht="12"/>
  </sheetData>
  <sheetProtection selectLockedCells="1"/>
  <mergeCells count="51">
    <mergeCell ref="A1:B1"/>
    <mergeCell ref="C5:E5"/>
    <mergeCell ref="F5:Q5"/>
    <mergeCell ref="C6:E6"/>
    <mergeCell ref="F6:L6"/>
    <mergeCell ref="M6:Q6"/>
    <mergeCell ref="C7:E7"/>
    <mergeCell ref="F7:I7"/>
    <mergeCell ref="C8:E8"/>
    <mergeCell ref="F8:I8"/>
    <mergeCell ref="C9:E9"/>
    <mergeCell ref="F9:G9"/>
    <mergeCell ref="C10:E10"/>
    <mergeCell ref="F10:G10"/>
    <mergeCell ref="C11:E12"/>
    <mergeCell ref="F11:Q12"/>
    <mergeCell ref="C13:E14"/>
    <mergeCell ref="G13:H13"/>
    <mergeCell ref="I13:J13"/>
    <mergeCell ref="L13:M13"/>
    <mergeCell ref="N13:O13"/>
    <mergeCell ref="F14:J14"/>
    <mergeCell ref="K14:O14"/>
    <mergeCell ref="C15:E15"/>
    <mergeCell ref="F15:I15"/>
    <mergeCell ref="K15:N15"/>
    <mergeCell ref="C16:E16"/>
    <mergeCell ref="F16:I16"/>
    <mergeCell ref="K16:N16"/>
    <mergeCell ref="C17:E17"/>
    <mergeCell ref="F17:I17"/>
    <mergeCell ref="K17:N17"/>
    <mergeCell ref="C18:E18"/>
    <mergeCell ref="F18:I18"/>
    <mergeCell ref="K18:N18"/>
    <mergeCell ref="C27:O27"/>
    <mergeCell ref="C19:E19"/>
    <mergeCell ref="F19:I19"/>
    <mergeCell ref="K19:N19"/>
    <mergeCell ref="C20:E24"/>
    <mergeCell ref="F20:M20"/>
    <mergeCell ref="O20:P20"/>
    <mergeCell ref="F21:M21"/>
    <mergeCell ref="O21:P21"/>
    <mergeCell ref="F22:M22"/>
    <mergeCell ref="O22:P22"/>
    <mergeCell ref="F23:M23"/>
    <mergeCell ref="O23:P23"/>
    <mergeCell ref="F24:M24"/>
    <mergeCell ref="O24:P24"/>
    <mergeCell ref="C26:O26"/>
  </mergeCells>
  <phoneticPr fontId="65"/>
  <conditionalFormatting sqref="F15:F19">
    <cfRule type="cellIs" dxfId="226" priority="5" stopIfTrue="1" operator="equal">
      <formula>""</formula>
    </cfRule>
  </conditionalFormatting>
  <conditionalFormatting sqref="F9:G9">
    <cfRule type="containsBlanks" dxfId="225" priority="8" stopIfTrue="1">
      <formula>LEN(TRIM(F9))=0</formula>
    </cfRule>
  </conditionalFormatting>
  <conditionalFormatting sqref="F10:G10">
    <cfRule type="containsBlanks" dxfId="224" priority="15">
      <formula>LEN(TRIM(F10))=0</formula>
    </cfRule>
  </conditionalFormatting>
  <conditionalFormatting sqref="F7:I7">
    <cfRule type="containsBlanks" dxfId="223" priority="9">
      <formula>LEN(TRIM(F7))=0</formula>
    </cfRule>
  </conditionalFormatting>
  <conditionalFormatting sqref="F8:I8">
    <cfRule type="containsBlanks" dxfId="222" priority="14">
      <formula>LEN(TRIM(F8))=0</formula>
    </cfRule>
  </conditionalFormatting>
  <conditionalFormatting sqref="F15:I18 F19">
    <cfRule type="containsBlanks" dxfId="221" priority="4">
      <formula>LEN(TRIM(F15))=0</formula>
    </cfRule>
  </conditionalFormatting>
  <conditionalFormatting sqref="F6:L6">
    <cfRule type="containsBlanks" dxfId="220" priority="13">
      <formula>LEN(TRIM(F6))=0</formula>
    </cfRule>
  </conditionalFormatting>
  <conditionalFormatting sqref="F5:Q5 F6:L6 F7:I8 F9:G10">
    <cfRule type="containsBlanks" dxfId="219" priority="1">
      <formula>LEN(TRIM(F5))=0</formula>
    </cfRule>
  </conditionalFormatting>
  <conditionalFormatting sqref="F5:Q5">
    <cfRule type="containsBlanks" dxfId="218" priority="12">
      <formula>LEN(TRIM(F5))=0</formula>
    </cfRule>
  </conditionalFormatting>
  <conditionalFormatting sqref="F11:Q12 G13:H13 L13:M13">
    <cfRule type="containsBlanks" dxfId="217" priority="6">
      <formula>LEN(TRIM(F11))=0</formula>
    </cfRule>
  </conditionalFormatting>
  <conditionalFormatting sqref="F11:Q12">
    <cfRule type="containsBlanks" dxfId="216" priority="7">
      <formula>LEN(TRIM(F11))=0</formula>
    </cfRule>
  </conditionalFormatting>
  <conditionalFormatting sqref="G13">
    <cfRule type="cellIs" dxfId="215" priority="11" stopIfTrue="1" operator="equal">
      <formula>""</formula>
    </cfRule>
  </conditionalFormatting>
  <conditionalFormatting sqref="K15:K19">
    <cfRule type="cellIs" dxfId="214" priority="3" stopIfTrue="1" operator="equal">
      <formula>""</formula>
    </cfRule>
  </conditionalFormatting>
  <conditionalFormatting sqref="K15:N18 K19">
    <cfRule type="containsBlanks" dxfId="213" priority="2">
      <formula>LEN(TRIM(K15))=0</formula>
    </cfRule>
  </conditionalFormatting>
  <conditionalFormatting sqref="L13">
    <cfRule type="cellIs" dxfId="212" priority="10" stopIfTrue="1" operator="equal">
      <formula>""</formula>
    </cfRule>
  </conditionalFormatting>
  <dataValidations count="1">
    <dataValidation type="whole" allowBlank="1" showInputMessage="1" showErrorMessage="1" sqref="F9:G9" xr:uid="{B1FBC95E-87D6-470A-9A44-68DCF2F8287E}">
      <formula1>1</formula1>
      <formula2>12</formula2>
    </dataValidation>
  </dataValidations>
  <pageMargins left="0.7" right="0.7" top="0.75" bottom="0.75" header="0.3" footer="0.3"/>
  <pageSetup paperSize="9" scale="9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8CCFD-5864-4FF8-8418-48EC19DC6E9C}">
  <sheetPr>
    <tabColor rgb="FF00B0F0"/>
    <pageSetUpPr fitToPage="1"/>
  </sheetPr>
  <dimension ref="A1:BE31"/>
  <sheetViews>
    <sheetView showGridLines="0" view="pageBreakPreview" zoomScaleNormal="100" zoomScaleSheetLayoutView="100" workbookViewId="0">
      <selection activeCell="F5" sqref="F5:Q5"/>
    </sheetView>
  </sheetViews>
  <sheetFormatPr defaultColWidth="0" defaultRowHeight="0" customHeight="1" zeroHeight="1"/>
  <cols>
    <col min="1" max="1" width="3.75" style="340" customWidth="1"/>
    <col min="2" max="4" width="4.375" style="340" customWidth="1"/>
    <col min="5" max="5" width="5.625" style="340" customWidth="1"/>
    <col min="6" max="6" width="6.625" style="340" customWidth="1"/>
    <col min="7" max="45" width="4.375" style="340" customWidth="1"/>
    <col min="46" max="57" width="4.375" style="340" hidden="1" customWidth="1"/>
    <col min="58" max="16384" width="8" style="340" hidden="1"/>
  </cols>
  <sheetData>
    <row r="1" spans="1:49" ht="18.75" customHeight="1">
      <c r="A1" s="1562" t="s">
        <v>1744</v>
      </c>
      <c r="B1" s="1562"/>
    </row>
    <row r="2" spans="1:49" ht="17.25" hidden="1" customHeight="1">
      <c r="B2" s="341" t="s">
        <v>1365</v>
      </c>
      <c r="C2" s="341"/>
      <c r="D2" s="341"/>
      <c r="E2" s="341"/>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17.25" customHeight="1">
      <c r="B3" s="341"/>
      <c r="C3" s="343" t="s">
        <v>1366</v>
      </c>
      <c r="D3" s="341"/>
      <c r="E3" s="341"/>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8.25" customHeight="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row>
    <row r="5" spans="1:49" ht="20.100000000000001" customHeight="1">
      <c r="B5" s="342"/>
      <c r="C5" s="1537" t="s">
        <v>1367</v>
      </c>
      <c r="D5" s="1537"/>
      <c r="E5" s="1537"/>
      <c r="F5" s="1563"/>
      <c r="G5" s="1564"/>
      <c r="H5" s="1564"/>
      <c r="I5" s="1564"/>
      <c r="J5" s="1564"/>
      <c r="K5" s="1564"/>
      <c r="L5" s="1564"/>
      <c r="M5" s="1564"/>
      <c r="N5" s="1564"/>
      <c r="O5" s="1564"/>
      <c r="P5" s="1564"/>
      <c r="Q5" s="1565"/>
    </row>
    <row r="6" spans="1:49" ht="30.75" customHeight="1">
      <c r="B6" s="342"/>
      <c r="C6" s="1537" t="s">
        <v>1368</v>
      </c>
      <c r="D6" s="1537"/>
      <c r="E6" s="1537"/>
      <c r="F6" s="1566"/>
      <c r="G6" s="1566"/>
      <c r="H6" s="1566"/>
      <c r="I6" s="1566"/>
      <c r="J6" s="1566"/>
      <c r="K6" s="1566"/>
      <c r="L6" s="1566"/>
      <c r="M6" s="1567" t="s">
        <v>1369</v>
      </c>
      <c r="N6" s="1568"/>
      <c r="O6" s="1568"/>
      <c r="P6" s="1568"/>
      <c r="Q6" s="1568"/>
    </row>
    <row r="7" spans="1:49" ht="20.100000000000001" customHeight="1">
      <c r="B7" s="342"/>
      <c r="C7" s="1537" t="s">
        <v>1370</v>
      </c>
      <c r="D7" s="1537"/>
      <c r="E7" s="1537"/>
      <c r="F7" s="1554"/>
      <c r="G7" s="1555"/>
      <c r="H7" s="1555"/>
      <c r="I7" s="1556"/>
      <c r="J7" s="342"/>
      <c r="K7" s="342"/>
      <c r="L7" s="342"/>
      <c r="M7" s="342"/>
      <c r="N7" s="342"/>
      <c r="O7" s="342"/>
      <c r="P7" s="342"/>
      <c r="Q7" s="342"/>
    </row>
    <row r="8" spans="1:49" ht="20.100000000000001" customHeight="1">
      <c r="B8" s="342"/>
      <c r="C8" s="1537" t="s">
        <v>1371</v>
      </c>
      <c r="D8" s="1537"/>
      <c r="E8" s="1537"/>
      <c r="F8" s="1557"/>
      <c r="G8" s="1558"/>
      <c r="H8" s="1558"/>
      <c r="I8" s="1559"/>
      <c r="J8" s="760" t="s">
        <v>1372</v>
      </c>
      <c r="K8" s="761"/>
      <c r="L8" s="342"/>
      <c r="M8" s="342"/>
      <c r="N8" s="342"/>
      <c r="O8" s="342"/>
      <c r="P8" s="342"/>
      <c r="Q8" s="342"/>
    </row>
    <row r="9" spans="1:49" ht="20.100000000000001" customHeight="1">
      <c r="B9" s="342"/>
      <c r="C9" s="1537" t="s">
        <v>1373</v>
      </c>
      <c r="D9" s="1537"/>
      <c r="E9" s="1537"/>
      <c r="F9" s="1560"/>
      <c r="G9" s="1561"/>
      <c r="H9" s="760" t="s">
        <v>1374</v>
      </c>
      <c r="I9" s="762"/>
      <c r="J9" s="763"/>
      <c r="K9" s="342"/>
      <c r="L9" s="342"/>
      <c r="M9" s="342"/>
      <c r="N9" s="342"/>
      <c r="O9" s="342"/>
      <c r="P9" s="342"/>
      <c r="Q9" s="342"/>
    </row>
    <row r="10" spans="1:49" ht="20.100000000000001" customHeight="1">
      <c r="B10" s="342"/>
      <c r="C10" s="1537" t="s">
        <v>1375</v>
      </c>
      <c r="D10" s="1537"/>
      <c r="E10" s="1537"/>
      <c r="F10" s="1541"/>
      <c r="G10" s="1542"/>
      <c r="H10" s="764" t="s">
        <v>1376</v>
      </c>
      <c r="I10" s="761"/>
      <c r="J10" s="342"/>
      <c r="K10" s="342"/>
      <c r="L10" s="342"/>
      <c r="M10" s="342"/>
      <c r="N10" s="342"/>
      <c r="O10" s="342"/>
      <c r="P10" s="342"/>
      <c r="Q10" s="342"/>
    </row>
    <row r="11" spans="1:49" ht="24.75" customHeight="1">
      <c r="B11" s="342"/>
      <c r="C11" s="1537" t="s">
        <v>1377</v>
      </c>
      <c r="D11" s="1537"/>
      <c r="E11" s="1537"/>
      <c r="F11" s="1543"/>
      <c r="G11" s="1544"/>
      <c r="H11" s="1544"/>
      <c r="I11" s="1544"/>
      <c r="J11" s="1544"/>
      <c r="K11" s="1544"/>
      <c r="L11" s="1544"/>
      <c r="M11" s="1544"/>
      <c r="N11" s="1544"/>
      <c r="O11" s="1544"/>
      <c r="P11" s="1544"/>
      <c r="Q11" s="1545"/>
    </row>
    <row r="12" spans="1:49" ht="24.75" customHeight="1">
      <c r="B12" s="342"/>
      <c r="C12" s="1537"/>
      <c r="D12" s="1537"/>
      <c r="E12" s="1537"/>
      <c r="F12" s="1546"/>
      <c r="G12" s="1547"/>
      <c r="H12" s="1547"/>
      <c r="I12" s="1547"/>
      <c r="J12" s="1547"/>
      <c r="K12" s="1547"/>
      <c r="L12" s="1547"/>
      <c r="M12" s="1547"/>
      <c r="N12" s="1547"/>
      <c r="O12" s="1547"/>
      <c r="P12" s="1547"/>
      <c r="Q12" s="1548"/>
    </row>
    <row r="13" spans="1:49" ht="20.100000000000001" customHeight="1">
      <c r="B13" s="342"/>
      <c r="C13" s="1537" t="s">
        <v>1181</v>
      </c>
      <c r="D13" s="1537"/>
      <c r="E13" s="1537"/>
      <c r="F13" s="765" t="s">
        <v>1378</v>
      </c>
      <c r="G13" s="1549"/>
      <c r="H13" s="1549"/>
      <c r="I13" s="1550" t="s">
        <v>1379</v>
      </c>
      <c r="J13" s="1551"/>
      <c r="K13" s="765" t="s">
        <v>1378</v>
      </c>
      <c r="L13" s="1549"/>
      <c r="M13" s="1549"/>
      <c r="N13" s="1551" t="s">
        <v>1379</v>
      </c>
      <c r="O13" s="1552"/>
      <c r="P13" s="342"/>
      <c r="Q13" s="342"/>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row>
    <row r="14" spans="1:49" ht="20.100000000000001" customHeight="1">
      <c r="B14" s="342"/>
      <c r="C14" s="1537"/>
      <c r="D14" s="1537"/>
      <c r="E14" s="1537"/>
      <c r="F14" s="1553" t="s">
        <v>1380</v>
      </c>
      <c r="G14" s="1553"/>
      <c r="H14" s="1553"/>
      <c r="I14" s="1553"/>
      <c r="J14" s="1553"/>
      <c r="K14" s="1553" t="s">
        <v>1381</v>
      </c>
      <c r="L14" s="1553"/>
      <c r="M14" s="1553"/>
      <c r="N14" s="1553"/>
      <c r="O14" s="1553"/>
      <c r="P14" s="342"/>
      <c r="Q14" s="342"/>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row>
    <row r="15" spans="1:49" ht="20.100000000000001" customHeight="1">
      <c r="B15" s="342"/>
      <c r="C15" s="1537" t="s">
        <v>1382</v>
      </c>
      <c r="D15" s="1537"/>
      <c r="E15" s="1537"/>
      <c r="F15" s="1538"/>
      <c r="G15" s="1539"/>
      <c r="H15" s="1539"/>
      <c r="I15" s="1540"/>
      <c r="J15" s="766" t="s">
        <v>1372</v>
      </c>
      <c r="K15" s="1538"/>
      <c r="L15" s="1539"/>
      <c r="M15" s="1539"/>
      <c r="N15" s="1540"/>
      <c r="O15" s="766" t="s">
        <v>1372</v>
      </c>
      <c r="P15" s="342"/>
      <c r="Q15" s="342"/>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row>
    <row r="16" spans="1:49" ht="20.100000000000001" customHeight="1">
      <c r="B16" s="342"/>
      <c r="C16" s="1537" t="s">
        <v>1182</v>
      </c>
      <c r="D16" s="1537"/>
      <c r="E16" s="1537"/>
      <c r="F16" s="1538"/>
      <c r="G16" s="1539"/>
      <c r="H16" s="1539"/>
      <c r="I16" s="1540"/>
      <c r="J16" s="766" t="s">
        <v>1372</v>
      </c>
      <c r="K16" s="1538"/>
      <c r="L16" s="1539"/>
      <c r="M16" s="1539"/>
      <c r="N16" s="1540"/>
      <c r="O16" s="766" t="s">
        <v>1372</v>
      </c>
      <c r="P16" s="342"/>
      <c r="Q16" s="342"/>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row>
    <row r="17" spans="2:49" ht="20.100000000000001" customHeight="1">
      <c r="B17" s="342"/>
      <c r="C17" s="1529" t="s">
        <v>1183</v>
      </c>
      <c r="D17" s="1529"/>
      <c r="E17" s="1529"/>
      <c r="F17" s="1530"/>
      <c r="G17" s="1531"/>
      <c r="H17" s="1531"/>
      <c r="I17" s="1532"/>
      <c r="J17" s="767" t="s">
        <v>1372</v>
      </c>
      <c r="K17" s="1530"/>
      <c r="L17" s="1531"/>
      <c r="M17" s="1531"/>
      <c r="N17" s="1532"/>
      <c r="O17" s="767" t="s">
        <v>1372</v>
      </c>
      <c r="P17" s="342"/>
      <c r="Q17" s="342"/>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row>
    <row r="18" spans="2:49" ht="20.100000000000001" customHeight="1" thickBot="1">
      <c r="B18" s="342"/>
      <c r="C18" s="1533" t="s">
        <v>1383</v>
      </c>
      <c r="D18" s="1533"/>
      <c r="E18" s="1533"/>
      <c r="F18" s="1534"/>
      <c r="G18" s="1535"/>
      <c r="H18" s="1535"/>
      <c r="I18" s="1536"/>
      <c r="J18" s="1154" t="s">
        <v>1372</v>
      </c>
      <c r="K18" s="1534"/>
      <c r="L18" s="1535"/>
      <c r="M18" s="1535"/>
      <c r="N18" s="1536"/>
      <c r="O18" s="1154" t="s">
        <v>1372</v>
      </c>
      <c r="P18" s="342"/>
      <c r="Q18" s="342"/>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row>
    <row r="19" spans="2:49" ht="20.100000000000001" customHeight="1" thickBot="1">
      <c r="B19" s="342"/>
      <c r="C19" s="1518" t="s">
        <v>1739</v>
      </c>
      <c r="D19" s="1519"/>
      <c r="E19" s="1519"/>
      <c r="F19" s="1520"/>
      <c r="G19" s="1520"/>
      <c r="H19" s="1520"/>
      <c r="I19" s="1520"/>
      <c r="J19" s="768" t="s">
        <v>1372</v>
      </c>
      <c r="K19" s="1520"/>
      <c r="L19" s="1520"/>
      <c r="M19" s="1520"/>
      <c r="N19" s="1520"/>
      <c r="O19" s="1153" t="s">
        <v>1372</v>
      </c>
      <c r="P19" s="342"/>
      <c r="Q19" s="342"/>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row>
    <row r="20" spans="2:49" ht="20.100000000000001" customHeight="1">
      <c r="B20" s="342"/>
      <c r="C20" s="1521" t="s">
        <v>1384</v>
      </c>
      <c r="D20" s="1521"/>
      <c r="E20" s="1521"/>
      <c r="F20" s="1523"/>
      <c r="G20" s="1524"/>
      <c r="H20" s="1524"/>
      <c r="I20" s="1524"/>
      <c r="J20" s="1524"/>
      <c r="K20" s="1524"/>
      <c r="L20" s="1524"/>
      <c r="M20" s="1524"/>
      <c r="N20" s="1152" t="s">
        <v>1385</v>
      </c>
      <c r="O20" s="1525"/>
      <c r="P20" s="1526"/>
      <c r="Q20" s="346" t="s">
        <v>1386</v>
      </c>
    </row>
    <row r="21" spans="2:49" ht="20.100000000000001" customHeight="1">
      <c r="B21" s="342"/>
      <c r="C21" s="1522"/>
      <c r="D21" s="1522"/>
      <c r="E21" s="1522"/>
      <c r="F21" s="1527"/>
      <c r="G21" s="1528"/>
      <c r="H21" s="1528"/>
      <c r="I21" s="1528"/>
      <c r="J21" s="1528"/>
      <c r="K21" s="1528"/>
      <c r="L21" s="1528"/>
      <c r="M21" s="1528"/>
      <c r="N21" s="345" t="s">
        <v>1385</v>
      </c>
      <c r="O21" s="1526"/>
      <c r="P21" s="1526"/>
      <c r="Q21" s="346" t="s">
        <v>1386</v>
      </c>
    </row>
    <row r="22" spans="2:49" ht="20.100000000000001" customHeight="1">
      <c r="B22" s="342"/>
      <c r="C22" s="1522"/>
      <c r="D22" s="1522"/>
      <c r="E22" s="1522"/>
      <c r="F22" s="1527"/>
      <c r="G22" s="1528"/>
      <c r="H22" s="1528"/>
      <c r="I22" s="1528"/>
      <c r="J22" s="1528"/>
      <c r="K22" s="1528"/>
      <c r="L22" s="1528"/>
      <c r="M22" s="1528"/>
      <c r="N22" s="345" t="s">
        <v>1385</v>
      </c>
      <c r="O22" s="1526"/>
      <c r="P22" s="1526"/>
      <c r="Q22" s="346" t="s">
        <v>1386</v>
      </c>
    </row>
    <row r="23" spans="2:49" ht="20.100000000000001" customHeight="1">
      <c r="B23" s="342"/>
      <c r="C23" s="1522"/>
      <c r="D23" s="1522"/>
      <c r="E23" s="1522"/>
      <c r="F23" s="1527"/>
      <c r="G23" s="1528"/>
      <c r="H23" s="1528"/>
      <c r="I23" s="1528"/>
      <c r="J23" s="1528"/>
      <c r="K23" s="1528"/>
      <c r="L23" s="1528"/>
      <c r="M23" s="1528"/>
      <c r="N23" s="345" t="s">
        <v>1385</v>
      </c>
      <c r="O23" s="1526"/>
      <c r="P23" s="1526"/>
      <c r="Q23" s="346" t="s">
        <v>1386</v>
      </c>
    </row>
    <row r="24" spans="2:49" ht="20.100000000000001" customHeight="1">
      <c r="B24" s="342"/>
      <c r="C24" s="1522"/>
      <c r="D24" s="1522"/>
      <c r="E24" s="1522"/>
      <c r="F24" s="1527"/>
      <c r="G24" s="1528"/>
      <c r="H24" s="1528"/>
      <c r="I24" s="1528"/>
      <c r="J24" s="1528"/>
      <c r="K24" s="1528"/>
      <c r="L24" s="1528"/>
      <c r="M24" s="1528"/>
      <c r="N24" s="345" t="s">
        <v>1385</v>
      </c>
      <c r="O24" s="1526"/>
      <c r="P24" s="1526"/>
      <c r="Q24" s="346" t="s">
        <v>1386</v>
      </c>
    </row>
    <row r="25" spans="2:49" ht="20.100000000000001" customHeight="1">
      <c r="B25" s="342"/>
    </row>
    <row r="26" spans="2:49" ht="20.100000000000001" customHeight="1">
      <c r="C26" s="1517" t="s">
        <v>1387</v>
      </c>
      <c r="D26" s="1517"/>
      <c r="E26" s="1517"/>
      <c r="F26" s="1517"/>
      <c r="G26" s="1517"/>
      <c r="H26" s="1517"/>
      <c r="I26" s="1517"/>
      <c r="J26" s="1517"/>
      <c r="K26" s="1517"/>
      <c r="L26" s="1517"/>
      <c r="M26" s="1517"/>
      <c r="N26" s="1517"/>
      <c r="O26" s="1517"/>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row>
    <row r="27" spans="2:49" ht="20.100000000000001" customHeight="1">
      <c r="C27" s="1517" t="s">
        <v>1388</v>
      </c>
      <c r="D27" s="1517"/>
      <c r="E27" s="1517"/>
      <c r="F27" s="1517"/>
      <c r="G27" s="1517"/>
      <c r="H27" s="1517"/>
      <c r="I27" s="1517"/>
      <c r="J27" s="1517"/>
      <c r="K27" s="1517"/>
      <c r="L27" s="1517"/>
      <c r="M27" s="1517"/>
      <c r="N27" s="1517"/>
      <c r="O27" s="1517"/>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row>
    <row r="28" spans="2:49" ht="20.100000000000001" customHeight="1">
      <c r="C28" s="347"/>
      <c r="D28" s="347"/>
      <c r="E28" s="347"/>
      <c r="F28" s="347"/>
      <c r="G28" s="347"/>
      <c r="H28" s="347"/>
      <c r="I28" s="347"/>
      <c r="J28" s="347"/>
      <c r="K28" s="347"/>
      <c r="L28" s="347"/>
      <c r="M28" s="347"/>
      <c r="N28" s="347"/>
      <c r="O28" s="347"/>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row>
    <row r="29" spans="2:49" ht="12"/>
    <row r="30" spans="2:49" ht="12"/>
    <row r="31" spans="2:49" ht="12"/>
  </sheetData>
  <sheetProtection selectLockedCells="1"/>
  <mergeCells count="51">
    <mergeCell ref="C19:E19"/>
    <mergeCell ref="F19:I19"/>
    <mergeCell ref="K19:N19"/>
    <mergeCell ref="A1:B1"/>
    <mergeCell ref="C5:E5"/>
    <mergeCell ref="F5:Q5"/>
    <mergeCell ref="C6:E6"/>
    <mergeCell ref="F6:L6"/>
    <mergeCell ref="M6:Q6"/>
    <mergeCell ref="C7:E7"/>
    <mergeCell ref="F7:I7"/>
    <mergeCell ref="C8:E8"/>
    <mergeCell ref="F8:I8"/>
    <mergeCell ref="C9:E9"/>
    <mergeCell ref="F9:G9"/>
    <mergeCell ref="C10:E10"/>
    <mergeCell ref="F10:G10"/>
    <mergeCell ref="C11:E12"/>
    <mergeCell ref="F11:Q12"/>
    <mergeCell ref="C13:E14"/>
    <mergeCell ref="G13:H13"/>
    <mergeCell ref="I13:J13"/>
    <mergeCell ref="L13:M13"/>
    <mergeCell ref="N13:O13"/>
    <mergeCell ref="F14:J14"/>
    <mergeCell ref="K14:O14"/>
    <mergeCell ref="C15:E15"/>
    <mergeCell ref="F15:I15"/>
    <mergeCell ref="K15:N15"/>
    <mergeCell ref="C16:E16"/>
    <mergeCell ref="F16:I16"/>
    <mergeCell ref="K16:N16"/>
    <mergeCell ref="C17:E17"/>
    <mergeCell ref="F17:I17"/>
    <mergeCell ref="K17:N17"/>
    <mergeCell ref="C18:E18"/>
    <mergeCell ref="F18:I18"/>
    <mergeCell ref="K18:N18"/>
    <mergeCell ref="O24:P24"/>
    <mergeCell ref="C26:O26"/>
    <mergeCell ref="C27:O27"/>
    <mergeCell ref="C20:E24"/>
    <mergeCell ref="F20:M20"/>
    <mergeCell ref="O20:P20"/>
    <mergeCell ref="F21:M21"/>
    <mergeCell ref="O21:P21"/>
    <mergeCell ref="F22:M22"/>
    <mergeCell ref="O22:P22"/>
    <mergeCell ref="F23:M23"/>
    <mergeCell ref="O23:P23"/>
    <mergeCell ref="F24:M24"/>
  </mergeCells>
  <phoneticPr fontId="65"/>
  <conditionalFormatting sqref="F15:F19">
    <cfRule type="cellIs" dxfId="211" priority="5" stopIfTrue="1" operator="equal">
      <formula>""</formula>
    </cfRule>
  </conditionalFormatting>
  <conditionalFormatting sqref="F9:G9">
    <cfRule type="containsBlanks" dxfId="210" priority="8" stopIfTrue="1">
      <formula>LEN(TRIM(F9))=0</formula>
    </cfRule>
  </conditionalFormatting>
  <conditionalFormatting sqref="F10:G10">
    <cfRule type="containsBlanks" dxfId="209" priority="17">
      <formula>LEN(TRIM(F10))=0</formula>
    </cfRule>
  </conditionalFormatting>
  <conditionalFormatting sqref="F7:I7">
    <cfRule type="containsBlanks" dxfId="208" priority="9">
      <formula>LEN(TRIM(F7))=0</formula>
    </cfRule>
  </conditionalFormatting>
  <conditionalFormatting sqref="F8:I8">
    <cfRule type="containsBlanks" dxfId="207" priority="16">
      <formula>LEN(TRIM(F8))=0</formula>
    </cfRule>
  </conditionalFormatting>
  <conditionalFormatting sqref="F15:I18 F19">
    <cfRule type="containsBlanks" dxfId="206" priority="4">
      <formula>LEN(TRIM(F15))=0</formula>
    </cfRule>
  </conditionalFormatting>
  <conditionalFormatting sqref="F6:L6">
    <cfRule type="containsBlanks" dxfId="205" priority="15">
      <formula>LEN(TRIM(F6))=0</formula>
    </cfRule>
  </conditionalFormatting>
  <conditionalFormatting sqref="F5:Q5 F6:L6 F7:I8 F9:G10">
    <cfRule type="containsBlanks" dxfId="204" priority="1">
      <formula>LEN(TRIM(F5))=0</formula>
    </cfRule>
  </conditionalFormatting>
  <conditionalFormatting sqref="F5:Q5">
    <cfRule type="containsBlanks" dxfId="203" priority="14">
      <formula>LEN(TRIM(F5))=0</formula>
    </cfRule>
  </conditionalFormatting>
  <conditionalFormatting sqref="F11:Q12 G13:H13 L13:M13">
    <cfRule type="containsBlanks" dxfId="202" priority="6">
      <formula>LEN(TRIM(F11))=0</formula>
    </cfRule>
  </conditionalFormatting>
  <conditionalFormatting sqref="F11:Q12">
    <cfRule type="containsBlanks" dxfId="201" priority="7">
      <formula>LEN(TRIM(F11))=0</formula>
    </cfRule>
  </conditionalFormatting>
  <conditionalFormatting sqref="G13">
    <cfRule type="cellIs" dxfId="200" priority="13" stopIfTrue="1" operator="equal">
      <formula>""</formula>
    </cfRule>
  </conditionalFormatting>
  <conditionalFormatting sqref="K15:K19">
    <cfRule type="cellIs" dxfId="199" priority="3" stopIfTrue="1" operator="equal">
      <formula>""</formula>
    </cfRule>
  </conditionalFormatting>
  <conditionalFormatting sqref="K15:N18 K19">
    <cfRule type="containsBlanks" dxfId="198" priority="2">
      <formula>LEN(TRIM(K15))=0</formula>
    </cfRule>
  </conditionalFormatting>
  <conditionalFormatting sqref="L13">
    <cfRule type="cellIs" dxfId="197" priority="10" stopIfTrue="1" operator="equal">
      <formula>""</formula>
    </cfRule>
  </conditionalFormatting>
  <dataValidations count="1">
    <dataValidation type="whole" allowBlank="1" showInputMessage="1" showErrorMessage="1" sqref="F9:G9" xr:uid="{4DB8E7FE-3E67-4B47-8BB9-CD1561D56EE3}">
      <formula1>1</formula1>
      <formula2>12</formula2>
    </dataValidation>
  </dataValidations>
  <pageMargins left="0.7" right="0.7" top="0.75" bottom="0.75" header="0.3" footer="0.3"/>
  <pageSetup paperSize="9" scale="9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B3FE-D977-428B-8BA6-5401AF517576}">
  <sheetPr>
    <tabColor rgb="FF00B0F0"/>
    <pageSetUpPr fitToPage="1"/>
  </sheetPr>
  <dimension ref="A1:BE31"/>
  <sheetViews>
    <sheetView showGridLines="0" view="pageBreakPreview" zoomScaleNormal="100" zoomScaleSheetLayoutView="100" workbookViewId="0">
      <selection activeCell="F5" sqref="F5:Q5"/>
    </sheetView>
  </sheetViews>
  <sheetFormatPr defaultColWidth="0" defaultRowHeight="0" customHeight="1" zeroHeight="1"/>
  <cols>
    <col min="1" max="1" width="3.75" style="340" customWidth="1"/>
    <col min="2" max="4" width="4.375" style="340" customWidth="1"/>
    <col min="5" max="5" width="5.625" style="340" customWidth="1"/>
    <col min="6" max="6" width="6.625" style="340" customWidth="1"/>
    <col min="7" max="45" width="4.375" style="340" customWidth="1"/>
    <col min="46" max="57" width="4.375" style="340" hidden="1" customWidth="1"/>
    <col min="58" max="16384" width="8" style="340" hidden="1"/>
  </cols>
  <sheetData>
    <row r="1" spans="1:49" ht="17.25" customHeight="1">
      <c r="A1" s="1562" t="s">
        <v>1744</v>
      </c>
      <c r="B1" s="1562"/>
    </row>
    <row r="2" spans="1:49" ht="17.25" hidden="1" customHeight="1">
      <c r="B2" s="341" t="s">
        <v>1365</v>
      </c>
      <c r="C2" s="341"/>
      <c r="D2" s="341"/>
      <c r="E2" s="341"/>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342"/>
      <c r="AV2" s="342"/>
      <c r="AW2" s="342"/>
    </row>
    <row r="3" spans="1:49" ht="17.25" customHeight="1">
      <c r="B3" s="341"/>
      <c r="C3" s="343" t="s">
        <v>1366</v>
      </c>
      <c r="D3" s="341"/>
      <c r="E3" s="341"/>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row>
    <row r="4" spans="1:49" ht="8.25" customHeight="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row>
    <row r="5" spans="1:49" ht="20.100000000000001" customHeight="1">
      <c r="B5" s="342"/>
      <c r="C5" s="1537" t="s">
        <v>1367</v>
      </c>
      <c r="D5" s="1537"/>
      <c r="E5" s="1537"/>
      <c r="F5" s="1563"/>
      <c r="G5" s="1564"/>
      <c r="H5" s="1564"/>
      <c r="I5" s="1564"/>
      <c r="J5" s="1564"/>
      <c r="K5" s="1564"/>
      <c r="L5" s="1564"/>
      <c r="M5" s="1564"/>
      <c r="N5" s="1564"/>
      <c r="O5" s="1564"/>
      <c r="P5" s="1564"/>
      <c r="Q5" s="1565"/>
    </row>
    <row r="6" spans="1:49" ht="30.75" customHeight="1">
      <c r="B6" s="342"/>
      <c r="C6" s="1537" t="s">
        <v>1368</v>
      </c>
      <c r="D6" s="1537"/>
      <c r="E6" s="1537"/>
      <c r="F6" s="1566"/>
      <c r="G6" s="1566"/>
      <c r="H6" s="1566"/>
      <c r="I6" s="1566"/>
      <c r="J6" s="1566"/>
      <c r="K6" s="1566"/>
      <c r="L6" s="1566"/>
      <c r="M6" s="1567" t="s">
        <v>1369</v>
      </c>
      <c r="N6" s="1568"/>
      <c r="O6" s="1568"/>
      <c r="P6" s="1568"/>
      <c r="Q6" s="1568"/>
    </row>
    <row r="7" spans="1:49" ht="20.100000000000001" customHeight="1">
      <c r="B7" s="342"/>
      <c r="C7" s="1537" t="s">
        <v>1370</v>
      </c>
      <c r="D7" s="1537"/>
      <c r="E7" s="1537"/>
      <c r="F7" s="1554"/>
      <c r="G7" s="1555"/>
      <c r="H7" s="1555"/>
      <c r="I7" s="1556"/>
      <c r="J7" s="342"/>
      <c r="K7" s="342"/>
      <c r="L7" s="342"/>
      <c r="M7" s="342"/>
      <c r="N7" s="342"/>
      <c r="O7" s="342"/>
      <c r="P7" s="342"/>
      <c r="Q7" s="342"/>
    </row>
    <row r="8" spans="1:49" ht="20.100000000000001" customHeight="1">
      <c r="B8" s="342"/>
      <c r="C8" s="1537" t="s">
        <v>1371</v>
      </c>
      <c r="D8" s="1537"/>
      <c r="E8" s="1537"/>
      <c r="F8" s="1557"/>
      <c r="G8" s="1558"/>
      <c r="H8" s="1558"/>
      <c r="I8" s="1559"/>
      <c r="J8" s="760" t="s">
        <v>1372</v>
      </c>
      <c r="K8" s="761"/>
      <c r="L8" s="342"/>
      <c r="M8" s="342"/>
      <c r="N8" s="342"/>
      <c r="O8" s="342"/>
      <c r="P8" s="342"/>
      <c r="Q8" s="342"/>
    </row>
    <row r="9" spans="1:49" ht="20.100000000000001" customHeight="1">
      <c r="B9" s="342"/>
      <c r="C9" s="1537" t="s">
        <v>1373</v>
      </c>
      <c r="D9" s="1537"/>
      <c r="E9" s="1537"/>
      <c r="F9" s="1560"/>
      <c r="G9" s="1561"/>
      <c r="H9" s="760" t="s">
        <v>1374</v>
      </c>
      <c r="I9" s="762"/>
      <c r="J9" s="763"/>
      <c r="K9" s="342"/>
      <c r="L9" s="342"/>
      <c r="M9" s="342"/>
      <c r="N9" s="342"/>
      <c r="O9" s="342"/>
      <c r="P9" s="342"/>
      <c r="Q9" s="342"/>
    </row>
    <row r="10" spans="1:49" ht="20.100000000000001" customHeight="1">
      <c r="B10" s="342"/>
      <c r="C10" s="1537" t="s">
        <v>1375</v>
      </c>
      <c r="D10" s="1537"/>
      <c r="E10" s="1537"/>
      <c r="F10" s="1541"/>
      <c r="G10" s="1542"/>
      <c r="H10" s="764" t="s">
        <v>1376</v>
      </c>
      <c r="I10" s="761"/>
      <c r="J10" s="342"/>
      <c r="K10" s="342"/>
      <c r="L10" s="342"/>
      <c r="M10" s="342"/>
      <c r="N10" s="342"/>
      <c r="O10" s="342"/>
      <c r="P10" s="342"/>
      <c r="Q10" s="342"/>
    </row>
    <row r="11" spans="1:49" ht="24.75" customHeight="1">
      <c r="B11" s="342"/>
      <c r="C11" s="1537" t="s">
        <v>1377</v>
      </c>
      <c r="D11" s="1537"/>
      <c r="E11" s="1537"/>
      <c r="F11" s="1543"/>
      <c r="G11" s="1544"/>
      <c r="H11" s="1544"/>
      <c r="I11" s="1544"/>
      <c r="J11" s="1544"/>
      <c r="K11" s="1544"/>
      <c r="L11" s="1544"/>
      <c r="M11" s="1544"/>
      <c r="N11" s="1544"/>
      <c r="O11" s="1544"/>
      <c r="P11" s="1544"/>
      <c r="Q11" s="1545"/>
    </row>
    <row r="12" spans="1:49" ht="24.75" customHeight="1">
      <c r="B12" s="342"/>
      <c r="C12" s="1537"/>
      <c r="D12" s="1537"/>
      <c r="E12" s="1537"/>
      <c r="F12" s="1546"/>
      <c r="G12" s="1547"/>
      <c r="H12" s="1547"/>
      <c r="I12" s="1547"/>
      <c r="J12" s="1547"/>
      <c r="K12" s="1547"/>
      <c r="L12" s="1547"/>
      <c r="M12" s="1547"/>
      <c r="N12" s="1547"/>
      <c r="O12" s="1547"/>
      <c r="P12" s="1547"/>
      <c r="Q12" s="1548"/>
    </row>
    <row r="13" spans="1:49" ht="20.100000000000001" customHeight="1">
      <c r="B13" s="342"/>
      <c r="C13" s="1537" t="s">
        <v>1181</v>
      </c>
      <c r="D13" s="1537"/>
      <c r="E13" s="1537"/>
      <c r="F13" s="765" t="s">
        <v>1378</v>
      </c>
      <c r="G13" s="1549"/>
      <c r="H13" s="1549"/>
      <c r="I13" s="1550" t="s">
        <v>1379</v>
      </c>
      <c r="J13" s="1551"/>
      <c r="K13" s="765" t="s">
        <v>1378</v>
      </c>
      <c r="L13" s="1549"/>
      <c r="M13" s="1549"/>
      <c r="N13" s="1551" t="s">
        <v>1379</v>
      </c>
      <c r="O13" s="1552"/>
      <c r="P13" s="342"/>
      <c r="Q13" s="342"/>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row>
    <row r="14" spans="1:49" ht="20.100000000000001" customHeight="1">
      <c r="B14" s="342"/>
      <c r="C14" s="1537"/>
      <c r="D14" s="1537"/>
      <c r="E14" s="1537"/>
      <c r="F14" s="1553" t="s">
        <v>1380</v>
      </c>
      <c r="G14" s="1553"/>
      <c r="H14" s="1553"/>
      <c r="I14" s="1553"/>
      <c r="J14" s="1553"/>
      <c r="K14" s="1553" t="s">
        <v>1381</v>
      </c>
      <c r="L14" s="1553"/>
      <c r="M14" s="1553"/>
      <c r="N14" s="1553"/>
      <c r="O14" s="1553"/>
      <c r="P14" s="342"/>
      <c r="Q14" s="342"/>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row>
    <row r="15" spans="1:49" ht="20.100000000000001" customHeight="1">
      <c r="B15" s="342"/>
      <c r="C15" s="1537" t="s">
        <v>1382</v>
      </c>
      <c r="D15" s="1537"/>
      <c r="E15" s="1537"/>
      <c r="F15" s="1538"/>
      <c r="G15" s="1539"/>
      <c r="H15" s="1539"/>
      <c r="I15" s="1540"/>
      <c r="J15" s="766" t="s">
        <v>1372</v>
      </c>
      <c r="K15" s="1538"/>
      <c r="L15" s="1539"/>
      <c r="M15" s="1539"/>
      <c r="N15" s="1540"/>
      <c r="O15" s="766" t="s">
        <v>1372</v>
      </c>
      <c r="P15" s="342"/>
      <c r="Q15" s="342"/>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row>
    <row r="16" spans="1:49" ht="20.100000000000001" customHeight="1">
      <c r="B16" s="342"/>
      <c r="C16" s="1537" t="s">
        <v>1182</v>
      </c>
      <c r="D16" s="1537"/>
      <c r="E16" s="1537"/>
      <c r="F16" s="1538"/>
      <c r="G16" s="1539"/>
      <c r="H16" s="1539"/>
      <c r="I16" s="1540"/>
      <c r="J16" s="766" t="s">
        <v>1372</v>
      </c>
      <c r="K16" s="1538"/>
      <c r="L16" s="1539"/>
      <c r="M16" s="1539"/>
      <c r="N16" s="1540"/>
      <c r="O16" s="766" t="s">
        <v>1372</v>
      </c>
      <c r="P16" s="342"/>
      <c r="Q16" s="342"/>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row>
    <row r="17" spans="2:49" ht="20.100000000000001" customHeight="1">
      <c r="B17" s="342"/>
      <c r="C17" s="1529" t="s">
        <v>1183</v>
      </c>
      <c r="D17" s="1529"/>
      <c r="E17" s="1529"/>
      <c r="F17" s="1530"/>
      <c r="G17" s="1531"/>
      <c r="H17" s="1531"/>
      <c r="I17" s="1532"/>
      <c r="J17" s="767" t="s">
        <v>1372</v>
      </c>
      <c r="K17" s="1530"/>
      <c r="L17" s="1531"/>
      <c r="M17" s="1531"/>
      <c r="N17" s="1532"/>
      <c r="O17" s="767" t="s">
        <v>1372</v>
      </c>
      <c r="P17" s="342"/>
      <c r="Q17" s="342"/>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row>
    <row r="18" spans="2:49" ht="20.100000000000001" customHeight="1" thickBot="1">
      <c r="B18" s="342"/>
      <c r="C18" s="1533" t="s">
        <v>1383</v>
      </c>
      <c r="D18" s="1533"/>
      <c r="E18" s="1533"/>
      <c r="F18" s="1534"/>
      <c r="G18" s="1535"/>
      <c r="H18" s="1535"/>
      <c r="I18" s="1536"/>
      <c r="J18" s="1154" t="s">
        <v>1372</v>
      </c>
      <c r="K18" s="1534"/>
      <c r="L18" s="1535"/>
      <c r="M18" s="1535"/>
      <c r="N18" s="1536"/>
      <c r="O18" s="1154" t="s">
        <v>1372</v>
      </c>
      <c r="P18" s="342"/>
      <c r="Q18" s="342"/>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row>
    <row r="19" spans="2:49" ht="20.100000000000001" customHeight="1" thickBot="1">
      <c r="B19" s="342"/>
      <c r="C19" s="1518" t="s">
        <v>1739</v>
      </c>
      <c r="D19" s="1519"/>
      <c r="E19" s="1519"/>
      <c r="F19" s="1520"/>
      <c r="G19" s="1520"/>
      <c r="H19" s="1520"/>
      <c r="I19" s="1520"/>
      <c r="J19" s="768" t="s">
        <v>1372</v>
      </c>
      <c r="K19" s="1520"/>
      <c r="L19" s="1520"/>
      <c r="M19" s="1520"/>
      <c r="N19" s="1520"/>
      <c r="O19" s="1153" t="s">
        <v>1372</v>
      </c>
      <c r="P19" s="342"/>
      <c r="Q19" s="342"/>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row>
    <row r="20" spans="2:49" ht="20.100000000000001" customHeight="1">
      <c r="B20" s="342"/>
      <c r="C20" s="1521" t="s">
        <v>1384</v>
      </c>
      <c r="D20" s="1521"/>
      <c r="E20" s="1521"/>
      <c r="F20" s="1523"/>
      <c r="G20" s="1524"/>
      <c r="H20" s="1524"/>
      <c r="I20" s="1524"/>
      <c r="J20" s="1524"/>
      <c r="K20" s="1524"/>
      <c r="L20" s="1524"/>
      <c r="M20" s="1524"/>
      <c r="N20" s="1152" t="s">
        <v>1385</v>
      </c>
      <c r="O20" s="1525"/>
      <c r="P20" s="1526"/>
      <c r="Q20" s="346" t="s">
        <v>1386</v>
      </c>
    </row>
    <row r="21" spans="2:49" ht="20.100000000000001" customHeight="1">
      <c r="B21" s="342"/>
      <c r="C21" s="1522"/>
      <c r="D21" s="1522"/>
      <c r="E21" s="1522"/>
      <c r="F21" s="1527"/>
      <c r="G21" s="1528"/>
      <c r="H21" s="1528"/>
      <c r="I21" s="1528"/>
      <c r="J21" s="1528"/>
      <c r="K21" s="1528"/>
      <c r="L21" s="1528"/>
      <c r="M21" s="1528"/>
      <c r="N21" s="345" t="s">
        <v>1385</v>
      </c>
      <c r="O21" s="1526"/>
      <c r="P21" s="1526"/>
      <c r="Q21" s="346" t="s">
        <v>1386</v>
      </c>
    </row>
    <row r="22" spans="2:49" ht="20.100000000000001" customHeight="1">
      <c r="B22" s="342"/>
      <c r="C22" s="1522"/>
      <c r="D22" s="1522"/>
      <c r="E22" s="1522"/>
      <c r="F22" s="1527"/>
      <c r="G22" s="1528"/>
      <c r="H22" s="1528"/>
      <c r="I22" s="1528"/>
      <c r="J22" s="1528"/>
      <c r="K22" s="1528"/>
      <c r="L22" s="1528"/>
      <c r="M22" s="1528"/>
      <c r="N22" s="345" t="s">
        <v>1385</v>
      </c>
      <c r="O22" s="1526"/>
      <c r="P22" s="1526"/>
      <c r="Q22" s="346" t="s">
        <v>1386</v>
      </c>
    </row>
    <row r="23" spans="2:49" ht="20.100000000000001" customHeight="1">
      <c r="B23" s="342"/>
      <c r="C23" s="1522"/>
      <c r="D23" s="1522"/>
      <c r="E23" s="1522"/>
      <c r="F23" s="1527"/>
      <c r="G23" s="1528"/>
      <c r="H23" s="1528"/>
      <c r="I23" s="1528"/>
      <c r="J23" s="1528"/>
      <c r="K23" s="1528"/>
      <c r="L23" s="1528"/>
      <c r="M23" s="1528"/>
      <c r="N23" s="345" t="s">
        <v>1385</v>
      </c>
      <c r="O23" s="1526"/>
      <c r="P23" s="1526"/>
      <c r="Q23" s="346" t="s">
        <v>1386</v>
      </c>
    </row>
    <row r="24" spans="2:49" ht="20.100000000000001" customHeight="1">
      <c r="B24" s="342"/>
      <c r="C24" s="1522"/>
      <c r="D24" s="1522"/>
      <c r="E24" s="1522"/>
      <c r="F24" s="1527"/>
      <c r="G24" s="1528"/>
      <c r="H24" s="1528"/>
      <c r="I24" s="1528"/>
      <c r="J24" s="1528"/>
      <c r="K24" s="1528"/>
      <c r="L24" s="1528"/>
      <c r="M24" s="1528"/>
      <c r="N24" s="345" t="s">
        <v>1385</v>
      </c>
      <c r="O24" s="1526"/>
      <c r="P24" s="1526"/>
      <c r="Q24" s="346" t="s">
        <v>1386</v>
      </c>
    </row>
    <row r="25" spans="2:49" ht="20.100000000000001" customHeight="1">
      <c r="B25" s="342"/>
    </row>
    <row r="26" spans="2:49" ht="20.100000000000001" customHeight="1">
      <c r="C26" s="1517" t="s">
        <v>1387</v>
      </c>
      <c r="D26" s="1517"/>
      <c r="E26" s="1517"/>
      <c r="F26" s="1517"/>
      <c r="G26" s="1517"/>
      <c r="H26" s="1517"/>
      <c r="I26" s="1517"/>
      <c r="J26" s="1517"/>
      <c r="K26" s="1517"/>
      <c r="L26" s="1517"/>
      <c r="M26" s="1517"/>
      <c r="N26" s="1517"/>
      <c r="O26" s="1517"/>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row>
    <row r="27" spans="2:49" ht="20.100000000000001" customHeight="1">
      <c r="C27" s="1517" t="s">
        <v>1388</v>
      </c>
      <c r="D27" s="1517"/>
      <c r="E27" s="1517"/>
      <c r="F27" s="1517"/>
      <c r="G27" s="1517"/>
      <c r="H27" s="1517"/>
      <c r="I27" s="1517"/>
      <c r="J27" s="1517"/>
      <c r="K27" s="1517"/>
      <c r="L27" s="1517"/>
      <c r="M27" s="1517"/>
      <c r="N27" s="1517"/>
      <c r="O27" s="1517"/>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row>
    <row r="28" spans="2:49" ht="20.100000000000001" customHeight="1">
      <c r="C28" s="347"/>
      <c r="D28" s="347"/>
      <c r="E28" s="347"/>
      <c r="F28" s="347"/>
      <c r="G28" s="347"/>
      <c r="H28" s="347"/>
      <c r="I28" s="347"/>
      <c r="J28" s="347"/>
      <c r="K28" s="347"/>
      <c r="L28" s="347"/>
      <c r="M28" s="347"/>
      <c r="N28" s="347"/>
      <c r="O28" s="347"/>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row>
    <row r="29" spans="2:49" ht="12"/>
    <row r="30" spans="2:49" ht="12"/>
    <row r="31" spans="2:49" ht="12"/>
  </sheetData>
  <sheetProtection selectLockedCells="1"/>
  <mergeCells count="51">
    <mergeCell ref="A1:B1"/>
    <mergeCell ref="C5:E5"/>
    <mergeCell ref="F5:Q5"/>
    <mergeCell ref="C6:E6"/>
    <mergeCell ref="F6:L6"/>
    <mergeCell ref="M6:Q6"/>
    <mergeCell ref="C7:E7"/>
    <mergeCell ref="F7:I7"/>
    <mergeCell ref="C8:E8"/>
    <mergeCell ref="F8:I8"/>
    <mergeCell ref="C9:E9"/>
    <mergeCell ref="F9:G9"/>
    <mergeCell ref="C10:E10"/>
    <mergeCell ref="F10:G10"/>
    <mergeCell ref="C11:E12"/>
    <mergeCell ref="F11:Q12"/>
    <mergeCell ref="C13:E14"/>
    <mergeCell ref="G13:H13"/>
    <mergeCell ref="I13:J13"/>
    <mergeCell ref="L13:M13"/>
    <mergeCell ref="N13:O13"/>
    <mergeCell ref="F14:J14"/>
    <mergeCell ref="K14:O14"/>
    <mergeCell ref="C15:E15"/>
    <mergeCell ref="F15:I15"/>
    <mergeCell ref="K15:N15"/>
    <mergeCell ref="C16:E16"/>
    <mergeCell ref="F16:I16"/>
    <mergeCell ref="K16:N16"/>
    <mergeCell ref="C17:E17"/>
    <mergeCell ref="F17:I17"/>
    <mergeCell ref="K17:N17"/>
    <mergeCell ref="C18:E18"/>
    <mergeCell ref="F18:I18"/>
    <mergeCell ref="K18:N18"/>
    <mergeCell ref="C27:O27"/>
    <mergeCell ref="C19:E19"/>
    <mergeCell ref="F19:I19"/>
    <mergeCell ref="K19:N19"/>
    <mergeCell ref="C20:E24"/>
    <mergeCell ref="F20:M20"/>
    <mergeCell ref="O20:P20"/>
    <mergeCell ref="F21:M21"/>
    <mergeCell ref="O21:P21"/>
    <mergeCell ref="F22:M22"/>
    <mergeCell ref="O22:P22"/>
    <mergeCell ref="F23:M23"/>
    <mergeCell ref="O23:P23"/>
    <mergeCell ref="F24:M24"/>
    <mergeCell ref="O24:P24"/>
    <mergeCell ref="C26:O26"/>
  </mergeCells>
  <phoneticPr fontId="65"/>
  <conditionalFormatting sqref="F15:F19">
    <cfRule type="cellIs" dxfId="196" priority="5" stopIfTrue="1" operator="equal">
      <formula>""</formula>
    </cfRule>
  </conditionalFormatting>
  <conditionalFormatting sqref="F9:G9">
    <cfRule type="containsBlanks" dxfId="195" priority="8" stopIfTrue="1">
      <formula>LEN(TRIM(F9))=0</formula>
    </cfRule>
  </conditionalFormatting>
  <conditionalFormatting sqref="F10:G10">
    <cfRule type="containsBlanks" dxfId="194" priority="15">
      <formula>LEN(TRIM(F10))=0</formula>
    </cfRule>
  </conditionalFormatting>
  <conditionalFormatting sqref="F7:I7">
    <cfRule type="containsBlanks" dxfId="193" priority="9">
      <formula>LEN(TRIM(F7))=0</formula>
    </cfRule>
  </conditionalFormatting>
  <conditionalFormatting sqref="F8:I8">
    <cfRule type="containsBlanks" dxfId="192" priority="14">
      <formula>LEN(TRIM(F8))=0</formula>
    </cfRule>
  </conditionalFormatting>
  <conditionalFormatting sqref="F15:I18 F19">
    <cfRule type="containsBlanks" dxfId="191" priority="4">
      <formula>LEN(TRIM(F15))=0</formula>
    </cfRule>
  </conditionalFormatting>
  <conditionalFormatting sqref="F6:L6">
    <cfRule type="containsBlanks" dxfId="190" priority="13">
      <formula>LEN(TRIM(F6))=0</formula>
    </cfRule>
  </conditionalFormatting>
  <conditionalFormatting sqref="F5:Q5 F6:L6 F7:I8 F9:G10">
    <cfRule type="containsBlanks" dxfId="189" priority="1">
      <formula>LEN(TRIM(F5))=0</formula>
    </cfRule>
  </conditionalFormatting>
  <conditionalFormatting sqref="F5:Q5">
    <cfRule type="containsBlanks" dxfId="188" priority="12">
      <formula>LEN(TRIM(F5))=0</formula>
    </cfRule>
  </conditionalFormatting>
  <conditionalFormatting sqref="F11:Q12 G13:H13 L13:M13">
    <cfRule type="containsBlanks" dxfId="187" priority="6">
      <formula>LEN(TRIM(F11))=0</formula>
    </cfRule>
  </conditionalFormatting>
  <conditionalFormatting sqref="F11:Q12">
    <cfRule type="containsBlanks" dxfId="186" priority="7">
      <formula>LEN(TRIM(F11))=0</formula>
    </cfRule>
  </conditionalFormatting>
  <conditionalFormatting sqref="G13">
    <cfRule type="cellIs" dxfId="185" priority="11" stopIfTrue="1" operator="equal">
      <formula>""</formula>
    </cfRule>
  </conditionalFormatting>
  <conditionalFormatting sqref="K15:K19">
    <cfRule type="cellIs" dxfId="184" priority="3" stopIfTrue="1" operator="equal">
      <formula>""</formula>
    </cfRule>
  </conditionalFormatting>
  <conditionalFormatting sqref="K15:N18 K19">
    <cfRule type="containsBlanks" dxfId="183" priority="2">
      <formula>LEN(TRIM(K15))=0</formula>
    </cfRule>
  </conditionalFormatting>
  <conditionalFormatting sqref="L13">
    <cfRule type="cellIs" dxfId="182" priority="10" stopIfTrue="1" operator="equal">
      <formula>""</formula>
    </cfRule>
  </conditionalFormatting>
  <dataValidations count="1">
    <dataValidation type="whole" allowBlank="1" showInputMessage="1" showErrorMessage="1" sqref="F9:G9" xr:uid="{3C2A69D5-960B-4E52-8541-1E4BF482B984}">
      <formula1>1</formula1>
      <formula2>12</formula2>
    </dataValidation>
  </dataValidations>
  <pageMargins left="0.7" right="0.7" top="0.75" bottom="0.75" header="0.3" footer="0.3"/>
  <pageSetup paperSize="9" scale="9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91CDDC"/>
    <pageSetUpPr fitToPage="1"/>
  </sheetPr>
  <dimension ref="A1:AV39"/>
  <sheetViews>
    <sheetView showGridLines="0" view="pageBreakPreview" zoomScale="80" zoomScaleNormal="80" zoomScaleSheetLayoutView="80" workbookViewId="0">
      <selection activeCell="O3" sqref="O3:R3"/>
    </sheetView>
  </sheetViews>
  <sheetFormatPr defaultColWidth="8.875" defaultRowHeight="13.5"/>
  <cols>
    <col min="1" max="1" width="4.25" customWidth="1"/>
    <col min="2" max="2" width="18.625" customWidth="1"/>
    <col min="3" max="3" width="11" customWidth="1"/>
    <col min="9" max="9" width="9.5" customWidth="1"/>
    <col min="11" max="11" width="8.75" customWidth="1"/>
    <col min="24" max="24" width="8.75" customWidth="1"/>
    <col min="30" max="33" width="11.125" customWidth="1"/>
  </cols>
  <sheetData>
    <row r="1" spans="1:48" ht="30" customHeight="1">
      <c r="AA1" s="178"/>
    </row>
    <row r="2" spans="1:48" ht="12" customHeight="1">
      <c r="C2" s="6"/>
      <c r="D2" s="6"/>
      <c r="E2" s="6"/>
      <c r="F2" s="6"/>
      <c r="G2" s="6"/>
      <c r="H2" s="6"/>
      <c r="I2" s="6"/>
      <c r="J2" s="6"/>
      <c r="K2" s="6"/>
      <c r="L2" s="6"/>
      <c r="M2" s="6"/>
      <c r="N2" s="6"/>
      <c r="O2" s="6"/>
      <c r="P2" s="6"/>
      <c r="Q2" s="6"/>
      <c r="R2" s="178"/>
      <c r="S2" s="178"/>
      <c r="T2" s="178"/>
      <c r="U2" s="178"/>
      <c r="V2" s="178"/>
      <c r="W2" s="178"/>
      <c r="X2" s="178"/>
      <c r="Y2" s="12"/>
      <c r="AA2" s="178"/>
      <c r="AB2" s="178"/>
      <c r="AC2" s="178"/>
      <c r="AD2" s="178"/>
      <c r="AE2" s="178"/>
      <c r="AF2" s="178"/>
      <c r="AG2" s="178"/>
      <c r="AH2" s="178"/>
      <c r="AI2" s="178"/>
      <c r="AJ2" s="178"/>
      <c r="AK2" s="178"/>
      <c r="AM2" s="24"/>
      <c r="AN2" s="178"/>
      <c r="AO2" s="178"/>
      <c r="AP2" s="178"/>
      <c r="AQ2" s="178"/>
      <c r="AR2" s="178"/>
      <c r="AS2" s="178"/>
      <c r="AT2" s="178"/>
      <c r="AU2" s="178"/>
      <c r="AV2" s="178"/>
    </row>
    <row r="3" spans="1:48" ht="21" customHeight="1">
      <c r="B3" s="148" t="str">
        <f ca="1">MID(CELL("filename",Q5),FIND("]",CELL("filename",S2))+1,3)</f>
        <v>別添3</v>
      </c>
      <c r="C3" s="6"/>
      <c r="D3" s="6"/>
      <c r="E3" s="6"/>
      <c r="F3" s="6"/>
      <c r="G3" s="6"/>
      <c r="H3" s="6"/>
      <c r="I3" s="6"/>
      <c r="J3" s="6"/>
      <c r="K3" s="6"/>
      <c r="L3" s="6"/>
      <c r="M3" s="6"/>
      <c r="N3" s="6"/>
      <c r="O3" s="6"/>
      <c r="P3" s="6"/>
      <c r="Q3" s="6"/>
      <c r="R3" s="178"/>
      <c r="S3" s="178"/>
      <c r="T3" s="178"/>
      <c r="U3" s="178"/>
      <c r="V3" s="178"/>
      <c r="W3" s="178"/>
      <c r="X3" s="178"/>
      <c r="Y3" s="178"/>
      <c r="AA3" s="178"/>
      <c r="AB3" s="178"/>
      <c r="AC3" s="178"/>
      <c r="AD3" s="178"/>
      <c r="AE3" s="178"/>
      <c r="AF3" s="178"/>
      <c r="AG3" s="178"/>
      <c r="AH3" s="178"/>
      <c r="AI3" s="178"/>
      <c r="AJ3" s="178"/>
      <c r="AK3" s="178"/>
      <c r="AM3" s="178"/>
      <c r="AN3" s="178"/>
      <c r="AO3" s="178"/>
      <c r="AP3" s="178"/>
      <c r="AQ3" s="178"/>
      <c r="AR3" s="178"/>
      <c r="AS3" s="178"/>
      <c r="AT3" s="178"/>
      <c r="AU3" s="178"/>
      <c r="AV3" s="178"/>
    </row>
    <row r="4" spans="1:48" ht="12" customHeight="1">
      <c r="B4" s="148"/>
      <c r="C4" s="6"/>
      <c r="D4" s="6"/>
      <c r="E4" s="6"/>
      <c r="F4" s="6"/>
      <c r="G4" s="6"/>
      <c r="H4" s="6"/>
      <c r="I4" s="6"/>
      <c r="J4" s="6"/>
      <c r="K4" s="6"/>
      <c r="L4" s="6"/>
      <c r="M4" s="6"/>
      <c r="N4" s="6"/>
      <c r="O4" s="6"/>
      <c r="P4" s="6"/>
      <c r="Q4" s="6"/>
      <c r="R4" s="178"/>
      <c r="S4" s="178"/>
      <c r="T4" s="178"/>
      <c r="U4" s="178"/>
      <c r="V4" s="178"/>
      <c r="W4" s="178"/>
      <c r="X4" s="178"/>
      <c r="Y4" s="178"/>
      <c r="AA4" s="178"/>
      <c r="AB4" s="178"/>
      <c r="AC4" s="178"/>
      <c r="AD4" s="178"/>
      <c r="AE4" s="178"/>
      <c r="AF4" s="178"/>
      <c r="AG4" s="178"/>
      <c r="AH4" s="178"/>
      <c r="AI4" s="178"/>
      <c r="AJ4" s="178"/>
      <c r="AK4" s="178"/>
      <c r="AL4" s="178"/>
      <c r="AM4" s="178"/>
      <c r="AN4" s="178"/>
      <c r="AO4" s="178"/>
      <c r="AP4" s="178"/>
      <c r="AQ4" s="178"/>
      <c r="AR4" s="178"/>
      <c r="AS4" s="178"/>
      <c r="AT4" s="178"/>
      <c r="AU4" s="178"/>
      <c r="AV4" s="178"/>
    </row>
    <row r="5" spans="1:48" ht="14.25">
      <c r="B5" s="148" t="s">
        <v>191</v>
      </c>
      <c r="C5" s="178"/>
      <c r="D5" s="178"/>
      <c r="E5" s="178"/>
      <c r="F5" s="178"/>
      <c r="G5" s="178"/>
      <c r="H5" s="178"/>
      <c r="I5" s="178"/>
      <c r="J5" s="178"/>
      <c r="K5" s="178"/>
      <c r="M5" s="178"/>
      <c r="N5" s="178"/>
      <c r="O5" s="178"/>
      <c r="P5" s="178"/>
      <c r="Q5" s="178"/>
      <c r="R5" s="178"/>
      <c r="S5" s="178"/>
      <c r="T5" s="178"/>
      <c r="U5" s="178"/>
      <c r="V5" s="178"/>
      <c r="W5" s="178"/>
      <c r="X5" s="178"/>
      <c r="Y5" s="178"/>
      <c r="AA5" s="178"/>
      <c r="AB5" s="178"/>
      <c r="AC5" s="178"/>
      <c r="AD5" s="178"/>
      <c r="AE5" s="178"/>
      <c r="AF5" s="178"/>
      <c r="AG5" s="178"/>
      <c r="AH5" s="178"/>
      <c r="AI5" s="178"/>
      <c r="AJ5" s="178"/>
      <c r="AK5" s="178"/>
      <c r="AL5" s="178"/>
      <c r="AM5" s="178"/>
      <c r="AN5" s="178"/>
      <c r="AO5" s="178"/>
      <c r="AP5" s="178"/>
      <c r="AQ5" s="178"/>
      <c r="AR5" s="178"/>
      <c r="AS5" s="178"/>
      <c r="AT5" s="178"/>
      <c r="AU5" s="178"/>
      <c r="AV5" s="178"/>
    </row>
    <row r="6" spans="1:48" ht="14.25" thickBot="1">
      <c r="B6" s="178"/>
      <c r="C6" s="178"/>
      <c r="D6" s="178"/>
      <c r="E6" s="178"/>
      <c r="F6" s="178"/>
      <c r="G6" s="178"/>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row>
    <row r="7" spans="1:48" ht="19.899999999999999" customHeight="1" thickBot="1">
      <c r="B7" s="187" t="s">
        <v>182</v>
      </c>
      <c r="C7" s="1578"/>
      <c r="D7" s="1579"/>
      <c r="E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row>
    <row r="8" spans="1:48" ht="19.899999999999999" customHeight="1" thickBot="1">
      <c r="B8" s="187" t="s">
        <v>156</v>
      </c>
      <c r="C8" s="186">
        <f>SUM(I12:I34)</f>
        <v>0</v>
      </c>
      <c r="D8" s="188" t="s">
        <v>157</v>
      </c>
      <c r="F8" s="1577" t="s">
        <v>158</v>
      </c>
      <c r="G8" s="1577"/>
      <c r="H8" s="1577"/>
      <c r="I8" s="189">
        <f>IFERROR(AG35,"---")</f>
        <v>0</v>
      </c>
      <c r="J8" s="121" t="s">
        <v>159</v>
      </c>
      <c r="K8" s="178"/>
      <c r="L8" s="178"/>
      <c r="M8" s="178"/>
      <c r="N8" s="178"/>
      <c r="O8" s="178"/>
      <c r="P8" s="178"/>
      <c r="Q8" s="178"/>
      <c r="R8" s="178"/>
      <c r="S8" s="178"/>
      <c r="Y8" s="178"/>
      <c r="Z8" s="178"/>
      <c r="AA8" s="178"/>
      <c r="AB8" s="178"/>
      <c r="AD8" s="1" t="s">
        <v>183</v>
      </c>
      <c r="AE8" s="178"/>
      <c r="AF8" s="178"/>
      <c r="AG8" s="178"/>
      <c r="AH8" s="178"/>
      <c r="AI8" s="178"/>
      <c r="AJ8" s="178"/>
      <c r="AK8" s="178"/>
      <c r="AL8" s="178"/>
      <c r="AM8" s="178"/>
      <c r="AN8" s="178"/>
      <c r="AO8" s="178"/>
      <c r="AP8" s="178"/>
      <c r="AQ8" s="178"/>
      <c r="AR8" s="178"/>
      <c r="AS8" s="178"/>
      <c r="AT8" s="178"/>
      <c r="AU8" s="178"/>
      <c r="AV8" s="178"/>
    </row>
    <row r="9" spans="1:48" ht="14.25" thickBot="1">
      <c r="B9" s="178"/>
      <c r="C9" s="178"/>
      <c r="D9" s="178"/>
      <c r="E9" s="178"/>
      <c r="F9" s="178"/>
      <c r="G9" s="178"/>
      <c r="H9" s="178"/>
      <c r="I9" s="178"/>
      <c r="J9" s="178"/>
      <c r="K9" s="178"/>
      <c r="L9" s="178"/>
      <c r="M9" s="178"/>
      <c r="N9" s="178"/>
      <c r="O9" s="178"/>
      <c r="P9" s="178"/>
      <c r="Q9" s="178"/>
      <c r="R9" s="178"/>
      <c r="S9" s="178"/>
      <c r="V9" s="178"/>
      <c r="W9" s="178"/>
      <c r="X9" s="178"/>
      <c r="Y9" s="178"/>
      <c r="Z9" s="178"/>
      <c r="AA9" s="178"/>
      <c r="AB9" s="178"/>
      <c r="AD9" s="178"/>
      <c r="AE9" s="178"/>
      <c r="AF9" s="178"/>
      <c r="AG9" s="178"/>
      <c r="AH9" s="178"/>
      <c r="AI9" s="178"/>
      <c r="AJ9" s="178"/>
      <c r="AK9" s="178"/>
      <c r="AL9" s="178"/>
      <c r="AM9" s="178"/>
      <c r="AN9" s="178"/>
      <c r="AO9" s="178"/>
      <c r="AP9" s="178"/>
      <c r="AQ9" s="178"/>
      <c r="AR9" s="178"/>
      <c r="AS9" s="178"/>
      <c r="AT9" s="178"/>
      <c r="AU9" s="178"/>
      <c r="AV9" s="178"/>
    </row>
    <row r="10" spans="1:48" ht="13.15" customHeight="1" thickBot="1">
      <c r="B10" s="1582" t="s">
        <v>160</v>
      </c>
      <c r="C10" s="1584" t="s">
        <v>161</v>
      </c>
      <c r="D10" s="1585"/>
      <c r="E10" s="1584" t="s">
        <v>162</v>
      </c>
      <c r="F10" s="1585"/>
      <c r="G10" s="1584" t="s">
        <v>47</v>
      </c>
      <c r="H10" s="1586"/>
      <c r="I10" s="1587" t="s">
        <v>1185</v>
      </c>
      <c r="J10" s="190" t="s">
        <v>163</v>
      </c>
      <c r="K10" s="1580" t="s">
        <v>189</v>
      </c>
      <c r="L10" s="1574" t="s">
        <v>1249</v>
      </c>
      <c r="M10" s="1575"/>
      <c r="N10" s="1575"/>
      <c r="O10" s="1575"/>
      <c r="P10" s="1575"/>
      <c r="Q10" s="1575"/>
      <c r="R10" s="1575"/>
      <c r="S10" s="1575"/>
      <c r="T10" s="1575"/>
      <c r="U10" s="1575"/>
      <c r="V10" s="1575"/>
      <c r="W10" s="1576"/>
      <c r="X10" s="1570" t="s">
        <v>190</v>
      </c>
      <c r="Y10" s="1572" t="s">
        <v>164</v>
      </c>
      <c r="Z10" s="178"/>
      <c r="AA10" s="178"/>
      <c r="AB10" s="178"/>
      <c r="AH10" s="178"/>
      <c r="AI10" s="178"/>
      <c r="AJ10" s="178"/>
      <c r="AK10" s="178"/>
      <c r="AL10" s="178"/>
      <c r="AM10" s="178"/>
      <c r="AN10" s="178"/>
      <c r="AO10" s="178"/>
      <c r="AP10" s="178"/>
      <c r="AQ10" s="178"/>
      <c r="AR10" s="178"/>
      <c r="AS10" s="178"/>
      <c r="AT10" s="178"/>
      <c r="AU10" s="178"/>
    </row>
    <row r="11" spans="1:48" ht="14.25" thickBot="1">
      <c r="B11" s="1583"/>
      <c r="C11" s="191" t="s">
        <v>165</v>
      </c>
      <c r="D11" s="192" t="s">
        <v>166</v>
      </c>
      <c r="E11" s="193" t="s">
        <v>167</v>
      </c>
      <c r="F11" s="194" t="s">
        <v>168</v>
      </c>
      <c r="G11" s="193" t="s">
        <v>167</v>
      </c>
      <c r="H11" s="194" t="s">
        <v>168</v>
      </c>
      <c r="I11" s="1588"/>
      <c r="J11" s="195" t="s">
        <v>169</v>
      </c>
      <c r="K11" s="1581"/>
      <c r="L11" s="196" t="s">
        <v>170</v>
      </c>
      <c r="M11" s="197" t="s">
        <v>171</v>
      </c>
      <c r="N11" s="197" t="s">
        <v>172</v>
      </c>
      <c r="O11" s="197" t="s">
        <v>173</v>
      </c>
      <c r="P11" s="197" t="s">
        <v>174</v>
      </c>
      <c r="Q11" s="197" t="s">
        <v>175</v>
      </c>
      <c r="R11" s="197" t="s">
        <v>176</v>
      </c>
      <c r="S11" s="197" t="s">
        <v>177</v>
      </c>
      <c r="T11" s="197" t="s">
        <v>178</v>
      </c>
      <c r="U11" s="197" t="s">
        <v>179</v>
      </c>
      <c r="V11" s="197" t="s">
        <v>180</v>
      </c>
      <c r="W11" s="198" t="s">
        <v>181</v>
      </c>
      <c r="X11" s="1571"/>
      <c r="Y11" s="1573"/>
      <c r="Z11" s="178"/>
      <c r="AA11" s="178"/>
      <c r="AB11" s="178"/>
      <c r="AD11" s="199" t="s">
        <v>184</v>
      </c>
      <c r="AE11" s="200" t="s">
        <v>185</v>
      </c>
      <c r="AF11" s="201" t="s">
        <v>186</v>
      </c>
      <c r="AG11" s="202" t="s">
        <v>187</v>
      </c>
      <c r="AH11" s="178"/>
      <c r="AI11" s="178"/>
      <c r="AJ11" s="178"/>
      <c r="AK11" s="178"/>
      <c r="AL11" s="178"/>
      <c r="AM11" s="178"/>
      <c r="AN11" s="178"/>
      <c r="AO11" s="178"/>
      <c r="AP11" s="178"/>
      <c r="AQ11" s="178"/>
      <c r="AR11" s="178"/>
      <c r="AS11" s="178"/>
      <c r="AT11" s="178"/>
      <c r="AU11" s="178"/>
    </row>
    <row r="12" spans="1:48" ht="15" customHeight="1">
      <c r="A12" s="1149" t="str">
        <f t="shared" ref="A12:A31" si="0">IF(OR($B12="",$B12="（選択してください）"),"",VLOOKUP($B12,単位と係数,2,FALSE))</f>
        <v/>
      </c>
      <c r="B12" s="769"/>
      <c r="C12" s="770" t="str">
        <f>IF($B12="","",SUM(L12:W12)+(K12-X12))</f>
        <v/>
      </c>
      <c r="D12" s="771" t="str">
        <f t="shared" ref="D12:D31" si="1">IF(OR($B12="",$B12="（選択してください）"),"",VLOOKUP($B12,単位と係数,4,FALSE))</f>
        <v/>
      </c>
      <c r="E12" s="772" t="str">
        <f t="shared" ref="E12:E17" si="2">IF(OR($B12="",$B12="（選択してください）"),"",VLOOKUP($B12,単位と係数,5,FALSE))</f>
        <v/>
      </c>
      <c r="F12" s="773" t="str">
        <f t="shared" ref="F12:F31" si="3">IF(OR($B12="",$B12="（選択してください）"),"",VLOOKUP($B12,単位と係数,6,FALSE))</f>
        <v/>
      </c>
      <c r="G12" s="774" t="str">
        <f t="shared" ref="G12:G31" si="4">IF(OR($B12="",$B12="（選択してください）"),"",VLOOKUP($B12,単位と係数,7,FALSE))</f>
        <v/>
      </c>
      <c r="H12" s="771" t="str">
        <f t="shared" ref="H12:H31" si="5">IF(OR($B12="",$B12="（選択してください）"),"",VLOOKUP($B12,単位と係数,8,FALSE))</f>
        <v/>
      </c>
      <c r="I12" s="775" t="str">
        <f>IF(OR($B12="",$B12="（選択してください）"),"",IF($A12=0,C12*E12*G12,C12*G12))</f>
        <v/>
      </c>
      <c r="J12" s="776" t="str">
        <f t="shared" ref="J12:J31" si="6">IF(OR($B12="",$B12="（選択してください）"),"",VLOOKUP($B12,単位と係数,3,FALSE))</f>
        <v/>
      </c>
      <c r="K12" s="777"/>
      <c r="L12" s="778"/>
      <c r="M12" s="778"/>
      <c r="N12" s="778"/>
      <c r="O12" s="778"/>
      <c r="P12" s="778"/>
      <c r="Q12" s="778"/>
      <c r="R12" s="778"/>
      <c r="S12" s="778"/>
      <c r="T12" s="778"/>
      <c r="U12" s="778"/>
      <c r="V12" s="778"/>
      <c r="W12" s="778"/>
      <c r="X12" s="612"/>
      <c r="Y12" s="613"/>
      <c r="Z12" s="178"/>
      <c r="AA12" s="178"/>
      <c r="AB12" s="178"/>
      <c r="AD12" s="209">
        <f t="shared" ref="AD12:AD34" si="7">IF(COUNTIF($B12,"*系統電力*"),"*系統電力*",IF(COUNTIF($B12,"*産業用蒸気*"),"*産業用蒸気*",IF(COUNTIF($B12,"*温水*"),"*温水*",IF(COUNTIF($B12,"*冷水*"),"*冷水*",IF(COUNTIF($B12,"*蒸気（産業用以外）*"),"*蒸気（産業用以外）*",$B12)))))</f>
        <v>0</v>
      </c>
      <c r="AE12" s="203" t="str">
        <f t="shared" ref="AE12:AE34" si="8">$C12</f>
        <v/>
      </c>
      <c r="AF12" s="210" t="e">
        <f t="shared" ref="AF12:AF31" si="9">IFERROR(VLOOKUP($AD12,電力等のGJ換算係数,2,FALSE),IF(VLOOKUP($AD12,単位と係数,5,FALSE)="","",VLOOKUP($AD12,単位と係数,5,FALSE)))</f>
        <v>#N/A</v>
      </c>
      <c r="AG12" s="211" t="str">
        <f t="shared" ref="AG12:AG34" si="10">IFERROR(AE12*AF12,"---")</f>
        <v>---</v>
      </c>
      <c r="AH12" s="178"/>
      <c r="AI12" s="178"/>
      <c r="AJ12" s="178"/>
      <c r="AK12" s="178"/>
      <c r="AL12" s="178"/>
      <c r="AM12" s="178"/>
      <c r="AN12" s="178"/>
      <c r="AO12" s="178"/>
      <c r="AP12" s="178"/>
      <c r="AQ12" s="178"/>
      <c r="AR12" s="178"/>
      <c r="AS12" s="178"/>
      <c r="AT12" s="178"/>
      <c r="AU12" s="178"/>
    </row>
    <row r="13" spans="1:48">
      <c r="A13" s="1149" t="str">
        <f t="shared" si="0"/>
        <v/>
      </c>
      <c r="B13" s="769"/>
      <c r="C13" s="770" t="str">
        <f t="shared" ref="C13:C30" si="11">IF($B13="","",SUM(L13:W13)+(K13-X13))</f>
        <v/>
      </c>
      <c r="D13" s="771" t="str">
        <f t="shared" si="1"/>
        <v/>
      </c>
      <c r="E13" s="772" t="str">
        <f t="shared" si="2"/>
        <v/>
      </c>
      <c r="F13" s="779" t="str">
        <f t="shared" si="3"/>
        <v/>
      </c>
      <c r="G13" s="774" t="str">
        <f t="shared" si="4"/>
        <v/>
      </c>
      <c r="H13" s="771" t="str">
        <f t="shared" si="5"/>
        <v/>
      </c>
      <c r="I13" s="775" t="str">
        <f>IF(OR($B13="",$B13="（選択してください）"),"",IF($A13=0,C13*E13*G13,C13*G13))</f>
        <v/>
      </c>
      <c r="J13" s="776" t="str">
        <f t="shared" si="6"/>
        <v/>
      </c>
      <c r="K13" s="777"/>
      <c r="L13" s="778"/>
      <c r="M13" s="780"/>
      <c r="N13" s="780"/>
      <c r="O13" s="780"/>
      <c r="P13" s="780"/>
      <c r="Q13" s="780"/>
      <c r="R13" s="780"/>
      <c r="S13" s="780"/>
      <c r="T13" s="780"/>
      <c r="U13" s="780"/>
      <c r="V13" s="780"/>
      <c r="W13" s="781"/>
      <c r="X13" s="612"/>
      <c r="Y13" s="616"/>
      <c r="Z13" s="178"/>
      <c r="AA13" s="178"/>
      <c r="AB13" s="178"/>
      <c r="AD13" s="212">
        <f t="shared" si="7"/>
        <v>0</v>
      </c>
      <c r="AE13" s="204" t="str">
        <f t="shared" si="8"/>
        <v/>
      </c>
      <c r="AF13" s="213" t="e">
        <f t="shared" si="9"/>
        <v>#N/A</v>
      </c>
      <c r="AG13" s="122" t="str">
        <f t="shared" si="10"/>
        <v>---</v>
      </c>
      <c r="AH13" s="178"/>
      <c r="AI13" s="178"/>
      <c r="AJ13" s="178"/>
      <c r="AK13" s="178"/>
      <c r="AL13" s="178"/>
      <c r="AM13" s="178"/>
      <c r="AN13" s="178"/>
      <c r="AO13" s="178"/>
      <c r="AP13" s="178"/>
      <c r="AQ13" s="178"/>
      <c r="AR13" s="178"/>
      <c r="AS13" s="178"/>
      <c r="AT13" s="178"/>
      <c r="AU13" s="178"/>
    </row>
    <row r="14" spans="1:48">
      <c r="A14" s="1149" t="str">
        <f t="shared" si="0"/>
        <v/>
      </c>
      <c r="B14" s="769"/>
      <c r="C14" s="770" t="str">
        <f t="shared" si="11"/>
        <v/>
      </c>
      <c r="D14" s="771" t="str">
        <f t="shared" si="1"/>
        <v/>
      </c>
      <c r="E14" s="772" t="str">
        <f t="shared" si="2"/>
        <v/>
      </c>
      <c r="F14" s="779" t="str">
        <f t="shared" si="3"/>
        <v/>
      </c>
      <c r="G14" s="774" t="str">
        <f t="shared" si="4"/>
        <v/>
      </c>
      <c r="H14" s="771" t="str">
        <f t="shared" si="5"/>
        <v/>
      </c>
      <c r="I14" s="775" t="str">
        <f t="shared" ref="I14:I31" si="12">IF(OR($B14="",$B14="（選択してください）"),"",IF($A14=0,C14*E14*G14,C14*G14))</f>
        <v/>
      </c>
      <c r="J14" s="776" t="str">
        <f t="shared" si="6"/>
        <v/>
      </c>
      <c r="K14" s="777"/>
      <c r="L14" s="778"/>
      <c r="M14" s="780"/>
      <c r="N14" s="780"/>
      <c r="O14" s="780"/>
      <c r="P14" s="780"/>
      <c r="Q14" s="780"/>
      <c r="R14" s="780"/>
      <c r="S14" s="780"/>
      <c r="T14" s="780"/>
      <c r="U14" s="780"/>
      <c r="V14" s="780"/>
      <c r="W14" s="781"/>
      <c r="X14" s="612"/>
      <c r="Y14" s="616"/>
      <c r="Z14" s="178"/>
      <c r="AA14" s="178"/>
      <c r="AB14" s="178"/>
      <c r="AD14" s="212">
        <f t="shared" si="7"/>
        <v>0</v>
      </c>
      <c r="AE14" s="204" t="str">
        <f t="shared" si="8"/>
        <v/>
      </c>
      <c r="AF14" s="213" t="e">
        <f t="shared" si="9"/>
        <v>#N/A</v>
      </c>
      <c r="AG14" s="122" t="str">
        <f t="shared" si="10"/>
        <v>---</v>
      </c>
      <c r="AH14" s="178"/>
      <c r="AI14" s="178"/>
      <c r="AJ14" s="178"/>
      <c r="AK14" s="178"/>
      <c r="AL14" s="178"/>
      <c r="AM14" s="178"/>
      <c r="AN14" s="178"/>
      <c r="AO14" s="178"/>
      <c r="AP14" s="178"/>
      <c r="AQ14" s="178"/>
      <c r="AR14" s="178"/>
      <c r="AS14" s="178"/>
      <c r="AT14" s="178"/>
      <c r="AU14" s="178"/>
    </row>
    <row r="15" spans="1:48">
      <c r="A15" s="1149" t="str">
        <f t="shared" si="0"/>
        <v/>
      </c>
      <c r="B15" s="769"/>
      <c r="C15" s="770" t="str">
        <f t="shared" si="11"/>
        <v/>
      </c>
      <c r="D15" s="771" t="str">
        <f t="shared" si="1"/>
        <v/>
      </c>
      <c r="E15" s="772" t="str">
        <f t="shared" si="2"/>
        <v/>
      </c>
      <c r="F15" s="779" t="str">
        <f t="shared" si="3"/>
        <v/>
      </c>
      <c r="G15" s="774" t="str">
        <f t="shared" si="4"/>
        <v/>
      </c>
      <c r="H15" s="771" t="str">
        <f t="shared" si="5"/>
        <v/>
      </c>
      <c r="I15" s="775" t="str">
        <f t="shared" si="12"/>
        <v/>
      </c>
      <c r="J15" s="776" t="str">
        <f t="shared" si="6"/>
        <v/>
      </c>
      <c r="K15" s="777"/>
      <c r="L15" s="778"/>
      <c r="M15" s="780"/>
      <c r="N15" s="780"/>
      <c r="O15" s="780"/>
      <c r="P15" s="780"/>
      <c r="Q15" s="780"/>
      <c r="R15" s="780"/>
      <c r="S15" s="780"/>
      <c r="T15" s="780"/>
      <c r="U15" s="780"/>
      <c r="V15" s="780"/>
      <c r="W15" s="781"/>
      <c r="X15" s="612"/>
      <c r="Y15" s="616"/>
      <c r="Z15" s="178"/>
      <c r="AA15" s="178"/>
      <c r="AB15" s="178"/>
      <c r="AD15" s="212">
        <f t="shared" si="7"/>
        <v>0</v>
      </c>
      <c r="AE15" s="204" t="str">
        <f t="shared" si="8"/>
        <v/>
      </c>
      <c r="AF15" s="213" t="e">
        <f t="shared" si="9"/>
        <v>#N/A</v>
      </c>
      <c r="AG15" s="122" t="str">
        <f t="shared" si="10"/>
        <v>---</v>
      </c>
      <c r="AH15" s="178"/>
      <c r="AI15" s="178"/>
      <c r="AJ15" s="178"/>
      <c r="AK15" s="178"/>
      <c r="AL15" s="178"/>
      <c r="AM15" s="178"/>
      <c r="AN15" s="178"/>
      <c r="AO15" s="178"/>
      <c r="AP15" s="178"/>
      <c r="AQ15" s="178"/>
      <c r="AR15" s="178"/>
      <c r="AS15" s="178"/>
      <c r="AT15" s="178"/>
      <c r="AU15" s="178"/>
    </row>
    <row r="16" spans="1:48">
      <c r="A16" s="1149" t="str">
        <f t="shared" si="0"/>
        <v/>
      </c>
      <c r="B16" s="769"/>
      <c r="C16" s="770" t="str">
        <f t="shared" si="11"/>
        <v/>
      </c>
      <c r="D16" s="771" t="str">
        <f t="shared" si="1"/>
        <v/>
      </c>
      <c r="E16" s="772" t="str">
        <f t="shared" si="2"/>
        <v/>
      </c>
      <c r="F16" s="779" t="str">
        <f t="shared" si="3"/>
        <v/>
      </c>
      <c r="G16" s="774" t="str">
        <f t="shared" si="4"/>
        <v/>
      </c>
      <c r="H16" s="771" t="str">
        <f t="shared" si="5"/>
        <v/>
      </c>
      <c r="I16" s="775" t="str">
        <f t="shared" si="12"/>
        <v/>
      </c>
      <c r="J16" s="776" t="str">
        <f t="shared" si="6"/>
        <v/>
      </c>
      <c r="K16" s="777"/>
      <c r="L16" s="778"/>
      <c r="M16" s="780"/>
      <c r="N16" s="780"/>
      <c r="O16" s="780"/>
      <c r="P16" s="780"/>
      <c r="Q16" s="780"/>
      <c r="R16" s="780"/>
      <c r="S16" s="780"/>
      <c r="T16" s="780"/>
      <c r="U16" s="780"/>
      <c r="V16" s="780"/>
      <c r="W16" s="781"/>
      <c r="X16" s="612"/>
      <c r="Y16" s="616"/>
      <c r="Z16" s="178"/>
      <c r="AA16" s="178"/>
      <c r="AB16" s="178"/>
      <c r="AD16" s="212">
        <f t="shared" si="7"/>
        <v>0</v>
      </c>
      <c r="AE16" s="204" t="str">
        <f t="shared" si="8"/>
        <v/>
      </c>
      <c r="AF16" s="213" t="e">
        <f t="shared" si="9"/>
        <v>#N/A</v>
      </c>
      <c r="AG16" s="122" t="str">
        <f t="shared" si="10"/>
        <v>---</v>
      </c>
      <c r="AH16" s="178"/>
      <c r="AI16" s="178"/>
      <c r="AJ16" s="178"/>
      <c r="AK16" s="178"/>
      <c r="AL16" s="178"/>
      <c r="AM16" s="178"/>
      <c r="AN16" s="178"/>
      <c r="AO16" s="178"/>
      <c r="AP16" s="178"/>
      <c r="AQ16" s="178"/>
      <c r="AR16" s="178"/>
      <c r="AS16" s="178"/>
      <c r="AT16" s="178"/>
      <c r="AU16" s="178"/>
    </row>
    <row r="17" spans="1:47">
      <c r="A17" s="1149" t="str">
        <f t="shared" si="0"/>
        <v/>
      </c>
      <c r="B17" s="769"/>
      <c r="C17" s="770" t="str">
        <f t="shared" si="11"/>
        <v/>
      </c>
      <c r="D17" s="771" t="str">
        <f t="shared" si="1"/>
        <v/>
      </c>
      <c r="E17" s="772" t="str">
        <f t="shared" si="2"/>
        <v/>
      </c>
      <c r="F17" s="779" t="str">
        <f t="shared" si="3"/>
        <v/>
      </c>
      <c r="G17" s="774" t="str">
        <f t="shared" si="4"/>
        <v/>
      </c>
      <c r="H17" s="771" t="str">
        <f t="shared" si="5"/>
        <v/>
      </c>
      <c r="I17" s="775" t="str">
        <f t="shared" si="12"/>
        <v/>
      </c>
      <c r="J17" s="776" t="str">
        <f t="shared" si="6"/>
        <v/>
      </c>
      <c r="K17" s="777"/>
      <c r="L17" s="778"/>
      <c r="M17" s="780"/>
      <c r="N17" s="780"/>
      <c r="O17" s="780"/>
      <c r="P17" s="780"/>
      <c r="Q17" s="780"/>
      <c r="R17" s="780"/>
      <c r="S17" s="780"/>
      <c r="T17" s="780"/>
      <c r="U17" s="780"/>
      <c r="V17" s="780"/>
      <c r="W17" s="781"/>
      <c r="X17" s="612"/>
      <c r="Y17" s="616"/>
      <c r="Z17" s="178"/>
      <c r="AA17" s="178"/>
      <c r="AB17" s="178"/>
      <c r="AD17" s="212">
        <f t="shared" si="7"/>
        <v>0</v>
      </c>
      <c r="AE17" s="204" t="str">
        <f t="shared" si="8"/>
        <v/>
      </c>
      <c r="AF17" s="213" t="e">
        <f t="shared" si="9"/>
        <v>#N/A</v>
      </c>
      <c r="AG17" s="122" t="str">
        <f t="shared" si="10"/>
        <v>---</v>
      </c>
      <c r="AH17" s="178"/>
      <c r="AI17" s="178"/>
      <c r="AJ17" s="178"/>
      <c r="AK17" s="178"/>
      <c r="AL17" s="178"/>
      <c r="AM17" s="178"/>
      <c r="AN17" s="178"/>
      <c r="AO17" s="178"/>
      <c r="AP17" s="178"/>
      <c r="AQ17" s="178"/>
      <c r="AR17" s="178"/>
      <c r="AS17" s="178"/>
      <c r="AT17" s="178"/>
      <c r="AU17" s="178"/>
    </row>
    <row r="18" spans="1:47">
      <c r="A18" s="1149" t="str">
        <f t="shared" si="0"/>
        <v/>
      </c>
      <c r="B18" s="769"/>
      <c r="C18" s="770" t="str">
        <f t="shared" si="11"/>
        <v/>
      </c>
      <c r="D18" s="771" t="str">
        <f t="shared" si="1"/>
        <v/>
      </c>
      <c r="E18" s="772" t="str">
        <f t="shared" ref="E18:E31" si="13">IF(OR($B18="",$B18="（選択してください）"),"",VLOOKUP($B18,単位と係数,5,FALSE))</f>
        <v/>
      </c>
      <c r="F18" s="779" t="str">
        <f t="shared" si="3"/>
        <v/>
      </c>
      <c r="G18" s="774" t="str">
        <f t="shared" si="4"/>
        <v/>
      </c>
      <c r="H18" s="771" t="str">
        <f t="shared" si="5"/>
        <v/>
      </c>
      <c r="I18" s="775" t="str">
        <f t="shared" si="12"/>
        <v/>
      </c>
      <c r="J18" s="776" t="str">
        <f t="shared" si="6"/>
        <v/>
      </c>
      <c r="K18" s="777"/>
      <c r="L18" s="778"/>
      <c r="M18" s="780"/>
      <c r="N18" s="780"/>
      <c r="O18" s="780"/>
      <c r="P18" s="780"/>
      <c r="Q18" s="780"/>
      <c r="R18" s="780"/>
      <c r="S18" s="780"/>
      <c r="T18" s="780"/>
      <c r="U18" s="780"/>
      <c r="V18" s="780"/>
      <c r="W18" s="781"/>
      <c r="X18" s="612"/>
      <c r="Y18" s="616"/>
      <c r="Z18" s="178"/>
      <c r="AA18" s="178"/>
      <c r="AB18" s="178"/>
      <c r="AD18" s="212">
        <f t="shared" si="7"/>
        <v>0</v>
      </c>
      <c r="AE18" s="204" t="str">
        <f t="shared" si="8"/>
        <v/>
      </c>
      <c r="AF18" s="213" t="e">
        <f t="shared" si="9"/>
        <v>#N/A</v>
      </c>
      <c r="AG18" s="122" t="str">
        <f t="shared" si="10"/>
        <v>---</v>
      </c>
      <c r="AH18" s="178"/>
      <c r="AI18" s="178"/>
      <c r="AJ18" s="178"/>
      <c r="AK18" s="178"/>
      <c r="AL18" s="178"/>
      <c r="AM18" s="178"/>
      <c r="AN18" s="178"/>
      <c r="AO18" s="178"/>
      <c r="AP18" s="178"/>
      <c r="AQ18" s="178"/>
      <c r="AR18" s="178"/>
      <c r="AS18" s="178"/>
      <c r="AT18" s="178"/>
      <c r="AU18" s="178"/>
    </row>
    <row r="19" spans="1:47">
      <c r="A19" s="1149" t="str">
        <f t="shared" si="0"/>
        <v/>
      </c>
      <c r="B19" s="769"/>
      <c r="C19" s="770" t="str">
        <f t="shared" si="11"/>
        <v/>
      </c>
      <c r="D19" s="771" t="str">
        <f t="shared" si="1"/>
        <v/>
      </c>
      <c r="E19" s="772" t="str">
        <f t="shared" si="13"/>
        <v/>
      </c>
      <c r="F19" s="779" t="str">
        <f t="shared" si="3"/>
        <v/>
      </c>
      <c r="G19" s="774" t="str">
        <f t="shared" si="4"/>
        <v/>
      </c>
      <c r="H19" s="771" t="str">
        <f t="shared" si="5"/>
        <v/>
      </c>
      <c r="I19" s="775" t="str">
        <f t="shared" si="12"/>
        <v/>
      </c>
      <c r="J19" s="776" t="str">
        <f t="shared" si="6"/>
        <v/>
      </c>
      <c r="K19" s="777"/>
      <c r="L19" s="778"/>
      <c r="M19" s="780"/>
      <c r="N19" s="780"/>
      <c r="O19" s="780"/>
      <c r="P19" s="780"/>
      <c r="Q19" s="780"/>
      <c r="R19" s="780"/>
      <c r="S19" s="780"/>
      <c r="T19" s="780"/>
      <c r="U19" s="780"/>
      <c r="V19" s="780"/>
      <c r="W19" s="781"/>
      <c r="X19" s="612"/>
      <c r="Y19" s="616"/>
      <c r="Z19" s="178"/>
      <c r="AA19" s="178"/>
      <c r="AB19" s="178"/>
      <c r="AD19" s="212">
        <f t="shared" si="7"/>
        <v>0</v>
      </c>
      <c r="AE19" s="204" t="str">
        <f t="shared" si="8"/>
        <v/>
      </c>
      <c r="AF19" s="213" t="e">
        <f t="shared" si="9"/>
        <v>#N/A</v>
      </c>
      <c r="AG19" s="122" t="str">
        <f t="shared" si="10"/>
        <v>---</v>
      </c>
      <c r="AH19" s="178"/>
      <c r="AI19" s="178"/>
      <c r="AJ19" s="178"/>
      <c r="AK19" s="178"/>
      <c r="AL19" s="178"/>
      <c r="AM19" s="178"/>
      <c r="AN19" s="178"/>
      <c r="AO19" s="178"/>
      <c r="AP19" s="178"/>
      <c r="AQ19" s="178"/>
      <c r="AR19" s="178"/>
      <c r="AS19" s="178"/>
      <c r="AT19" s="178"/>
      <c r="AU19" s="178"/>
    </row>
    <row r="20" spans="1:47">
      <c r="A20" s="1149" t="str">
        <f t="shared" si="0"/>
        <v/>
      </c>
      <c r="B20" s="769"/>
      <c r="C20" s="770" t="str">
        <f t="shared" si="11"/>
        <v/>
      </c>
      <c r="D20" s="771" t="str">
        <f t="shared" si="1"/>
        <v/>
      </c>
      <c r="E20" s="772" t="str">
        <f t="shared" si="13"/>
        <v/>
      </c>
      <c r="F20" s="779" t="str">
        <f t="shared" si="3"/>
        <v/>
      </c>
      <c r="G20" s="774" t="str">
        <f t="shared" si="4"/>
        <v/>
      </c>
      <c r="H20" s="771" t="str">
        <f t="shared" si="5"/>
        <v/>
      </c>
      <c r="I20" s="775" t="str">
        <f t="shared" si="12"/>
        <v/>
      </c>
      <c r="J20" s="776" t="str">
        <f t="shared" si="6"/>
        <v/>
      </c>
      <c r="K20" s="777"/>
      <c r="L20" s="778"/>
      <c r="M20" s="780"/>
      <c r="N20" s="780"/>
      <c r="O20" s="780"/>
      <c r="P20" s="780"/>
      <c r="Q20" s="780"/>
      <c r="R20" s="780"/>
      <c r="S20" s="780"/>
      <c r="T20" s="780"/>
      <c r="U20" s="780"/>
      <c r="V20" s="780"/>
      <c r="W20" s="781"/>
      <c r="X20" s="612"/>
      <c r="Y20" s="616"/>
      <c r="Z20" s="178"/>
      <c r="AA20" s="178"/>
      <c r="AB20" s="178"/>
      <c r="AD20" s="212">
        <f t="shared" si="7"/>
        <v>0</v>
      </c>
      <c r="AE20" s="204" t="str">
        <f t="shared" si="8"/>
        <v/>
      </c>
      <c r="AF20" s="213" t="e">
        <f t="shared" si="9"/>
        <v>#N/A</v>
      </c>
      <c r="AG20" s="122" t="str">
        <f t="shared" si="10"/>
        <v>---</v>
      </c>
      <c r="AH20" s="178"/>
      <c r="AI20" s="178"/>
      <c r="AJ20" s="178"/>
      <c r="AK20" s="178"/>
      <c r="AL20" s="178"/>
      <c r="AM20" s="178"/>
      <c r="AN20" s="178"/>
      <c r="AO20" s="178"/>
      <c r="AP20" s="178"/>
      <c r="AQ20" s="178"/>
      <c r="AR20" s="178"/>
      <c r="AS20" s="178"/>
      <c r="AT20" s="178"/>
      <c r="AU20" s="178"/>
    </row>
    <row r="21" spans="1:47">
      <c r="A21" s="1149" t="str">
        <f t="shared" si="0"/>
        <v/>
      </c>
      <c r="B21" s="769"/>
      <c r="C21" s="770" t="str">
        <f t="shared" si="11"/>
        <v/>
      </c>
      <c r="D21" s="771" t="str">
        <f t="shared" si="1"/>
        <v/>
      </c>
      <c r="E21" s="772" t="str">
        <f t="shared" si="13"/>
        <v/>
      </c>
      <c r="F21" s="779" t="str">
        <f t="shared" si="3"/>
        <v/>
      </c>
      <c r="G21" s="774" t="str">
        <f t="shared" si="4"/>
        <v/>
      </c>
      <c r="H21" s="771" t="str">
        <f t="shared" si="5"/>
        <v/>
      </c>
      <c r="I21" s="775" t="str">
        <f t="shared" si="12"/>
        <v/>
      </c>
      <c r="J21" s="776" t="str">
        <f t="shared" si="6"/>
        <v/>
      </c>
      <c r="K21" s="777"/>
      <c r="L21" s="778"/>
      <c r="M21" s="780"/>
      <c r="N21" s="780"/>
      <c r="O21" s="780"/>
      <c r="P21" s="780"/>
      <c r="Q21" s="780"/>
      <c r="R21" s="780"/>
      <c r="S21" s="780"/>
      <c r="T21" s="780"/>
      <c r="U21" s="780"/>
      <c r="V21" s="780"/>
      <c r="W21" s="781"/>
      <c r="X21" s="612"/>
      <c r="Y21" s="616"/>
      <c r="Z21" s="178"/>
      <c r="AA21" s="178"/>
      <c r="AB21" s="178"/>
      <c r="AD21" s="212">
        <f t="shared" si="7"/>
        <v>0</v>
      </c>
      <c r="AE21" s="204" t="str">
        <f t="shared" si="8"/>
        <v/>
      </c>
      <c r="AF21" s="213" t="e">
        <f t="shared" si="9"/>
        <v>#N/A</v>
      </c>
      <c r="AG21" s="122" t="str">
        <f t="shared" si="10"/>
        <v>---</v>
      </c>
      <c r="AH21" s="178"/>
      <c r="AI21" s="178"/>
      <c r="AJ21" s="178"/>
      <c r="AK21" s="178"/>
      <c r="AL21" s="178"/>
      <c r="AM21" s="178"/>
      <c r="AN21" s="178"/>
      <c r="AO21" s="178"/>
      <c r="AP21" s="178"/>
      <c r="AQ21" s="178"/>
      <c r="AR21" s="178"/>
      <c r="AS21" s="178"/>
      <c r="AT21" s="178"/>
      <c r="AU21" s="178"/>
    </row>
    <row r="22" spans="1:47">
      <c r="A22" s="1149" t="str">
        <f t="shared" si="0"/>
        <v/>
      </c>
      <c r="B22" s="577"/>
      <c r="C22" s="579" t="str">
        <f t="shared" si="11"/>
        <v/>
      </c>
      <c r="D22" s="580" t="str">
        <f t="shared" si="1"/>
        <v/>
      </c>
      <c r="E22" s="581" t="str">
        <f t="shared" si="13"/>
        <v/>
      </c>
      <c r="F22" s="585" t="str">
        <f t="shared" si="3"/>
        <v/>
      </c>
      <c r="G22" s="582" t="str">
        <f t="shared" si="4"/>
        <v/>
      </c>
      <c r="H22" s="580" t="str">
        <f t="shared" si="5"/>
        <v/>
      </c>
      <c r="I22" s="583" t="str">
        <f t="shared" si="12"/>
        <v/>
      </c>
      <c r="J22" s="584" t="str">
        <f t="shared" si="6"/>
        <v/>
      </c>
      <c r="K22" s="610"/>
      <c r="L22" s="611"/>
      <c r="M22" s="614"/>
      <c r="N22" s="614"/>
      <c r="O22" s="614"/>
      <c r="P22" s="614"/>
      <c r="Q22" s="614"/>
      <c r="R22" s="614"/>
      <c r="S22" s="614"/>
      <c r="T22" s="614"/>
      <c r="U22" s="614"/>
      <c r="V22" s="614"/>
      <c r="W22" s="615"/>
      <c r="X22" s="612"/>
      <c r="Y22" s="616"/>
      <c r="Z22" s="178"/>
      <c r="AA22" s="178"/>
      <c r="AB22" s="178"/>
      <c r="AD22" s="212">
        <f t="shared" si="7"/>
        <v>0</v>
      </c>
      <c r="AE22" s="204" t="str">
        <f t="shared" si="8"/>
        <v/>
      </c>
      <c r="AF22" s="213" t="e">
        <f t="shared" si="9"/>
        <v>#N/A</v>
      </c>
      <c r="AG22" s="122" t="str">
        <f t="shared" si="10"/>
        <v>---</v>
      </c>
      <c r="AH22" s="178"/>
      <c r="AI22" s="178"/>
      <c r="AJ22" s="178"/>
      <c r="AK22" s="178"/>
      <c r="AL22" s="178"/>
      <c r="AM22" s="178"/>
      <c r="AN22" s="178"/>
      <c r="AO22" s="178"/>
      <c r="AP22" s="178"/>
      <c r="AQ22" s="178"/>
      <c r="AR22" s="178"/>
      <c r="AS22" s="178"/>
      <c r="AT22" s="178"/>
      <c r="AU22" s="178"/>
    </row>
    <row r="23" spans="1:47">
      <c r="A23" s="1149" t="str">
        <f t="shared" si="0"/>
        <v/>
      </c>
      <c r="B23" s="577"/>
      <c r="C23" s="579" t="str">
        <f t="shared" si="11"/>
        <v/>
      </c>
      <c r="D23" s="580" t="str">
        <f t="shared" si="1"/>
        <v/>
      </c>
      <c r="E23" s="581" t="str">
        <f t="shared" si="13"/>
        <v/>
      </c>
      <c r="F23" s="585" t="str">
        <f t="shared" si="3"/>
        <v/>
      </c>
      <c r="G23" s="582" t="str">
        <f t="shared" si="4"/>
        <v/>
      </c>
      <c r="H23" s="580" t="str">
        <f t="shared" si="5"/>
        <v/>
      </c>
      <c r="I23" s="583" t="str">
        <f t="shared" si="12"/>
        <v/>
      </c>
      <c r="J23" s="584" t="str">
        <f t="shared" si="6"/>
        <v/>
      </c>
      <c r="K23" s="610"/>
      <c r="L23" s="611"/>
      <c r="M23" s="614"/>
      <c r="N23" s="614"/>
      <c r="O23" s="614"/>
      <c r="P23" s="614"/>
      <c r="Q23" s="614"/>
      <c r="R23" s="614"/>
      <c r="S23" s="614"/>
      <c r="T23" s="614"/>
      <c r="U23" s="614"/>
      <c r="V23" s="614"/>
      <c r="W23" s="615"/>
      <c r="X23" s="612"/>
      <c r="Y23" s="616"/>
      <c r="Z23" s="178"/>
      <c r="AA23" s="178"/>
      <c r="AB23" s="178"/>
      <c r="AD23" s="212">
        <f t="shared" si="7"/>
        <v>0</v>
      </c>
      <c r="AE23" s="204" t="str">
        <f t="shared" si="8"/>
        <v/>
      </c>
      <c r="AF23" s="213" t="e">
        <f t="shared" si="9"/>
        <v>#N/A</v>
      </c>
      <c r="AG23" s="122" t="str">
        <f t="shared" si="10"/>
        <v>---</v>
      </c>
      <c r="AH23" s="178"/>
      <c r="AI23" s="178"/>
      <c r="AJ23" s="178"/>
      <c r="AK23" s="178"/>
      <c r="AL23" s="178"/>
      <c r="AM23" s="178"/>
      <c r="AN23" s="178"/>
      <c r="AO23" s="178"/>
      <c r="AP23" s="178"/>
      <c r="AQ23" s="178"/>
      <c r="AR23" s="178"/>
      <c r="AS23" s="178"/>
      <c r="AT23" s="178"/>
      <c r="AU23" s="178"/>
    </row>
    <row r="24" spans="1:47">
      <c r="A24" s="1149" t="str">
        <f t="shared" si="0"/>
        <v/>
      </c>
      <c r="B24" s="577"/>
      <c r="C24" s="579" t="str">
        <f t="shared" si="11"/>
        <v/>
      </c>
      <c r="D24" s="580" t="str">
        <f t="shared" si="1"/>
        <v/>
      </c>
      <c r="E24" s="581" t="str">
        <f t="shared" si="13"/>
        <v/>
      </c>
      <c r="F24" s="585" t="str">
        <f t="shared" si="3"/>
        <v/>
      </c>
      <c r="G24" s="582" t="str">
        <f t="shared" si="4"/>
        <v/>
      </c>
      <c r="H24" s="580" t="str">
        <f t="shared" si="5"/>
        <v/>
      </c>
      <c r="I24" s="583" t="str">
        <f t="shared" si="12"/>
        <v/>
      </c>
      <c r="J24" s="584" t="str">
        <f t="shared" si="6"/>
        <v/>
      </c>
      <c r="K24" s="610"/>
      <c r="L24" s="611"/>
      <c r="M24" s="614"/>
      <c r="N24" s="614"/>
      <c r="O24" s="614"/>
      <c r="P24" s="614"/>
      <c r="Q24" s="614"/>
      <c r="R24" s="614"/>
      <c r="S24" s="614"/>
      <c r="T24" s="614"/>
      <c r="U24" s="614"/>
      <c r="V24" s="614"/>
      <c r="W24" s="615"/>
      <c r="X24" s="612"/>
      <c r="Y24" s="616"/>
      <c r="Z24" s="178"/>
      <c r="AA24" s="178"/>
      <c r="AB24" s="178"/>
      <c r="AD24" s="212">
        <f t="shared" si="7"/>
        <v>0</v>
      </c>
      <c r="AE24" s="204" t="str">
        <f t="shared" si="8"/>
        <v/>
      </c>
      <c r="AF24" s="213" t="e">
        <f t="shared" si="9"/>
        <v>#N/A</v>
      </c>
      <c r="AG24" s="122" t="str">
        <f t="shared" si="10"/>
        <v>---</v>
      </c>
      <c r="AH24" s="178"/>
      <c r="AI24" s="178"/>
      <c r="AJ24" s="178"/>
      <c r="AK24" s="178"/>
      <c r="AL24" s="178"/>
      <c r="AM24" s="178"/>
      <c r="AN24" s="178"/>
      <c r="AO24" s="178"/>
      <c r="AP24" s="178"/>
      <c r="AQ24" s="178"/>
      <c r="AR24" s="178"/>
      <c r="AS24" s="178"/>
      <c r="AT24" s="178"/>
      <c r="AU24" s="178"/>
    </row>
    <row r="25" spans="1:47">
      <c r="A25" s="1149" t="str">
        <f t="shared" si="0"/>
        <v/>
      </c>
      <c r="B25" s="577"/>
      <c r="C25" s="579" t="str">
        <f t="shared" si="11"/>
        <v/>
      </c>
      <c r="D25" s="580" t="str">
        <f t="shared" si="1"/>
        <v/>
      </c>
      <c r="E25" s="581" t="str">
        <f t="shared" si="13"/>
        <v/>
      </c>
      <c r="F25" s="585" t="str">
        <f t="shared" si="3"/>
        <v/>
      </c>
      <c r="G25" s="582" t="str">
        <f t="shared" si="4"/>
        <v/>
      </c>
      <c r="H25" s="580" t="str">
        <f t="shared" si="5"/>
        <v/>
      </c>
      <c r="I25" s="583" t="str">
        <f t="shared" si="12"/>
        <v/>
      </c>
      <c r="J25" s="584" t="str">
        <f t="shared" si="6"/>
        <v/>
      </c>
      <c r="K25" s="610"/>
      <c r="L25" s="611"/>
      <c r="M25" s="614"/>
      <c r="N25" s="614"/>
      <c r="O25" s="614"/>
      <c r="P25" s="614"/>
      <c r="Q25" s="614"/>
      <c r="R25" s="614"/>
      <c r="S25" s="614"/>
      <c r="T25" s="614"/>
      <c r="U25" s="614"/>
      <c r="V25" s="614"/>
      <c r="W25" s="615"/>
      <c r="X25" s="612"/>
      <c r="Y25" s="616"/>
      <c r="Z25" s="178"/>
      <c r="AA25" s="178"/>
      <c r="AB25" s="178"/>
      <c r="AD25" s="212">
        <f t="shared" si="7"/>
        <v>0</v>
      </c>
      <c r="AE25" s="204" t="str">
        <f t="shared" si="8"/>
        <v/>
      </c>
      <c r="AF25" s="213" t="e">
        <f t="shared" si="9"/>
        <v>#N/A</v>
      </c>
      <c r="AG25" s="122" t="str">
        <f t="shared" si="10"/>
        <v>---</v>
      </c>
      <c r="AH25" s="178"/>
      <c r="AI25" s="178"/>
      <c r="AJ25" s="178"/>
      <c r="AK25" s="178"/>
      <c r="AL25" s="178"/>
      <c r="AM25" s="178"/>
      <c r="AN25" s="178"/>
      <c r="AO25" s="178"/>
      <c r="AP25" s="178"/>
      <c r="AQ25" s="178"/>
      <c r="AR25" s="178"/>
      <c r="AS25" s="178"/>
      <c r="AT25" s="178"/>
      <c r="AU25" s="178"/>
    </row>
    <row r="26" spans="1:47">
      <c r="A26" s="1149" t="str">
        <f t="shared" si="0"/>
        <v/>
      </c>
      <c r="B26" s="577"/>
      <c r="C26" s="579" t="str">
        <f t="shared" si="11"/>
        <v/>
      </c>
      <c r="D26" s="580" t="str">
        <f t="shared" si="1"/>
        <v/>
      </c>
      <c r="E26" s="581" t="str">
        <f t="shared" si="13"/>
        <v/>
      </c>
      <c r="F26" s="585" t="str">
        <f t="shared" si="3"/>
        <v/>
      </c>
      <c r="G26" s="582" t="str">
        <f t="shared" si="4"/>
        <v/>
      </c>
      <c r="H26" s="580" t="str">
        <f t="shared" si="5"/>
        <v/>
      </c>
      <c r="I26" s="583" t="str">
        <f t="shared" si="12"/>
        <v/>
      </c>
      <c r="J26" s="584" t="str">
        <f t="shared" si="6"/>
        <v/>
      </c>
      <c r="K26" s="610"/>
      <c r="L26" s="611"/>
      <c r="M26" s="614"/>
      <c r="N26" s="614"/>
      <c r="O26" s="614"/>
      <c r="P26" s="614"/>
      <c r="Q26" s="614"/>
      <c r="R26" s="614"/>
      <c r="S26" s="614"/>
      <c r="T26" s="614"/>
      <c r="U26" s="614"/>
      <c r="V26" s="614"/>
      <c r="W26" s="615"/>
      <c r="X26" s="612"/>
      <c r="Y26" s="616"/>
      <c r="Z26" s="178"/>
      <c r="AA26" s="178"/>
      <c r="AB26" s="178"/>
      <c r="AD26" s="212">
        <f t="shared" si="7"/>
        <v>0</v>
      </c>
      <c r="AE26" s="204" t="str">
        <f t="shared" si="8"/>
        <v/>
      </c>
      <c r="AF26" s="213" t="e">
        <f t="shared" si="9"/>
        <v>#N/A</v>
      </c>
      <c r="AG26" s="122" t="str">
        <f t="shared" si="10"/>
        <v>---</v>
      </c>
      <c r="AH26" s="178"/>
      <c r="AI26" s="178"/>
      <c r="AJ26" s="178"/>
      <c r="AK26" s="178"/>
      <c r="AL26" s="178"/>
      <c r="AM26" s="178"/>
      <c r="AN26" s="178"/>
      <c r="AO26" s="178"/>
      <c r="AP26" s="178"/>
      <c r="AQ26" s="178"/>
      <c r="AR26" s="178"/>
      <c r="AS26" s="178"/>
      <c r="AT26" s="178"/>
      <c r="AU26" s="178"/>
    </row>
    <row r="27" spans="1:47">
      <c r="A27" s="1149" t="str">
        <f t="shared" si="0"/>
        <v/>
      </c>
      <c r="B27" s="577"/>
      <c r="C27" s="579" t="str">
        <f t="shared" si="11"/>
        <v/>
      </c>
      <c r="D27" s="580" t="str">
        <f t="shared" si="1"/>
        <v/>
      </c>
      <c r="E27" s="581" t="str">
        <f t="shared" si="13"/>
        <v/>
      </c>
      <c r="F27" s="585" t="str">
        <f t="shared" si="3"/>
        <v/>
      </c>
      <c r="G27" s="582" t="str">
        <f t="shared" si="4"/>
        <v/>
      </c>
      <c r="H27" s="580" t="str">
        <f t="shared" si="5"/>
        <v/>
      </c>
      <c r="I27" s="583" t="str">
        <f t="shared" si="12"/>
        <v/>
      </c>
      <c r="J27" s="584" t="str">
        <f t="shared" si="6"/>
        <v/>
      </c>
      <c r="K27" s="610"/>
      <c r="L27" s="611"/>
      <c r="M27" s="614"/>
      <c r="N27" s="614"/>
      <c r="O27" s="614"/>
      <c r="P27" s="614"/>
      <c r="Q27" s="614"/>
      <c r="R27" s="614"/>
      <c r="S27" s="614"/>
      <c r="T27" s="614"/>
      <c r="U27" s="614"/>
      <c r="V27" s="614"/>
      <c r="W27" s="615"/>
      <c r="X27" s="612"/>
      <c r="Y27" s="616"/>
      <c r="Z27" s="178"/>
      <c r="AA27" s="178"/>
      <c r="AB27" s="178"/>
      <c r="AD27" s="212">
        <f t="shared" si="7"/>
        <v>0</v>
      </c>
      <c r="AE27" s="204" t="str">
        <f t="shared" si="8"/>
        <v/>
      </c>
      <c r="AF27" s="213" t="e">
        <f t="shared" si="9"/>
        <v>#N/A</v>
      </c>
      <c r="AG27" s="122" t="str">
        <f t="shared" si="10"/>
        <v>---</v>
      </c>
      <c r="AH27" s="178"/>
      <c r="AI27" s="178"/>
      <c r="AJ27" s="178"/>
      <c r="AK27" s="178"/>
      <c r="AL27" s="178"/>
      <c r="AM27" s="178"/>
      <c r="AN27" s="178"/>
      <c r="AO27" s="178"/>
      <c r="AP27" s="178"/>
      <c r="AQ27" s="178"/>
      <c r="AR27" s="178"/>
      <c r="AS27" s="178"/>
      <c r="AT27" s="178"/>
      <c r="AU27" s="178"/>
    </row>
    <row r="28" spans="1:47">
      <c r="A28" s="1149" t="str">
        <f t="shared" si="0"/>
        <v/>
      </c>
      <c r="B28" s="577"/>
      <c r="C28" s="579" t="str">
        <f t="shared" si="11"/>
        <v/>
      </c>
      <c r="D28" s="580" t="str">
        <f t="shared" si="1"/>
        <v/>
      </c>
      <c r="E28" s="581" t="str">
        <f t="shared" si="13"/>
        <v/>
      </c>
      <c r="F28" s="585" t="str">
        <f t="shared" si="3"/>
        <v/>
      </c>
      <c r="G28" s="582" t="str">
        <f t="shared" si="4"/>
        <v/>
      </c>
      <c r="H28" s="580" t="str">
        <f t="shared" si="5"/>
        <v/>
      </c>
      <c r="I28" s="583" t="str">
        <f t="shared" si="12"/>
        <v/>
      </c>
      <c r="J28" s="584" t="str">
        <f t="shared" si="6"/>
        <v/>
      </c>
      <c r="K28" s="610"/>
      <c r="L28" s="611"/>
      <c r="M28" s="614"/>
      <c r="N28" s="614"/>
      <c r="O28" s="614"/>
      <c r="P28" s="614"/>
      <c r="Q28" s="614"/>
      <c r="R28" s="614"/>
      <c r="S28" s="614"/>
      <c r="T28" s="614"/>
      <c r="U28" s="614"/>
      <c r="V28" s="614"/>
      <c r="W28" s="615"/>
      <c r="X28" s="612"/>
      <c r="Y28" s="616"/>
      <c r="Z28" s="178"/>
      <c r="AA28" s="178"/>
      <c r="AB28" s="178"/>
      <c r="AD28" s="212">
        <f t="shared" si="7"/>
        <v>0</v>
      </c>
      <c r="AE28" s="204" t="str">
        <f t="shared" si="8"/>
        <v/>
      </c>
      <c r="AF28" s="213" t="e">
        <f t="shared" si="9"/>
        <v>#N/A</v>
      </c>
      <c r="AG28" s="122" t="str">
        <f t="shared" si="10"/>
        <v>---</v>
      </c>
      <c r="AH28" s="178"/>
      <c r="AI28" s="178"/>
      <c r="AJ28" s="178"/>
      <c r="AK28" s="178"/>
      <c r="AL28" s="178"/>
      <c r="AM28" s="178"/>
      <c r="AN28" s="178"/>
      <c r="AO28" s="178"/>
      <c r="AP28" s="178"/>
      <c r="AQ28" s="178"/>
      <c r="AR28" s="178"/>
      <c r="AS28" s="178"/>
      <c r="AT28" s="178"/>
      <c r="AU28" s="178"/>
    </row>
    <row r="29" spans="1:47">
      <c r="A29" s="1149" t="str">
        <f t="shared" si="0"/>
        <v/>
      </c>
      <c r="B29" s="577"/>
      <c r="C29" s="579" t="str">
        <f t="shared" si="11"/>
        <v/>
      </c>
      <c r="D29" s="580" t="str">
        <f t="shared" si="1"/>
        <v/>
      </c>
      <c r="E29" s="581" t="str">
        <f t="shared" si="13"/>
        <v/>
      </c>
      <c r="F29" s="585" t="str">
        <f t="shared" si="3"/>
        <v/>
      </c>
      <c r="G29" s="582" t="str">
        <f t="shared" si="4"/>
        <v/>
      </c>
      <c r="H29" s="580" t="str">
        <f t="shared" si="5"/>
        <v/>
      </c>
      <c r="I29" s="583" t="str">
        <f t="shared" si="12"/>
        <v/>
      </c>
      <c r="J29" s="584" t="str">
        <f t="shared" si="6"/>
        <v/>
      </c>
      <c r="K29" s="610"/>
      <c r="L29" s="611"/>
      <c r="M29" s="614"/>
      <c r="N29" s="614"/>
      <c r="O29" s="614"/>
      <c r="P29" s="614"/>
      <c r="Q29" s="614"/>
      <c r="R29" s="614"/>
      <c r="S29" s="614"/>
      <c r="T29" s="614"/>
      <c r="U29" s="614"/>
      <c r="V29" s="614"/>
      <c r="W29" s="615"/>
      <c r="X29" s="612"/>
      <c r="Y29" s="616"/>
      <c r="Z29" s="178"/>
      <c r="AA29" s="178"/>
      <c r="AB29" s="178"/>
      <c r="AD29" s="212">
        <f t="shared" si="7"/>
        <v>0</v>
      </c>
      <c r="AE29" s="204" t="str">
        <f t="shared" si="8"/>
        <v/>
      </c>
      <c r="AF29" s="213" t="e">
        <f t="shared" si="9"/>
        <v>#N/A</v>
      </c>
      <c r="AG29" s="122" t="str">
        <f t="shared" si="10"/>
        <v>---</v>
      </c>
      <c r="AH29" s="178"/>
      <c r="AI29" s="178"/>
      <c r="AJ29" s="178"/>
      <c r="AK29" s="178"/>
      <c r="AL29" s="178"/>
      <c r="AM29" s="178"/>
      <c r="AN29" s="178"/>
      <c r="AO29" s="178"/>
      <c r="AP29" s="178"/>
      <c r="AQ29" s="178"/>
      <c r="AR29" s="178"/>
      <c r="AS29" s="178"/>
      <c r="AT29" s="178"/>
      <c r="AU29" s="178"/>
    </row>
    <row r="30" spans="1:47">
      <c r="A30" s="1149" t="str">
        <f t="shared" si="0"/>
        <v/>
      </c>
      <c r="B30" s="577"/>
      <c r="C30" s="579" t="str">
        <f t="shared" si="11"/>
        <v/>
      </c>
      <c r="D30" s="580" t="str">
        <f t="shared" si="1"/>
        <v/>
      </c>
      <c r="E30" s="581" t="str">
        <f t="shared" si="13"/>
        <v/>
      </c>
      <c r="F30" s="585" t="str">
        <f t="shared" si="3"/>
        <v/>
      </c>
      <c r="G30" s="582" t="str">
        <f t="shared" si="4"/>
        <v/>
      </c>
      <c r="H30" s="580" t="str">
        <f t="shared" si="5"/>
        <v/>
      </c>
      <c r="I30" s="583" t="str">
        <f t="shared" si="12"/>
        <v/>
      </c>
      <c r="J30" s="584" t="str">
        <f t="shared" si="6"/>
        <v/>
      </c>
      <c r="K30" s="610"/>
      <c r="L30" s="611"/>
      <c r="M30" s="614"/>
      <c r="N30" s="614"/>
      <c r="O30" s="614"/>
      <c r="P30" s="614"/>
      <c r="Q30" s="614"/>
      <c r="R30" s="614"/>
      <c r="S30" s="614"/>
      <c r="T30" s="614"/>
      <c r="U30" s="614"/>
      <c r="V30" s="614"/>
      <c r="W30" s="615"/>
      <c r="X30" s="612"/>
      <c r="Y30" s="616"/>
      <c r="Z30" s="178"/>
      <c r="AA30" s="178"/>
      <c r="AB30" s="178"/>
      <c r="AD30" s="212">
        <f t="shared" si="7"/>
        <v>0</v>
      </c>
      <c r="AE30" s="204" t="str">
        <f t="shared" si="8"/>
        <v/>
      </c>
      <c r="AF30" s="213" t="e">
        <f t="shared" si="9"/>
        <v>#N/A</v>
      </c>
      <c r="AG30" s="122" t="str">
        <f t="shared" si="10"/>
        <v>---</v>
      </c>
      <c r="AH30" s="178"/>
      <c r="AI30" s="178"/>
      <c r="AJ30" s="178"/>
      <c r="AK30" s="178"/>
      <c r="AL30" s="178"/>
      <c r="AM30" s="178"/>
      <c r="AN30" s="178"/>
      <c r="AO30" s="178"/>
      <c r="AP30" s="178"/>
      <c r="AQ30" s="178"/>
      <c r="AR30" s="178"/>
      <c r="AS30" s="178"/>
      <c r="AT30" s="178"/>
      <c r="AU30" s="178"/>
    </row>
    <row r="31" spans="1:47" ht="14.25" thickBot="1">
      <c r="A31" s="1149" t="str">
        <f t="shared" si="0"/>
        <v/>
      </c>
      <c r="B31" s="578"/>
      <c r="C31" s="586" t="str">
        <f>IF($B31="","",SUM(L31:W31)+(K31-X31))</f>
        <v/>
      </c>
      <c r="D31" s="580" t="str">
        <f t="shared" si="1"/>
        <v/>
      </c>
      <c r="E31" s="581" t="str">
        <f t="shared" si="13"/>
        <v/>
      </c>
      <c r="F31" s="587" t="str">
        <f t="shared" si="3"/>
        <v/>
      </c>
      <c r="G31" s="582" t="str">
        <f t="shared" si="4"/>
        <v/>
      </c>
      <c r="H31" s="580" t="str">
        <f t="shared" si="5"/>
        <v/>
      </c>
      <c r="I31" s="588" t="str">
        <f t="shared" si="12"/>
        <v/>
      </c>
      <c r="J31" s="584" t="str">
        <f t="shared" si="6"/>
        <v/>
      </c>
      <c r="K31" s="617"/>
      <c r="L31" s="618"/>
      <c r="M31" s="619"/>
      <c r="N31" s="619"/>
      <c r="O31" s="619"/>
      <c r="P31" s="619"/>
      <c r="Q31" s="619"/>
      <c r="R31" s="619"/>
      <c r="S31" s="619"/>
      <c r="T31" s="619"/>
      <c r="U31" s="619"/>
      <c r="V31" s="619"/>
      <c r="W31" s="620"/>
      <c r="X31" s="621"/>
      <c r="Y31" s="622"/>
      <c r="Z31" s="178"/>
      <c r="AA31" s="178"/>
      <c r="AB31" s="178"/>
      <c r="AD31" s="214">
        <f t="shared" si="7"/>
        <v>0</v>
      </c>
      <c r="AE31" s="205" t="str">
        <f t="shared" si="8"/>
        <v/>
      </c>
      <c r="AF31" s="233" t="e">
        <f t="shared" si="9"/>
        <v>#N/A</v>
      </c>
      <c r="AG31" s="215" t="str">
        <f t="shared" si="10"/>
        <v>---</v>
      </c>
      <c r="AH31" s="178"/>
      <c r="AI31" s="178"/>
      <c r="AJ31" s="178"/>
      <c r="AK31" s="178"/>
      <c r="AL31" s="178"/>
      <c r="AM31" s="178"/>
      <c r="AN31" s="178"/>
      <c r="AO31" s="178"/>
      <c r="AP31" s="178"/>
      <c r="AQ31" s="178"/>
      <c r="AR31" s="178"/>
      <c r="AS31" s="178"/>
      <c r="AT31" s="178"/>
      <c r="AU31" s="178"/>
    </row>
    <row r="32" spans="1:47">
      <c r="A32" s="1149">
        <f>IF($E32="",1,0)</f>
        <v>1</v>
      </c>
      <c r="B32" s="589"/>
      <c r="C32" s="590"/>
      <c r="D32" s="591"/>
      <c r="E32" s="592"/>
      <c r="F32" s="591"/>
      <c r="G32" s="593"/>
      <c r="H32" s="591"/>
      <c r="I32" s="594" t="str">
        <f>IF(OR($B32="",$B32="（選択してください）"),"",IF($A32=0,C32*E32*G32,C32*G32))</f>
        <v/>
      </c>
      <c r="J32" s="595"/>
      <c r="K32" s="623"/>
      <c r="L32" s="624"/>
      <c r="M32" s="625"/>
      <c r="N32" s="626"/>
      <c r="O32" s="626"/>
      <c r="P32" s="626"/>
      <c r="Q32" s="626"/>
      <c r="R32" s="626"/>
      <c r="S32" s="626"/>
      <c r="T32" s="626"/>
      <c r="U32" s="626"/>
      <c r="V32" s="626"/>
      <c r="W32" s="627"/>
      <c r="X32" s="628"/>
      <c r="Y32" s="629"/>
      <c r="Z32" s="178"/>
      <c r="AA32" s="178"/>
      <c r="AB32" s="178"/>
      <c r="AD32" s="209">
        <f t="shared" si="7"/>
        <v>0</v>
      </c>
      <c r="AE32" s="203">
        <f t="shared" si="8"/>
        <v>0</v>
      </c>
      <c r="AF32" s="203" t="str">
        <f>IF($E32="","---",$E32)</f>
        <v>---</v>
      </c>
      <c r="AG32" s="211" t="str">
        <f t="shared" si="10"/>
        <v>---</v>
      </c>
      <c r="AH32" s="178"/>
      <c r="AI32" s="178"/>
      <c r="AJ32" s="178"/>
      <c r="AK32" s="178"/>
      <c r="AL32" s="178"/>
      <c r="AM32" s="178"/>
      <c r="AN32" s="178"/>
      <c r="AO32" s="178"/>
      <c r="AP32" s="178"/>
      <c r="AQ32" s="178"/>
      <c r="AR32" s="178"/>
      <c r="AS32" s="178"/>
      <c r="AT32" s="178"/>
      <c r="AU32" s="178"/>
    </row>
    <row r="33" spans="1:47">
      <c r="A33" s="1149">
        <f>IF($E33="",1,0)</f>
        <v>1</v>
      </c>
      <c r="B33" s="596"/>
      <c r="C33" s="597"/>
      <c r="D33" s="598"/>
      <c r="E33" s="599"/>
      <c r="F33" s="598"/>
      <c r="G33" s="600"/>
      <c r="H33" s="598"/>
      <c r="I33" s="601" t="str">
        <f>IF(OR($B33="",$B33="（選択してください）"),"",IF($A33=0,C33*E33*G33,C33*G33))</f>
        <v/>
      </c>
      <c r="J33" s="602"/>
      <c r="K33" s="630"/>
      <c r="L33" s="631"/>
      <c r="M33" s="632"/>
      <c r="N33" s="633"/>
      <c r="O33" s="633"/>
      <c r="P33" s="633"/>
      <c r="Q33" s="633"/>
      <c r="R33" s="633"/>
      <c r="S33" s="633"/>
      <c r="T33" s="633"/>
      <c r="U33" s="633"/>
      <c r="V33" s="633"/>
      <c r="W33" s="634"/>
      <c r="X33" s="635"/>
      <c r="Y33" s="616"/>
      <c r="Z33" s="178"/>
      <c r="AA33" s="178"/>
      <c r="AB33" s="178"/>
      <c r="AD33" s="212">
        <f t="shared" si="7"/>
        <v>0</v>
      </c>
      <c r="AE33" s="204">
        <f t="shared" si="8"/>
        <v>0</v>
      </c>
      <c r="AF33" s="204" t="str">
        <f>IF($E33="","---",$E33)</f>
        <v>---</v>
      </c>
      <c r="AG33" s="122" t="str">
        <f t="shared" si="10"/>
        <v>---</v>
      </c>
      <c r="AH33" s="178"/>
      <c r="AI33" s="178"/>
      <c r="AJ33" s="178"/>
      <c r="AK33" s="178"/>
      <c r="AL33" s="178"/>
      <c r="AM33" s="178"/>
      <c r="AN33" s="178"/>
      <c r="AO33" s="178"/>
      <c r="AP33" s="178"/>
      <c r="AQ33" s="178"/>
      <c r="AR33" s="178"/>
      <c r="AS33" s="178"/>
      <c r="AT33" s="178"/>
      <c r="AU33" s="178"/>
    </row>
    <row r="34" spans="1:47" ht="14.25" thickBot="1">
      <c r="A34" s="1149">
        <f>IF($E34="",1,0)</f>
        <v>1</v>
      </c>
      <c r="B34" s="603"/>
      <c r="C34" s="604"/>
      <c r="D34" s="605"/>
      <c r="E34" s="606"/>
      <c r="F34" s="605"/>
      <c r="G34" s="607"/>
      <c r="H34" s="605"/>
      <c r="I34" s="608" t="str">
        <f>IF(OR($B34="",$B34="（選択してください）"),"",IF($A34=0,C34*E34*G34,C34*G34))</f>
        <v/>
      </c>
      <c r="J34" s="609"/>
      <c r="K34" s="636"/>
      <c r="L34" s="637"/>
      <c r="M34" s="638"/>
      <c r="N34" s="639"/>
      <c r="O34" s="639"/>
      <c r="P34" s="639"/>
      <c r="Q34" s="639"/>
      <c r="R34" s="639"/>
      <c r="S34" s="639"/>
      <c r="T34" s="639"/>
      <c r="U34" s="639"/>
      <c r="V34" s="639"/>
      <c r="W34" s="640"/>
      <c r="X34" s="641"/>
      <c r="Y34" s="642"/>
      <c r="Z34" s="178"/>
      <c r="AA34" s="178"/>
      <c r="AB34" s="178"/>
      <c r="AD34" s="216">
        <f t="shared" si="7"/>
        <v>0</v>
      </c>
      <c r="AE34" s="206">
        <f t="shared" si="8"/>
        <v>0</v>
      </c>
      <c r="AF34" s="206" t="str">
        <f>IF($E34="","---",$E34)</f>
        <v>---</v>
      </c>
      <c r="AG34" s="123" t="str">
        <f t="shared" si="10"/>
        <v>---</v>
      </c>
      <c r="AH34" s="178"/>
      <c r="AI34" s="178"/>
      <c r="AJ34" s="178"/>
      <c r="AK34" s="178"/>
      <c r="AL34" s="178"/>
      <c r="AM34" s="178"/>
      <c r="AN34" s="178"/>
      <c r="AO34" s="178"/>
      <c r="AP34" s="178"/>
      <c r="AQ34" s="178"/>
      <c r="AR34" s="178"/>
      <c r="AS34" s="178"/>
      <c r="AT34" s="178"/>
      <c r="AU34" s="178"/>
    </row>
    <row r="35" spans="1:47" ht="14.25" thickBot="1">
      <c r="Z35" s="178"/>
      <c r="AA35" s="178"/>
      <c r="AB35" s="178"/>
      <c r="AD35" s="178"/>
      <c r="AE35" s="178"/>
      <c r="AF35" s="207" t="s">
        <v>188</v>
      </c>
      <c r="AG35" s="208">
        <f>SUM(AG12:AG34)</f>
        <v>0</v>
      </c>
    </row>
    <row r="37" spans="1:47">
      <c r="B37" s="1569" t="s">
        <v>1531</v>
      </c>
      <c r="C37" s="1569"/>
      <c r="D37" s="1569"/>
      <c r="E37" s="1569"/>
      <c r="F37" s="1569"/>
      <c r="G37" s="1569"/>
      <c r="H37" s="1569"/>
      <c r="I37" s="1569"/>
      <c r="J37" s="1569"/>
      <c r="K37" s="1569"/>
      <c r="L37" s="1569"/>
      <c r="M37" s="1569"/>
      <c r="N37" s="1569"/>
      <c r="O37" s="1569"/>
      <c r="P37" s="1569"/>
    </row>
    <row r="38" spans="1:47">
      <c r="B38" s="1569"/>
      <c r="C38" s="1569"/>
      <c r="D38" s="1569"/>
      <c r="E38" s="1569"/>
      <c r="F38" s="1569"/>
      <c r="G38" s="1569"/>
      <c r="H38" s="1569"/>
      <c r="I38" s="1569"/>
      <c r="J38" s="1569"/>
      <c r="K38" s="1569"/>
      <c r="L38" s="1569"/>
      <c r="M38" s="1569"/>
      <c r="N38" s="1569"/>
      <c r="O38" s="1569"/>
      <c r="P38" s="1569"/>
    </row>
    <row r="39" spans="1:47">
      <c r="B39" s="1569"/>
      <c r="C39" s="1569"/>
      <c r="D39" s="1569"/>
      <c r="E39" s="1569"/>
      <c r="F39" s="1569"/>
      <c r="G39" s="1569"/>
      <c r="H39" s="1569"/>
      <c r="I39" s="1569"/>
      <c r="J39" s="1569"/>
      <c r="K39" s="1569"/>
      <c r="L39" s="1569"/>
      <c r="M39" s="1569"/>
      <c r="N39" s="1569"/>
      <c r="O39" s="1569"/>
      <c r="P39" s="1569"/>
    </row>
  </sheetData>
  <sheetProtection sheet="1"/>
  <mergeCells count="14">
    <mergeCell ref="F8:H8"/>
    <mergeCell ref="C7:D7"/>
    <mergeCell ref="K10:K11"/>
    <mergeCell ref="B10:B11"/>
    <mergeCell ref="C10:D10"/>
    <mergeCell ref="E10:F10"/>
    <mergeCell ref="G10:H10"/>
    <mergeCell ref="I10:I11"/>
    <mergeCell ref="B37:P37"/>
    <mergeCell ref="B38:P38"/>
    <mergeCell ref="B39:P39"/>
    <mergeCell ref="X10:X11"/>
    <mergeCell ref="Y10:Y11"/>
    <mergeCell ref="L10:W10"/>
  </mergeCells>
  <phoneticPr fontId="9"/>
  <conditionalFormatting sqref="B12:B31">
    <cfRule type="containsBlanks" dxfId="181" priority="3">
      <formula>LEN(TRIM(B12))=0</formula>
    </cfRule>
  </conditionalFormatting>
  <conditionalFormatting sqref="C12:J31">
    <cfRule type="containsBlanks" dxfId="180" priority="2">
      <formula>LEN(TRIM(C12))=0</formula>
    </cfRule>
  </conditionalFormatting>
  <conditionalFormatting sqref="K12:Y31">
    <cfRule type="containsBlanks" dxfId="179" priority="4">
      <formula>LEN(TRIM(K12))=0</formula>
    </cfRule>
  </conditionalFormatting>
  <dataValidations count="1">
    <dataValidation type="list" allowBlank="1" showInputMessage="1" showErrorMessage="1" sqref="B12:B31" xr:uid="{00000000-0002-0000-0600-000000000000}">
      <formula1>活動種別</formula1>
    </dataValidation>
  </dataValidations>
  <pageMargins left="0.43307086614173229" right="0.43307086614173229" top="0.55118110236220474" bottom="0.55118110236220474" header="0.31496062992125984" footer="0.31496062992125984"/>
  <pageSetup paperSize="9" scale="62" orientation="landscape" r:id="rId1"/>
  <colBreaks count="1" manualBreakCount="1">
    <brk id="25" min="1" max="2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91CDDC"/>
    <pageSetUpPr fitToPage="1"/>
  </sheetPr>
  <dimension ref="B1:U115"/>
  <sheetViews>
    <sheetView showGridLines="0" view="pageBreakPreview" topLeftCell="A4" zoomScale="80" zoomScaleNormal="80" zoomScaleSheetLayoutView="80" workbookViewId="0">
      <selection activeCell="O3" sqref="O3:R3"/>
    </sheetView>
  </sheetViews>
  <sheetFormatPr defaultRowHeight="13.5"/>
  <cols>
    <col min="1" max="1" width="4.5" customWidth="1"/>
    <col min="2" max="2" width="17.75" customWidth="1"/>
    <col min="3" max="3" width="15.875" customWidth="1"/>
    <col min="4" max="4" width="13.375" customWidth="1"/>
    <col min="5" max="5" width="7.5" customWidth="1"/>
    <col min="8" max="8" width="4.875" customWidth="1"/>
    <col min="9" max="9" width="6.25" customWidth="1"/>
    <col min="10" max="10" width="6.625" customWidth="1"/>
    <col min="11" max="11" width="6.375" customWidth="1"/>
    <col min="12" max="12" width="16.625" customWidth="1"/>
    <col min="13" max="13" width="12" customWidth="1"/>
    <col min="14" max="14" width="8.125" customWidth="1"/>
    <col min="17" max="17" width="12.125" customWidth="1"/>
  </cols>
  <sheetData>
    <row r="1" spans="2:21" ht="30" customHeight="1"/>
    <row r="2" spans="2:21" ht="12" customHeight="1">
      <c r="B2" s="119"/>
      <c r="C2" s="119"/>
      <c r="D2" s="119"/>
      <c r="E2" s="119"/>
      <c r="F2" s="119"/>
      <c r="G2" s="119"/>
      <c r="H2" s="119"/>
      <c r="I2" s="119"/>
      <c r="J2" s="119"/>
      <c r="K2" s="119"/>
      <c r="L2" s="119"/>
      <c r="M2" s="119"/>
      <c r="N2" s="119"/>
      <c r="O2" s="119"/>
      <c r="P2" s="119"/>
      <c r="R2" s="12"/>
      <c r="U2" s="24"/>
    </row>
    <row r="3" spans="2:21" ht="12" customHeight="1">
      <c r="B3" s="149" t="str">
        <f ca="1">MID(CELL("filename",P6),FIND("]",CELL("filename",R2))+1,3)</f>
        <v>別添4</v>
      </c>
      <c r="C3" s="119"/>
      <c r="D3" s="119"/>
      <c r="E3" s="119"/>
      <c r="F3" s="119"/>
      <c r="G3" s="119"/>
      <c r="H3" s="119"/>
      <c r="I3" s="119"/>
      <c r="J3" s="119"/>
      <c r="K3" s="119"/>
      <c r="L3" s="119"/>
      <c r="M3" s="119"/>
      <c r="N3" s="119"/>
      <c r="O3" s="119"/>
      <c r="P3" s="119"/>
      <c r="R3" s="12"/>
    </row>
    <row r="4" spans="2:21" ht="12" customHeight="1">
      <c r="B4" s="119"/>
      <c r="C4" s="119"/>
      <c r="D4" s="119"/>
      <c r="E4" s="119"/>
      <c r="F4" s="119"/>
      <c r="G4" s="119"/>
      <c r="H4" s="119"/>
      <c r="I4" s="119"/>
      <c r="J4" s="119"/>
      <c r="K4" s="119"/>
      <c r="L4" s="119"/>
      <c r="M4" s="119"/>
      <c r="N4" s="119"/>
      <c r="O4" s="119"/>
      <c r="P4" s="119"/>
      <c r="R4" s="12"/>
    </row>
    <row r="5" spans="2:21" ht="19.899999999999999" customHeight="1" thickBot="1">
      <c r="B5" s="148" t="s">
        <v>1094</v>
      </c>
      <c r="C5" s="119"/>
      <c r="D5" s="119"/>
      <c r="E5" s="119"/>
      <c r="F5" s="119"/>
      <c r="G5" s="119"/>
      <c r="H5" s="119"/>
      <c r="I5" s="119"/>
      <c r="J5" s="119"/>
      <c r="K5" s="119"/>
      <c r="L5" s="119"/>
      <c r="M5" s="119"/>
      <c r="N5" s="119"/>
      <c r="O5" s="119"/>
      <c r="P5" s="119"/>
      <c r="R5" s="12"/>
    </row>
    <row r="6" spans="2:21" ht="15" customHeight="1">
      <c r="M6" s="108" t="s">
        <v>1095</v>
      </c>
      <c r="N6" s="109"/>
      <c r="O6" s="109"/>
      <c r="P6" s="110"/>
      <c r="Q6" s="669">
        <f>別添3!$C$8</f>
        <v>0</v>
      </c>
      <c r="R6" s="93" t="s">
        <v>1054</v>
      </c>
    </row>
    <row r="7" spans="2:21" ht="15" customHeight="1">
      <c r="M7" s="111" t="s">
        <v>1053</v>
      </c>
      <c r="N7" s="112"/>
      <c r="O7" s="112"/>
      <c r="P7" s="113"/>
      <c r="Q7" s="670">
        <f>SUM(Q12:Q27)</f>
        <v>0</v>
      </c>
      <c r="R7" s="106" t="s">
        <v>1054</v>
      </c>
    </row>
    <row r="8" spans="2:21" ht="15" customHeight="1" thickBot="1">
      <c r="B8" s="94"/>
      <c r="C8" s="94"/>
      <c r="D8" s="94"/>
      <c r="M8" s="102" t="s">
        <v>1055</v>
      </c>
      <c r="N8" s="103"/>
      <c r="O8" s="103"/>
      <c r="P8" s="104"/>
      <c r="Q8" s="671" t="e">
        <f>Q7/Q6*100</f>
        <v>#DIV/0!</v>
      </c>
      <c r="R8" s="107" t="s">
        <v>1056</v>
      </c>
    </row>
    <row r="9" spans="2:21" ht="14.25" thickBot="1">
      <c r="B9" s="6" t="s">
        <v>1096</v>
      </c>
      <c r="Q9" s="95"/>
    </row>
    <row r="10" spans="2:21" ht="13.15" customHeight="1">
      <c r="B10" s="1593" t="s">
        <v>1093</v>
      </c>
      <c r="C10" s="1612" t="s">
        <v>1057</v>
      </c>
      <c r="D10" s="1589" t="s">
        <v>1058</v>
      </c>
      <c r="E10" s="1590"/>
      <c r="F10" s="1591" t="s">
        <v>1059</v>
      </c>
      <c r="G10" s="1592"/>
      <c r="H10" s="1606" t="s">
        <v>1060</v>
      </c>
      <c r="I10" s="1591" t="s">
        <v>1061</v>
      </c>
      <c r="J10" s="1591"/>
      <c r="K10" s="1592"/>
      <c r="L10" s="1606" t="s">
        <v>1062</v>
      </c>
      <c r="M10" s="1591" t="s">
        <v>1063</v>
      </c>
      <c r="N10" s="1591"/>
      <c r="O10" s="1608" t="s">
        <v>1064</v>
      </c>
      <c r="P10" s="1609"/>
      <c r="Q10" s="1610" t="s">
        <v>1065</v>
      </c>
      <c r="R10" s="1604" t="s">
        <v>1066</v>
      </c>
    </row>
    <row r="11" spans="2:21" ht="14.25" thickBot="1">
      <c r="B11" s="1594"/>
      <c r="C11" s="1613"/>
      <c r="D11" s="96" t="s">
        <v>1067</v>
      </c>
      <c r="E11" s="97" t="s">
        <v>1068</v>
      </c>
      <c r="F11" s="98" t="s">
        <v>1069</v>
      </c>
      <c r="G11" s="99" t="s">
        <v>1070</v>
      </c>
      <c r="H11" s="1607"/>
      <c r="I11" s="100" t="s">
        <v>1071</v>
      </c>
      <c r="J11" s="100" t="s">
        <v>1072</v>
      </c>
      <c r="K11" s="101" t="s">
        <v>1073</v>
      </c>
      <c r="L11" s="1607"/>
      <c r="M11" s="329" t="s">
        <v>1307</v>
      </c>
      <c r="N11" s="97" t="s">
        <v>1052</v>
      </c>
      <c r="O11" s="98" t="s">
        <v>1069</v>
      </c>
      <c r="P11" s="97" t="s">
        <v>1070</v>
      </c>
      <c r="Q11" s="1611"/>
      <c r="R11" s="1605"/>
    </row>
    <row r="12" spans="2:21" ht="19.899999999999999" customHeight="1">
      <c r="B12" s="782"/>
      <c r="C12" s="783"/>
      <c r="D12" s="784"/>
      <c r="E12" s="785"/>
      <c r="F12" s="786"/>
      <c r="G12" s="787"/>
      <c r="H12" s="788"/>
      <c r="I12" s="789"/>
      <c r="J12" s="789"/>
      <c r="K12" s="790" t="str">
        <f>IF(J12="","",I12*J12)</f>
        <v/>
      </c>
      <c r="L12" s="791"/>
      <c r="M12" s="792"/>
      <c r="N12" s="793" t="str">
        <f>IF($L12="","",VLOOKUP($L12,単位と係数,4,FALSE))</f>
        <v/>
      </c>
      <c r="O12" s="794" t="str">
        <f>IF($L12="","",IF($S12=1,VLOOKUP($L12,単位と係数,7,FALSE),VLOOKUP($L12,単位と係数,5,FALSE)*VLOOKUP($L12,単位と係数,7,FALSE)))</f>
        <v/>
      </c>
      <c r="P12" s="793" t="str">
        <f t="shared" ref="P12:P27" si="0">IF($L12="","",VLOOKUP($L12,単位と係数,8,FALSE))</f>
        <v/>
      </c>
      <c r="Q12" s="795" t="str">
        <f>IF(OR(M12="",O12=""),"",M12*O12)</f>
        <v/>
      </c>
      <c r="R12" s="672"/>
      <c r="S12" s="1150" t="str">
        <f>IF($L12="","",VLOOKUP($L12,単位と係数,2,FALSE))</f>
        <v/>
      </c>
    </row>
    <row r="13" spans="2:21" ht="19.899999999999999" customHeight="1">
      <c r="B13" s="796"/>
      <c r="C13" s="797"/>
      <c r="D13" s="798"/>
      <c r="E13" s="799"/>
      <c r="F13" s="800"/>
      <c r="G13" s="801"/>
      <c r="H13" s="802"/>
      <c r="I13" s="803"/>
      <c r="J13" s="803"/>
      <c r="K13" s="804" t="str">
        <f t="shared" ref="K13:K27" si="1">IF(J13="","",I13*J13)</f>
        <v/>
      </c>
      <c r="L13" s="805"/>
      <c r="M13" s="806"/>
      <c r="N13" s="807" t="str">
        <f t="shared" ref="N13:N27" si="2">IF(L13="","",VLOOKUP(L13,単位と係数,4,FALSE))</f>
        <v/>
      </c>
      <c r="O13" s="808" t="str">
        <f>IF($L13="","",IF($S13=1,VLOOKUP($L13,単位と係数,7,FALSE),VLOOKUP($L13,単位と係数,5,FALSE)*VLOOKUP($L13,単位と係数,7,FALSE)))</f>
        <v/>
      </c>
      <c r="P13" s="807" t="str">
        <f t="shared" si="0"/>
        <v/>
      </c>
      <c r="Q13" s="809" t="str">
        <f t="shared" ref="Q13:Q27" si="3">IF(OR(M13="",O13=""),"",M13*O13)</f>
        <v/>
      </c>
      <c r="R13" s="673"/>
      <c r="S13" s="1150" t="str">
        <f t="shared" ref="S13:S27" si="4">IF($L13="","",VLOOKUP($L13,単位と係数,2,FALSE))</f>
        <v/>
      </c>
    </row>
    <row r="14" spans="2:21" ht="19.899999999999999" customHeight="1">
      <c r="B14" s="796"/>
      <c r="C14" s="797"/>
      <c r="D14" s="798"/>
      <c r="E14" s="799"/>
      <c r="F14" s="800"/>
      <c r="G14" s="801"/>
      <c r="H14" s="802"/>
      <c r="I14" s="803"/>
      <c r="J14" s="803"/>
      <c r="K14" s="804" t="str">
        <f t="shared" si="1"/>
        <v/>
      </c>
      <c r="L14" s="805"/>
      <c r="M14" s="806"/>
      <c r="N14" s="807" t="str">
        <f t="shared" si="2"/>
        <v/>
      </c>
      <c r="O14" s="808" t="str">
        <f t="shared" ref="O14:O26" si="5">IF($L14="","",IF($S14=1,VLOOKUP($L14,単位と係数,7,FALSE),VLOOKUP($L14,単位と係数,5,FALSE)*VLOOKUP($L14,単位と係数,7,FALSE)))</f>
        <v/>
      </c>
      <c r="P14" s="807" t="str">
        <f t="shared" si="0"/>
        <v/>
      </c>
      <c r="Q14" s="809" t="str">
        <f t="shared" si="3"/>
        <v/>
      </c>
      <c r="R14" s="673"/>
      <c r="S14" s="1150" t="str">
        <f t="shared" si="4"/>
        <v/>
      </c>
    </row>
    <row r="15" spans="2:21" ht="19.899999999999999" customHeight="1">
      <c r="B15" s="796"/>
      <c r="C15" s="797"/>
      <c r="D15" s="798"/>
      <c r="E15" s="799"/>
      <c r="F15" s="800"/>
      <c r="G15" s="801"/>
      <c r="H15" s="802"/>
      <c r="I15" s="803"/>
      <c r="J15" s="803"/>
      <c r="K15" s="804" t="str">
        <f t="shared" si="1"/>
        <v/>
      </c>
      <c r="L15" s="805"/>
      <c r="M15" s="806"/>
      <c r="N15" s="807" t="str">
        <f t="shared" si="2"/>
        <v/>
      </c>
      <c r="O15" s="808" t="str">
        <f t="shared" si="5"/>
        <v/>
      </c>
      <c r="P15" s="807" t="str">
        <f t="shared" si="0"/>
        <v/>
      </c>
      <c r="Q15" s="809" t="str">
        <f t="shared" si="3"/>
        <v/>
      </c>
      <c r="R15" s="673"/>
      <c r="S15" s="1150" t="str">
        <f t="shared" si="4"/>
        <v/>
      </c>
    </row>
    <row r="16" spans="2:21" ht="19.899999999999999" customHeight="1">
      <c r="B16" s="796"/>
      <c r="C16" s="797"/>
      <c r="D16" s="798"/>
      <c r="E16" s="799"/>
      <c r="F16" s="800"/>
      <c r="G16" s="801"/>
      <c r="H16" s="802"/>
      <c r="I16" s="803"/>
      <c r="J16" s="803"/>
      <c r="K16" s="804" t="str">
        <f t="shared" si="1"/>
        <v/>
      </c>
      <c r="L16" s="805"/>
      <c r="M16" s="806"/>
      <c r="N16" s="807" t="str">
        <f t="shared" si="2"/>
        <v/>
      </c>
      <c r="O16" s="808" t="str">
        <f t="shared" si="5"/>
        <v/>
      </c>
      <c r="P16" s="807" t="str">
        <f t="shared" si="0"/>
        <v/>
      </c>
      <c r="Q16" s="809" t="str">
        <f t="shared" si="3"/>
        <v/>
      </c>
      <c r="R16" s="673"/>
      <c r="S16" s="1150" t="str">
        <f t="shared" si="4"/>
        <v/>
      </c>
    </row>
    <row r="17" spans="2:19" ht="19.899999999999999" customHeight="1">
      <c r="B17" s="796"/>
      <c r="C17" s="797"/>
      <c r="D17" s="798"/>
      <c r="E17" s="799"/>
      <c r="F17" s="800"/>
      <c r="G17" s="801"/>
      <c r="H17" s="802"/>
      <c r="I17" s="803"/>
      <c r="J17" s="803"/>
      <c r="K17" s="804" t="str">
        <f t="shared" si="1"/>
        <v/>
      </c>
      <c r="L17" s="805"/>
      <c r="M17" s="806"/>
      <c r="N17" s="807" t="str">
        <f t="shared" si="2"/>
        <v/>
      </c>
      <c r="O17" s="808" t="str">
        <f t="shared" si="5"/>
        <v/>
      </c>
      <c r="P17" s="807" t="str">
        <f t="shared" si="0"/>
        <v/>
      </c>
      <c r="Q17" s="809" t="str">
        <f t="shared" si="3"/>
        <v/>
      </c>
      <c r="R17" s="673"/>
      <c r="S17" s="1150" t="str">
        <f t="shared" si="4"/>
        <v/>
      </c>
    </row>
    <row r="18" spans="2:19" ht="19.899999999999999" customHeight="1">
      <c r="B18" s="796"/>
      <c r="C18" s="797"/>
      <c r="D18" s="798"/>
      <c r="E18" s="799"/>
      <c r="F18" s="800"/>
      <c r="G18" s="801"/>
      <c r="H18" s="802"/>
      <c r="I18" s="803"/>
      <c r="J18" s="803"/>
      <c r="K18" s="804" t="str">
        <f t="shared" si="1"/>
        <v/>
      </c>
      <c r="L18" s="805"/>
      <c r="M18" s="806"/>
      <c r="N18" s="807" t="str">
        <f t="shared" si="2"/>
        <v/>
      </c>
      <c r="O18" s="808" t="str">
        <f t="shared" si="5"/>
        <v/>
      </c>
      <c r="P18" s="807" t="str">
        <f t="shared" si="0"/>
        <v/>
      </c>
      <c r="Q18" s="809" t="str">
        <f t="shared" si="3"/>
        <v/>
      </c>
      <c r="R18" s="673"/>
      <c r="S18" s="1150" t="str">
        <f t="shared" si="4"/>
        <v/>
      </c>
    </row>
    <row r="19" spans="2:19" ht="19.899999999999999" customHeight="1">
      <c r="B19" s="796"/>
      <c r="C19" s="797"/>
      <c r="D19" s="798"/>
      <c r="E19" s="799"/>
      <c r="F19" s="800"/>
      <c r="G19" s="801"/>
      <c r="H19" s="802"/>
      <c r="I19" s="803"/>
      <c r="J19" s="803"/>
      <c r="K19" s="804" t="str">
        <f t="shared" si="1"/>
        <v/>
      </c>
      <c r="L19" s="805"/>
      <c r="M19" s="806"/>
      <c r="N19" s="807" t="str">
        <f t="shared" si="2"/>
        <v/>
      </c>
      <c r="O19" s="808" t="str">
        <f t="shared" si="5"/>
        <v/>
      </c>
      <c r="P19" s="807" t="str">
        <f t="shared" si="0"/>
        <v/>
      </c>
      <c r="Q19" s="809" t="str">
        <f t="shared" si="3"/>
        <v/>
      </c>
      <c r="R19" s="673"/>
      <c r="S19" s="1150" t="str">
        <f t="shared" si="4"/>
        <v/>
      </c>
    </row>
    <row r="20" spans="2:19" ht="19.899999999999999" customHeight="1">
      <c r="B20" s="643"/>
      <c r="C20" s="649"/>
      <c r="D20" s="645"/>
      <c r="E20" s="646"/>
      <c r="F20" s="647"/>
      <c r="G20" s="648"/>
      <c r="H20" s="655"/>
      <c r="I20" s="657"/>
      <c r="J20" s="657"/>
      <c r="K20" s="162" t="str">
        <f t="shared" si="1"/>
        <v/>
      </c>
      <c r="L20" s="659"/>
      <c r="M20" s="661"/>
      <c r="N20" s="663" t="str">
        <f t="shared" si="2"/>
        <v/>
      </c>
      <c r="O20" s="664" t="str">
        <f t="shared" si="5"/>
        <v/>
      </c>
      <c r="P20" s="663" t="str">
        <f t="shared" si="0"/>
        <v/>
      </c>
      <c r="Q20" s="665" t="str">
        <f t="shared" si="3"/>
        <v/>
      </c>
      <c r="R20" s="673"/>
      <c r="S20" s="1150" t="str">
        <f t="shared" si="4"/>
        <v/>
      </c>
    </row>
    <row r="21" spans="2:19" ht="19.899999999999999" customHeight="1">
      <c r="B21" s="643"/>
      <c r="C21" s="649"/>
      <c r="D21" s="645"/>
      <c r="E21" s="646"/>
      <c r="F21" s="647"/>
      <c r="G21" s="648"/>
      <c r="H21" s="655"/>
      <c r="I21" s="657"/>
      <c r="J21" s="657"/>
      <c r="K21" s="162" t="str">
        <f t="shared" si="1"/>
        <v/>
      </c>
      <c r="L21" s="659"/>
      <c r="M21" s="661"/>
      <c r="N21" s="663" t="str">
        <f t="shared" si="2"/>
        <v/>
      </c>
      <c r="O21" s="664" t="str">
        <f t="shared" si="5"/>
        <v/>
      </c>
      <c r="P21" s="663" t="str">
        <f t="shared" si="0"/>
        <v/>
      </c>
      <c r="Q21" s="665" t="str">
        <f t="shared" si="3"/>
        <v/>
      </c>
      <c r="R21" s="673"/>
      <c r="S21" s="1150" t="str">
        <f t="shared" si="4"/>
        <v/>
      </c>
    </row>
    <row r="22" spans="2:19" ht="19.899999999999999" customHeight="1">
      <c r="B22" s="643"/>
      <c r="C22" s="649"/>
      <c r="D22" s="645"/>
      <c r="E22" s="646"/>
      <c r="F22" s="647"/>
      <c r="G22" s="648"/>
      <c r="H22" s="655"/>
      <c r="I22" s="657"/>
      <c r="J22" s="657"/>
      <c r="K22" s="162" t="str">
        <f t="shared" si="1"/>
        <v/>
      </c>
      <c r="L22" s="659"/>
      <c r="M22" s="661"/>
      <c r="N22" s="663" t="str">
        <f t="shared" si="2"/>
        <v/>
      </c>
      <c r="O22" s="664" t="str">
        <f t="shared" si="5"/>
        <v/>
      </c>
      <c r="P22" s="663" t="str">
        <f t="shared" si="0"/>
        <v/>
      </c>
      <c r="Q22" s="665" t="str">
        <f t="shared" si="3"/>
        <v/>
      </c>
      <c r="R22" s="673"/>
      <c r="S22" s="1150" t="str">
        <f t="shared" si="4"/>
        <v/>
      </c>
    </row>
    <row r="23" spans="2:19" ht="19.899999999999999" customHeight="1">
      <c r="B23" s="643"/>
      <c r="C23" s="649"/>
      <c r="D23" s="645"/>
      <c r="E23" s="646"/>
      <c r="F23" s="647"/>
      <c r="G23" s="648"/>
      <c r="H23" s="655"/>
      <c r="I23" s="657"/>
      <c r="J23" s="657"/>
      <c r="K23" s="162" t="str">
        <f t="shared" si="1"/>
        <v/>
      </c>
      <c r="L23" s="659"/>
      <c r="M23" s="661"/>
      <c r="N23" s="663" t="str">
        <f t="shared" si="2"/>
        <v/>
      </c>
      <c r="O23" s="664" t="str">
        <f t="shared" si="5"/>
        <v/>
      </c>
      <c r="P23" s="663" t="str">
        <f t="shared" si="0"/>
        <v/>
      </c>
      <c r="Q23" s="665" t="str">
        <f t="shared" si="3"/>
        <v/>
      </c>
      <c r="R23" s="673"/>
      <c r="S23" s="1150" t="str">
        <f t="shared" si="4"/>
        <v/>
      </c>
    </row>
    <row r="24" spans="2:19" ht="19.899999999999999" customHeight="1">
      <c r="B24" s="643"/>
      <c r="C24" s="649"/>
      <c r="D24" s="645"/>
      <c r="E24" s="646"/>
      <c r="F24" s="647"/>
      <c r="G24" s="648"/>
      <c r="H24" s="655"/>
      <c r="I24" s="657"/>
      <c r="J24" s="657"/>
      <c r="K24" s="162" t="str">
        <f t="shared" si="1"/>
        <v/>
      </c>
      <c r="L24" s="659"/>
      <c r="M24" s="661"/>
      <c r="N24" s="663" t="str">
        <f t="shared" si="2"/>
        <v/>
      </c>
      <c r="O24" s="664" t="str">
        <f t="shared" si="5"/>
        <v/>
      </c>
      <c r="P24" s="663" t="str">
        <f t="shared" si="0"/>
        <v/>
      </c>
      <c r="Q24" s="665" t="str">
        <f t="shared" si="3"/>
        <v/>
      </c>
      <c r="R24" s="673"/>
      <c r="S24" s="1150" t="str">
        <f t="shared" si="4"/>
        <v/>
      </c>
    </row>
    <row r="25" spans="2:19" ht="19.899999999999999" customHeight="1">
      <c r="B25" s="643"/>
      <c r="C25" s="649"/>
      <c r="D25" s="645"/>
      <c r="E25" s="646"/>
      <c r="F25" s="647"/>
      <c r="G25" s="648"/>
      <c r="H25" s="655"/>
      <c r="I25" s="657"/>
      <c r="J25" s="657"/>
      <c r="K25" s="162" t="str">
        <f t="shared" si="1"/>
        <v/>
      </c>
      <c r="L25" s="659"/>
      <c r="M25" s="661"/>
      <c r="N25" s="663" t="str">
        <f t="shared" si="2"/>
        <v/>
      </c>
      <c r="O25" s="664" t="str">
        <f t="shared" si="5"/>
        <v/>
      </c>
      <c r="P25" s="663" t="str">
        <f t="shared" si="0"/>
        <v/>
      </c>
      <c r="Q25" s="665" t="str">
        <f t="shared" si="3"/>
        <v/>
      </c>
      <c r="R25" s="673"/>
      <c r="S25" s="1150" t="str">
        <f t="shared" si="4"/>
        <v/>
      </c>
    </row>
    <row r="26" spans="2:19" ht="19.899999999999999" customHeight="1">
      <c r="B26" s="643"/>
      <c r="C26" s="649"/>
      <c r="D26" s="645"/>
      <c r="E26" s="646"/>
      <c r="F26" s="647"/>
      <c r="G26" s="648"/>
      <c r="H26" s="655"/>
      <c r="I26" s="657"/>
      <c r="J26" s="657"/>
      <c r="K26" s="162" t="str">
        <f t="shared" si="1"/>
        <v/>
      </c>
      <c r="L26" s="659"/>
      <c r="M26" s="661"/>
      <c r="N26" s="663" t="str">
        <f t="shared" si="2"/>
        <v/>
      </c>
      <c r="O26" s="664" t="str">
        <f t="shared" si="5"/>
        <v/>
      </c>
      <c r="P26" s="663" t="str">
        <f t="shared" si="0"/>
        <v/>
      </c>
      <c r="Q26" s="665" t="str">
        <f t="shared" si="3"/>
        <v/>
      </c>
      <c r="R26" s="673"/>
      <c r="S26" s="1150" t="str">
        <f t="shared" si="4"/>
        <v/>
      </c>
    </row>
    <row r="27" spans="2:19" ht="19.899999999999999" customHeight="1" thickBot="1">
      <c r="B27" s="644"/>
      <c r="C27" s="650"/>
      <c r="D27" s="651"/>
      <c r="E27" s="652"/>
      <c r="F27" s="653"/>
      <c r="G27" s="654"/>
      <c r="H27" s="656"/>
      <c r="I27" s="658"/>
      <c r="J27" s="658"/>
      <c r="K27" s="163" t="str">
        <f t="shared" si="1"/>
        <v/>
      </c>
      <c r="L27" s="660"/>
      <c r="M27" s="662"/>
      <c r="N27" s="666" t="str">
        <f t="shared" si="2"/>
        <v/>
      </c>
      <c r="O27" s="667" t="str">
        <f>IF($L27="","",IF($S27=1,VLOOKUP($L27,単位と係数,7,FALSE),VLOOKUP($L27,単位と係数,5,FALSE)*VLOOKUP($L27,単位と係数,7,FALSE)))</f>
        <v/>
      </c>
      <c r="P27" s="666" t="str">
        <f t="shared" si="0"/>
        <v/>
      </c>
      <c r="Q27" s="668" t="str">
        <f t="shared" si="3"/>
        <v/>
      </c>
      <c r="R27" s="674"/>
      <c r="S27" s="1150" t="str">
        <f t="shared" si="4"/>
        <v/>
      </c>
    </row>
    <row r="31" spans="2:19" ht="14.25" thickBot="1">
      <c r="B31" s="6" t="s">
        <v>1097</v>
      </c>
    </row>
    <row r="32" spans="2:19">
      <c r="B32" s="1595"/>
      <c r="C32" s="1596"/>
      <c r="D32" s="1596"/>
      <c r="E32" s="1596"/>
      <c r="F32" s="1596"/>
      <c r="G32" s="1596"/>
      <c r="H32" s="1596"/>
      <c r="I32" s="1596"/>
      <c r="J32" s="1596"/>
      <c r="K32" s="1596"/>
      <c r="L32" s="1596"/>
      <c r="M32" s="1596"/>
      <c r="N32" s="1596"/>
      <c r="O32" s="1596"/>
      <c r="P32" s="1596"/>
      <c r="Q32" s="1596"/>
      <c r="R32" s="1597"/>
    </row>
    <row r="33" spans="2:18">
      <c r="B33" s="1598"/>
      <c r="C33" s="1599"/>
      <c r="D33" s="1599"/>
      <c r="E33" s="1599"/>
      <c r="F33" s="1599"/>
      <c r="G33" s="1599"/>
      <c r="H33" s="1599"/>
      <c r="I33" s="1599"/>
      <c r="J33" s="1599"/>
      <c r="K33" s="1599"/>
      <c r="L33" s="1599"/>
      <c r="M33" s="1599"/>
      <c r="N33" s="1599"/>
      <c r="O33" s="1599"/>
      <c r="P33" s="1599"/>
      <c r="Q33" s="1599"/>
      <c r="R33" s="1600"/>
    </row>
    <row r="34" spans="2:18">
      <c r="B34" s="1598"/>
      <c r="C34" s="1599"/>
      <c r="D34" s="1599"/>
      <c r="E34" s="1599"/>
      <c r="F34" s="1599"/>
      <c r="G34" s="1599"/>
      <c r="H34" s="1599"/>
      <c r="I34" s="1599"/>
      <c r="J34" s="1599"/>
      <c r="K34" s="1599"/>
      <c r="L34" s="1599"/>
      <c r="M34" s="1599"/>
      <c r="N34" s="1599"/>
      <c r="O34" s="1599"/>
      <c r="P34" s="1599"/>
      <c r="Q34" s="1599"/>
      <c r="R34" s="1600"/>
    </row>
    <row r="35" spans="2:18">
      <c r="B35" s="1598"/>
      <c r="C35" s="1599"/>
      <c r="D35" s="1599"/>
      <c r="E35" s="1599"/>
      <c r="F35" s="1599"/>
      <c r="G35" s="1599"/>
      <c r="H35" s="1599"/>
      <c r="I35" s="1599"/>
      <c r="J35" s="1599"/>
      <c r="K35" s="1599"/>
      <c r="L35" s="1599"/>
      <c r="M35" s="1599"/>
      <c r="N35" s="1599"/>
      <c r="O35" s="1599"/>
      <c r="P35" s="1599"/>
      <c r="Q35" s="1599"/>
      <c r="R35" s="1600"/>
    </row>
    <row r="36" spans="2:18">
      <c r="B36" s="1598"/>
      <c r="C36" s="1599"/>
      <c r="D36" s="1599"/>
      <c r="E36" s="1599"/>
      <c r="F36" s="1599"/>
      <c r="G36" s="1599"/>
      <c r="H36" s="1599"/>
      <c r="I36" s="1599"/>
      <c r="J36" s="1599"/>
      <c r="K36" s="1599"/>
      <c r="L36" s="1599"/>
      <c r="M36" s="1599"/>
      <c r="N36" s="1599"/>
      <c r="O36" s="1599"/>
      <c r="P36" s="1599"/>
      <c r="Q36" s="1599"/>
      <c r="R36" s="1600"/>
    </row>
    <row r="37" spans="2:18">
      <c r="B37" s="1598"/>
      <c r="C37" s="1599"/>
      <c r="D37" s="1599"/>
      <c r="E37" s="1599"/>
      <c r="F37" s="1599"/>
      <c r="G37" s="1599"/>
      <c r="H37" s="1599"/>
      <c r="I37" s="1599"/>
      <c r="J37" s="1599"/>
      <c r="K37" s="1599"/>
      <c r="L37" s="1599"/>
      <c r="M37" s="1599"/>
      <c r="N37" s="1599"/>
      <c r="O37" s="1599"/>
      <c r="P37" s="1599"/>
      <c r="Q37" s="1599"/>
      <c r="R37" s="1600"/>
    </row>
    <row r="38" spans="2:18">
      <c r="B38" s="1598"/>
      <c r="C38" s="1599"/>
      <c r="D38" s="1599"/>
      <c r="E38" s="1599"/>
      <c r="F38" s="1599"/>
      <c r="G38" s="1599"/>
      <c r="H38" s="1599"/>
      <c r="I38" s="1599"/>
      <c r="J38" s="1599"/>
      <c r="K38" s="1599"/>
      <c r="L38" s="1599"/>
      <c r="M38" s="1599"/>
      <c r="N38" s="1599"/>
      <c r="O38" s="1599"/>
      <c r="P38" s="1599"/>
      <c r="Q38" s="1599"/>
      <c r="R38" s="1600"/>
    </row>
    <row r="39" spans="2:18">
      <c r="B39" s="1598"/>
      <c r="C39" s="1599"/>
      <c r="D39" s="1599"/>
      <c r="E39" s="1599"/>
      <c r="F39" s="1599"/>
      <c r="G39" s="1599"/>
      <c r="H39" s="1599"/>
      <c r="I39" s="1599"/>
      <c r="J39" s="1599"/>
      <c r="K39" s="1599"/>
      <c r="L39" s="1599"/>
      <c r="M39" s="1599"/>
      <c r="N39" s="1599"/>
      <c r="O39" s="1599"/>
      <c r="P39" s="1599"/>
      <c r="Q39" s="1599"/>
      <c r="R39" s="1600"/>
    </row>
    <row r="40" spans="2:18">
      <c r="B40" s="1598"/>
      <c r="C40" s="1599"/>
      <c r="D40" s="1599"/>
      <c r="E40" s="1599"/>
      <c r="F40" s="1599"/>
      <c r="G40" s="1599"/>
      <c r="H40" s="1599"/>
      <c r="I40" s="1599"/>
      <c r="J40" s="1599"/>
      <c r="K40" s="1599"/>
      <c r="L40" s="1599"/>
      <c r="M40" s="1599"/>
      <c r="N40" s="1599"/>
      <c r="O40" s="1599"/>
      <c r="P40" s="1599"/>
      <c r="Q40" s="1599"/>
      <c r="R40" s="1600"/>
    </row>
    <row r="41" spans="2:18">
      <c r="B41" s="1598"/>
      <c r="C41" s="1599"/>
      <c r="D41" s="1599"/>
      <c r="E41" s="1599"/>
      <c r="F41" s="1599"/>
      <c r="G41" s="1599"/>
      <c r="H41" s="1599"/>
      <c r="I41" s="1599"/>
      <c r="J41" s="1599"/>
      <c r="K41" s="1599"/>
      <c r="L41" s="1599"/>
      <c r="M41" s="1599"/>
      <c r="N41" s="1599"/>
      <c r="O41" s="1599"/>
      <c r="P41" s="1599"/>
      <c r="Q41" s="1599"/>
      <c r="R41" s="1600"/>
    </row>
    <row r="42" spans="2:18">
      <c r="B42" s="1598"/>
      <c r="C42" s="1599"/>
      <c r="D42" s="1599"/>
      <c r="E42" s="1599"/>
      <c r="F42" s="1599"/>
      <c r="G42" s="1599"/>
      <c r="H42" s="1599"/>
      <c r="I42" s="1599"/>
      <c r="J42" s="1599"/>
      <c r="K42" s="1599"/>
      <c r="L42" s="1599"/>
      <c r="M42" s="1599"/>
      <c r="N42" s="1599"/>
      <c r="O42" s="1599"/>
      <c r="P42" s="1599"/>
      <c r="Q42" s="1599"/>
      <c r="R42" s="1600"/>
    </row>
    <row r="43" spans="2:18">
      <c r="B43" s="1598"/>
      <c r="C43" s="1599"/>
      <c r="D43" s="1599"/>
      <c r="E43" s="1599"/>
      <c r="F43" s="1599"/>
      <c r="G43" s="1599"/>
      <c r="H43" s="1599"/>
      <c r="I43" s="1599"/>
      <c r="J43" s="1599"/>
      <c r="K43" s="1599"/>
      <c r="L43" s="1599"/>
      <c r="M43" s="1599"/>
      <c r="N43" s="1599"/>
      <c r="O43" s="1599"/>
      <c r="P43" s="1599"/>
      <c r="Q43" s="1599"/>
      <c r="R43" s="1600"/>
    </row>
    <row r="44" spans="2:18">
      <c r="B44" s="1598"/>
      <c r="C44" s="1599"/>
      <c r="D44" s="1599"/>
      <c r="E44" s="1599"/>
      <c r="F44" s="1599"/>
      <c r="G44" s="1599"/>
      <c r="H44" s="1599"/>
      <c r="I44" s="1599"/>
      <c r="J44" s="1599"/>
      <c r="K44" s="1599"/>
      <c r="L44" s="1599"/>
      <c r="M44" s="1599"/>
      <c r="N44" s="1599"/>
      <c r="O44" s="1599"/>
      <c r="P44" s="1599"/>
      <c r="Q44" s="1599"/>
      <c r="R44" s="1600"/>
    </row>
    <row r="45" spans="2:18">
      <c r="B45" s="1598"/>
      <c r="C45" s="1599"/>
      <c r="D45" s="1599"/>
      <c r="E45" s="1599"/>
      <c r="F45" s="1599"/>
      <c r="G45" s="1599"/>
      <c r="H45" s="1599"/>
      <c r="I45" s="1599"/>
      <c r="J45" s="1599"/>
      <c r="K45" s="1599"/>
      <c r="L45" s="1599"/>
      <c r="M45" s="1599"/>
      <c r="N45" s="1599"/>
      <c r="O45" s="1599"/>
      <c r="P45" s="1599"/>
      <c r="Q45" s="1599"/>
      <c r="R45" s="1600"/>
    </row>
    <row r="46" spans="2:18">
      <c r="B46" s="1598"/>
      <c r="C46" s="1599"/>
      <c r="D46" s="1599"/>
      <c r="E46" s="1599"/>
      <c r="F46" s="1599"/>
      <c r="G46" s="1599"/>
      <c r="H46" s="1599"/>
      <c r="I46" s="1599"/>
      <c r="J46" s="1599"/>
      <c r="K46" s="1599"/>
      <c r="L46" s="1599"/>
      <c r="M46" s="1599"/>
      <c r="N46" s="1599"/>
      <c r="O46" s="1599"/>
      <c r="P46" s="1599"/>
      <c r="Q46" s="1599"/>
      <c r="R46" s="1600"/>
    </row>
    <row r="47" spans="2:18">
      <c r="B47" s="1598"/>
      <c r="C47" s="1599"/>
      <c r="D47" s="1599"/>
      <c r="E47" s="1599"/>
      <c r="F47" s="1599"/>
      <c r="G47" s="1599"/>
      <c r="H47" s="1599"/>
      <c r="I47" s="1599"/>
      <c r="J47" s="1599"/>
      <c r="K47" s="1599"/>
      <c r="L47" s="1599"/>
      <c r="M47" s="1599"/>
      <c r="N47" s="1599"/>
      <c r="O47" s="1599"/>
      <c r="P47" s="1599"/>
      <c r="Q47" s="1599"/>
      <c r="R47" s="1600"/>
    </row>
    <row r="48" spans="2:18">
      <c r="B48" s="1598"/>
      <c r="C48" s="1599"/>
      <c r="D48" s="1599"/>
      <c r="E48" s="1599"/>
      <c r="F48" s="1599"/>
      <c r="G48" s="1599"/>
      <c r="H48" s="1599"/>
      <c r="I48" s="1599"/>
      <c r="J48" s="1599"/>
      <c r="K48" s="1599"/>
      <c r="L48" s="1599"/>
      <c r="M48" s="1599"/>
      <c r="N48" s="1599"/>
      <c r="O48" s="1599"/>
      <c r="P48" s="1599"/>
      <c r="Q48" s="1599"/>
      <c r="R48" s="1600"/>
    </row>
    <row r="49" spans="2:18">
      <c r="B49" s="1598"/>
      <c r="C49" s="1599"/>
      <c r="D49" s="1599"/>
      <c r="E49" s="1599"/>
      <c r="F49" s="1599"/>
      <c r="G49" s="1599"/>
      <c r="H49" s="1599"/>
      <c r="I49" s="1599"/>
      <c r="J49" s="1599"/>
      <c r="K49" s="1599"/>
      <c r="L49" s="1599"/>
      <c r="M49" s="1599"/>
      <c r="N49" s="1599"/>
      <c r="O49" s="1599"/>
      <c r="P49" s="1599"/>
      <c r="Q49" s="1599"/>
      <c r="R49" s="1600"/>
    </row>
    <row r="50" spans="2:18">
      <c r="B50" s="1598"/>
      <c r="C50" s="1599"/>
      <c r="D50" s="1599"/>
      <c r="E50" s="1599"/>
      <c r="F50" s="1599"/>
      <c r="G50" s="1599"/>
      <c r="H50" s="1599"/>
      <c r="I50" s="1599"/>
      <c r="J50" s="1599"/>
      <c r="K50" s="1599"/>
      <c r="L50" s="1599"/>
      <c r="M50" s="1599"/>
      <c r="N50" s="1599"/>
      <c r="O50" s="1599"/>
      <c r="P50" s="1599"/>
      <c r="Q50" s="1599"/>
      <c r="R50" s="1600"/>
    </row>
    <row r="51" spans="2:18">
      <c r="B51" s="1598"/>
      <c r="C51" s="1599"/>
      <c r="D51" s="1599"/>
      <c r="E51" s="1599"/>
      <c r="F51" s="1599"/>
      <c r="G51" s="1599"/>
      <c r="H51" s="1599"/>
      <c r="I51" s="1599"/>
      <c r="J51" s="1599"/>
      <c r="K51" s="1599"/>
      <c r="L51" s="1599"/>
      <c r="M51" s="1599"/>
      <c r="N51" s="1599"/>
      <c r="O51" s="1599"/>
      <c r="P51" s="1599"/>
      <c r="Q51" s="1599"/>
      <c r="R51" s="1600"/>
    </row>
    <row r="52" spans="2:18">
      <c r="B52" s="1598"/>
      <c r="C52" s="1599"/>
      <c r="D52" s="1599"/>
      <c r="E52" s="1599"/>
      <c r="F52" s="1599"/>
      <c r="G52" s="1599"/>
      <c r="H52" s="1599"/>
      <c r="I52" s="1599"/>
      <c r="J52" s="1599"/>
      <c r="K52" s="1599"/>
      <c r="L52" s="1599"/>
      <c r="M52" s="1599"/>
      <c r="N52" s="1599"/>
      <c r="O52" s="1599"/>
      <c r="P52" s="1599"/>
      <c r="Q52" s="1599"/>
      <c r="R52" s="1600"/>
    </row>
    <row r="53" spans="2:18">
      <c r="B53" s="1598"/>
      <c r="C53" s="1599"/>
      <c r="D53" s="1599"/>
      <c r="E53" s="1599"/>
      <c r="F53" s="1599"/>
      <c r="G53" s="1599"/>
      <c r="H53" s="1599"/>
      <c r="I53" s="1599"/>
      <c r="J53" s="1599"/>
      <c r="K53" s="1599"/>
      <c r="L53" s="1599"/>
      <c r="M53" s="1599"/>
      <c r="N53" s="1599"/>
      <c r="O53" s="1599"/>
      <c r="P53" s="1599"/>
      <c r="Q53" s="1599"/>
      <c r="R53" s="1600"/>
    </row>
    <row r="54" spans="2:18">
      <c r="B54" s="1598"/>
      <c r="C54" s="1599"/>
      <c r="D54" s="1599"/>
      <c r="E54" s="1599"/>
      <c r="F54" s="1599"/>
      <c r="G54" s="1599"/>
      <c r="H54" s="1599"/>
      <c r="I54" s="1599"/>
      <c r="J54" s="1599"/>
      <c r="K54" s="1599"/>
      <c r="L54" s="1599"/>
      <c r="M54" s="1599"/>
      <c r="N54" s="1599"/>
      <c r="O54" s="1599"/>
      <c r="P54" s="1599"/>
      <c r="Q54" s="1599"/>
      <c r="R54" s="1600"/>
    </row>
    <row r="55" spans="2:18">
      <c r="B55" s="1598"/>
      <c r="C55" s="1599"/>
      <c r="D55" s="1599"/>
      <c r="E55" s="1599"/>
      <c r="F55" s="1599"/>
      <c r="G55" s="1599"/>
      <c r="H55" s="1599"/>
      <c r="I55" s="1599"/>
      <c r="J55" s="1599"/>
      <c r="K55" s="1599"/>
      <c r="L55" s="1599"/>
      <c r="M55" s="1599"/>
      <c r="N55" s="1599"/>
      <c r="O55" s="1599"/>
      <c r="P55" s="1599"/>
      <c r="Q55" s="1599"/>
      <c r="R55" s="1600"/>
    </row>
    <row r="56" spans="2:18">
      <c r="B56" s="1598"/>
      <c r="C56" s="1599"/>
      <c r="D56" s="1599"/>
      <c r="E56" s="1599"/>
      <c r="F56" s="1599"/>
      <c r="G56" s="1599"/>
      <c r="H56" s="1599"/>
      <c r="I56" s="1599"/>
      <c r="J56" s="1599"/>
      <c r="K56" s="1599"/>
      <c r="L56" s="1599"/>
      <c r="M56" s="1599"/>
      <c r="N56" s="1599"/>
      <c r="O56" s="1599"/>
      <c r="P56" s="1599"/>
      <c r="Q56" s="1599"/>
      <c r="R56" s="1600"/>
    </row>
    <row r="57" spans="2:18">
      <c r="B57" s="1598"/>
      <c r="C57" s="1599"/>
      <c r="D57" s="1599"/>
      <c r="E57" s="1599"/>
      <c r="F57" s="1599"/>
      <c r="G57" s="1599"/>
      <c r="H57" s="1599"/>
      <c r="I57" s="1599"/>
      <c r="J57" s="1599"/>
      <c r="K57" s="1599"/>
      <c r="L57" s="1599"/>
      <c r="M57" s="1599"/>
      <c r="N57" s="1599"/>
      <c r="O57" s="1599"/>
      <c r="P57" s="1599"/>
      <c r="Q57" s="1599"/>
      <c r="R57" s="1600"/>
    </row>
    <row r="58" spans="2:18">
      <c r="B58" s="1598"/>
      <c r="C58" s="1599"/>
      <c r="D58" s="1599"/>
      <c r="E58" s="1599"/>
      <c r="F58" s="1599"/>
      <c r="G58" s="1599"/>
      <c r="H58" s="1599"/>
      <c r="I58" s="1599"/>
      <c r="J58" s="1599"/>
      <c r="K58" s="1599"/>
      <c r="L58" s="1599"/>
      <c r="M58" s="1599"/>
      <c r="N58" s="1599"/>
      <c r="O58" s="1599"/>
      <c r="P58" s="1599"/>
      <c r="Q58" s="1599"/>
      <c r="R58" s="1600"/>
    </row>
    <row r="59" spans="2:18">
      <c r="B59" s="1598"/>
      <c r="C59" s="1599"/>
      <c r="D59" s="1599"/>
      <c r="E59" s="1599"/>
      <c r="F59" s="1599"/>
      <c r="G59" s="1599"/>
      <c r="H59" s="1599"/>
      <c r="I59" s="1599"/>
      <c r="J59" s="1599"/>
      <c r="K59" s="1599"/>
      <c r="L59" s="1599"/>
      <c r="M59" s="1599"/>
      <c r="N59" s="1599"/>
      <c r="O59" s="1599"/>
      <c r="P59" s="1599"/>
      <c r="Q59" s="1599"/>
      <c r="R59" s="1600"/>
    </row>
    <row r="60" spans="2:18">
      <c r="B60" s="1598"/>
      <c r="C60" s="1599"/>
      <c r="D60" s="1599"/>
      <c r="E60" s="1599"/>
      <c r="F60" s="1599"/>
      <c r="G60" s="1599"/>
      <c r="H60" s="1599"/>
      <c r="I60" s="1599"/>
      <c r="J60" s="1599"/>
      <c r="K60" s="1599"/>
      <c r="L60" s="1599"/>
      <c r="M60" s="1599"/>
      <c r="N60" s="1599"/>
      <c r="O60" s="1599"/>
      <c r="P60" s="1599"/>
      <c r="Q60" s="1599"/>
      <c r="R60" s="1600"/>
    </row>
    <row r="61" spans="2:18">
      <c r="B61" s="1598"/>
      <c r="C61" s="1599"/>
      <c r="D61" s="1599"/>
      <c r="E61" s="1599"/>
      <c r="F61" s="1599"/>
      <c r="G61" s="1599"/>
      <c r="H61" s="1599"/>
      <c r="I61" s="1599"/>
      <c r="J61" s="1599"/>
      <c r="K61" s="1599"/>
      <c r="L61" s="1599"/>
      <c r="M61" s="1599"/>
      <c r="N61" s="1599"/>
      <c r="O61" s="1599"/>
      <c r="P61" s="1599"/>
      <c r="Q61" s="1599"/>
      <c r="R61" s="1600"/>
    </row>
    <row r="62" spans="2:18">
      <c r="B62" s="1598"/>
      <c r="C62" s="1599"/>
      <c r="D62" s="1599"/>
      <c r="E62" s="1599"/>
      <c r="F62" s="1599"/>
      <c r="G62" s="1599"/>
      <c r="H62" s="1599"/>
      <c r="I62" s="1599"/>
      <c r="J62" s="1599"/>
      <c r="K62" s="1599"/>
      <c r="L62" s="1599"/>
      <c r="M62" s="1599"/>
      <c r="N62" s="1599"/>
      <c r="O62" s="1599"/>
      <c r="P62" s="1599"/>
      <c r="Q62" s="1599"/>
      <c r="R62" s="1600"/>
    </row>
    <row r="63" spans="2:18">
      <c r="B63" s="1598"/>
      <c r="C63" s="1599"/>
      <c r="D63" s="1599"/>
      <c r="E63" s="1599"/>
      <c r="F63" s="1599"/>
      <c r="G63" s="1599"/>
      <c r="H63" s="1599"/>
      <c r="I63" s="1599"/>
      <c r="J63" s="1599"/>
      <c r="K63" s="1599"/>
      <c r="L63" s="1599"/>
      <c r="M63" s="1599"/>
      <c r="N63" s="1599"/>
      <c r="O63" s="1599"/>
      <c r="P63" s="1599"/>
      <c r="Q63" s="1599"/>
      <c r="R63" s="1600"/>
    </row>
    <row r="64" spans="2:18">
      <c r="B64" s="1598"/>
      <c r="C64" s="1599"/>
      <c r="D64" s="1599"/>
      <c r="E64" s="1599"/>
      <c r="F64" s="1599"/>
      <c r="G64" s="1599"/>
      <c r="H64" s="1599"/>
      <c r="I64" s="1599"/>
      <c r="J64" s="1599"/>
      <c r="K64" s="1599"/>
      <c r="L64" s="1599"/>
      <c r="M64" s="1599"/>
      <c r="N64" s="1599"/>
      <c r="O64" s="1599"/>
      <c r="P64" s="1599"/>
      <c r="Q64" s="1599"/>
      <c r="R64" s="1600"/>
    </row>
    <row r="65" spans="2:18">
      <c r="B65" s="1598"/>
      <c r="C65" s="1599"/>
      <c r="D65" s="1599"/>
      <c r="E65" s="1599"/>
      <c r="F65" s="1599"/>
      <c r="G65" s="1599"/>
      <c r="H65" s="1599"/>
      <c r="I65" s="1599"/>
      <c r="J65" s="1599"/>
      <c r="K65" s="1599"/>
      <c r="L65" s="1599"/>
      <c r="M65" s="1599"/>
      <c r="N65" s="1599"/>
      <c r="O65" s="1599"/>
      <c r="P65" s="1599"/>
      <c r="Q65" s="1599"/>
      <c r="R65" s="1600"/>
    </row>
    <row r="66" spans="2:18">
      <c r="B66" s="1598"/>
      <c r="C66" s="1599"/>
      <c r="D66" s="1599"/>
      <c r="E66" s="1599"/>
      <c r="F66" s="1599"/>
      <c r="G66" s="1599"/>
      <c r="H66" s="1599"/>
      <c r="I66" s="1599"/>
      <c r="J66" s="1599"/>
      <c r="K66" s="1599"/>
      <c r="L66" s="1599"/>
      <c r="M66" s="1599"/>
      <c r="N66" s="1599"/>
      <c r="O66" s="1599"/>
      <c r="P66" s="1599"/>
      <c r="Q66" s="1599"/>
      <c r="R66" s="1600"/>
    </row>
    <row r="67" spans="2:18">
      <c r="B67" s="1598"/>
      <c r="C67" s="1599"/>
      <c r="D67" s="1599"/>
      <c r="E67" s="1599"/>
      <c r="F67" s="1599"/>
      <c r="G67" s="1599"/>
      <c r="H67" s="1599"/>
      <c r="I67" s="1599"/>
      <c r="J67" s="1599"/>
      <c r="K67" s="1599"/>
      <c r="L67" s="1599"/>
      <c r="M67" s="1599"/>
      <c r="N67" s="1599"/>
      <c r="O67" s="1599"/>
      <c r="P67" s="1599"/>
      <c r="Q67" s="1599"/>
      <c r="R67" s="1600"/>
    </row>
    <row r="68" spans="2:18">
      <c r="B68" s="1598"/>
      <c r="C68" s="1599"/>
      <c r="D68" s="1599"/>
      <c r="E68" s="1599"/>
      <c r="F68" s="1599"/>
      <c r="G68" s="1599"/>
      <c r="H68" s="1599"/>
      <c r="I68" s="1599"/>
      <c r="J68" s="1599"/>
      <c r="K68" s="1599"/>
      <c r="L68" s="1599"/>
      <c r="M68" s="1599"/>
      <c r="N68" s="1599"/>
      <c r="O68" s="1599"/>
      <c r="P68" s="1599"/>
      <c r="Q68" s="1599"/>
      <c r="R68" s="1600"/>
    </row>
    <row r="69" spans="2:18">
      <c r="B69" s="1598"/>
      <c r="C69" s="1599"/>
      <c r="D69" s="1599"/>
      <c r="E69" s="1599"/>
      <c r="F69" s="1599"/>
      <c r="G69" s="1599"/>
      <c r="H69" s="1599"/>
      <c r="I69" s="1599"/>
      <c r="J69" s="1599"/>
      <c r="K69" s="1599"/>
      <c r="L69" s="1599"/>
      <c r="M69" s="1599"/>
      <c r="N69" s="1599"/>
      <c r="O69" s="1599"/>
      <c r="P69" s="1599"/>
      <c r="Q69" s="1599"/>
      <c r="R69" s="1600"/>
    </row>
    <row r="70" spans="2:18">
      <c r="B70" s="1598"/>
      <c r="C70" s="1599"/>
      <c r="D70" s="1599"/>
      <c r="E70" s="1599"/>
      <c r="F70" s="1599"/>
      <c r="G70" s="1599"/>
      <c r="H70" s="1599"/>
      <c r="I70" s="1599"/>
      <c r="J70" s="1599"/>
      <c r="K70" s="1599"/>
      <c r="L70" s="1599"/>
      <c r="M70" s="1599"/>
      <c r="N70" s="1599"/>
      <c r="O70" s="1599"/>
      <c r="P70" s="1599"/>
      <c r="Q70" s="1599"/>
      <c r="R70" s="1600"/>
    </row>
    <row r="71" spans="2:18">
      <c r="B71" s="1598"/>
      <c r="C71" s="1599"/>
      <c r="D71" s="1599"/>
      <c r="E71" s="1599"/>
      <c r="F71" s="1599"/>
      <c r="G71" s="1599"/>
      <c r="H71" s="1599"/>
      <c r="I71" s="1599"/>
      <c r="J71" s="1599"/>
      <c r="K71" s="1599"/>
      <c r="L71" s="1599"/>
      <c r="M71" s="1599"/>
      <c r="N71" s="1599"/>
      <c r="O71" s="1599"/>
      <c r="P71" s="1599"/>
      <c r="Q71" s="1599"/>
      <c r="R71" s="1600"/>
    </row>
    <row r="72" spans="2:18">
      <c r="B72" s="1598"/>
      <c r="C72" s="1599"/>
      <c r="D72" s="1599"/>
      <c r="E72" s="1599"/>
      <c r="F72" s="1599"/>
      <c r="G72" s="1599"/>
      <c r="H72" s="1599"/>
      <c r="I72" s="1599"/>
      <c r="J72" s="1599"/>
      <c r="K72" s="1599"/>
      <c r="L72" s="1599"/>
      <c r="M72" s="1599"/>
      <c r="N72" s="1599"/>
      <c r="O72" s="1599"/>
      <c r="P72" s="1599"/>
      <c r="Q72" s="1599"/>
      <c r="R72" s="1600"/>
    </row>
    <row r="73" spans="2:18">
      <c r="B73" s="1598"/>
      <c r="C73" s="1599"/>
      <c r="D73" s="1599"/>
      <c r="E73" s="1599"/>
      <c r="F73" s="1599"/>
      <c r="G73" s="1599"/>
      <c r="H73" s="1599"/>
      <c r="I73" s="1599"/>
      <c r="J73" s="1599"/>
      <c r="K73" s="1599"/>
      <c r="L73" s="1599"/>
      <c r="M73" s="1599"/>
      <c r="N73" s="1599"/>
      <c r="O73" s="1599"/>
      <c r="P73" s="1599"/>
      <c r="Q73" s="1599"/>
      <c r="R73" s="1600"/>
    </row>
    <row r="74" spans="2:18">
      <c r="B74" s="1598"/>
      <c r="C74" s="1599"/>
      <c r="D74" s="1599"/>
      <c r="E74" s="1599"/>
      <c r="F74" s="1599"/>
      <c r="G74" s="1599"/>
      <c r="H74" s="1599"/>
      <c r="I74" s="1599"/>
      <c r="J74" s="1599"/>
      <c r="K74" s="1599"/>
      <c r="L74" s="1599"/>
      <c r="M74" s="1599"/>
      <c r="N74" s="1599"/>
      <c r="O74" s="1599"/>
      <c r="P74" s="1599"/>
      <c r="Q74" s="1599"/>
      <c r="R74" s="1600"/>
    </row>
    <row r="75" spans="2:18">
      <c r="B75" s="1598"/>
      <c r="C75" s="1599"/>
      <c r="D75" s="1599"/>
      <c r="E75" s="1599"/>
      <c r="F75" s="1599"/>
      <c r="G75" s="1599"/>
      <c r="H75" s="1599"/>
      <c r="I75" s="1599"/>
      <c r="J75" s="1599"/>
      <c r="K75" s="1599"/>
      <c r="L75" s="1599"/>
      <c r="M75" s="1599"/>
      <c r="N75" s="1599"/>
      <c r="O75" s="1599"/>
      <c r="P75" s="1599"/>
      <c r="Q75" s="1599"/>
      <c r="R75" s="1600"/>
    </row>
    <row r="76" spans="2:18">
      <c r="B76" s="1598"/>
      <c r="C76" s="1599"/>
      <c r="D76" s="1599"/>
      <c r="E76" s="1599"/>
      <c r="F76" s="1599"/>
      <c r="G76" s="1599"/>
      <c r="H76" s="1599"/>
      <c r="I76" s="1599"/>
      <c r="J76" s="1599"/>
      <c r="K76" s="1599"/>
      <c r="L76" s="1599"/>
      <c r="M76" s="1599"/>
      <c r="N76" s="1599"/>
      <c r="O76" s="1599"/>
      <c r="P76" s="1599"/>
      <c r="Q76" s="1599"/>
      <c r="R76" s="1600"/>
    </row>
    <row r="77" spans="2:18">
      <c r="B77" s="1598"/>
      <c r="C77" s="1599"/>
      <c r="D77" s="1599"/>
      <c r="E77" s="1599"/>
      <c r="F77" s="1599"/>
      <c r="G77" s="1599"/>
      <c r="H77" s="1599"/>
      <c r="I77" s="1599"/>
      <c r="J77" s="1599"/>
      <c r="K77" s="1599"/>
      <c r="L77" s="1599"/>
      <c r="M77" s="1599"/>
      <c r="N77" s="1599"/>
      <c r="O77" s="1599"/>
      <c r="P77" s="1599"/>
      <c r="Q77" s="1599"/>
      <c r="R77" s="1600"/>
    </row>
    <row r="78" spans="2:18">
      <c r="B78" s="1598"/>
      <c r="C78" s="1599"/>
      <c r="D78" s="1599"/>
      <c r="E78" s="1599"/>
      <c r="F78" s="1599"/>
      <c r="G78" s="1599"/>
      <c r="H78" s="1599"/>
      <c r="I78" s="1599"/>
      <c r="J78" s="1599"/>
      <c r="K78" s="1599"/>
      <c r="L78" s="1599"/>
      <c r="M78" s="1599"/>
      <c r="N78" s="1599"/>
      <c r="O78" s="1599"/>
      <c r="P78" s="1599"/>
      <c r="Q78" s="1599"/>
      <c r="R78" s="1600"/>
    </row>
    <row r="79" spans="2:18">
      <c r="B79" s="1598"/>
      <c r="C79" s="1599"/>
      <c r="D79" s="1599"/>
      <c r="E79" s="1599"/>
      <c r="F79" s="1599"/>
      <c r="G79" s="1599"/>
      <c r="H79" s="1599"/>
      <c r="I79" s="1599"/>
      <c r="J79" s="1599"/>
      <c r="K79" s="1599"/>
      <c r="L79" s="1599"/>
      <c r="M79" s="1599"/>
      <c r="N79" s="1599"/>
      <c r="O79" s="1599"/>
      <c r="P79" s="1599"/>
      <c r="Q79" s="1599"/>
      <c r="R79" s="1600"/>
    </row>
    <row r="80" spans="2:18">
      <c r="B80" s="1598"/>
      <c r="C80" s="1599"/>
      <c r="D80" s="1599"/>
      <c r="E80" s="1599"/>
      <c r="F80" s="1599"/>
      <c r="G80" s="1599"/>
      <c r="H80" s="1599"/>
      <c r="I80" s="1599"/>
      <c r="J80" s="1599"/>
      <c r="K80" s="1599"/>
      <c r="L80" s="1599"/>
      <c r="M80" s="1599"/>
      <c r="N80" s="1599"/>
      <c r="O80" s="1599"/>
      <c r="P80" s="1599"/>
      <c r="Q80" s="1599"/>
      <c r="R80" s="1600"/>
    </row>
    <row r="81" spans="2:18">
      <c r="B81" s="1598"/>
      <c r="C81" s="1599"/>
      <c r="D81" s="1599"/>
      <c r="E81" s="1599"/>
      <c r="F81" s="1599"/>
      <c r="G81" s="1599"/>
      <c r="H81" s="1599"/>
      <c r="I81" s="1599"/>
      <c r="J81" s="1599"/>
      <c r="K81" s="1599"/>
      <c r="L81" s="1599"/>
      <c r="M81" s="1599"/>
      <c r="N81" s="1599"/>
      <c r="O81" s="1599"/>
      <c r="P81" s="1599"/>
      <c r="Q81" s="1599"/>
      <c r="R81" s="1600"/>
    </row>
    <row r="82" spans="2:18">
      <c r="B82" s="1598"/>
      <c r="C82" s="1599"/>
      <c r="D82" s="1599"/>
      <c r="E82" s="1599"/>
      <c r="F82" s="1599"/>
      <c r="G82" s="1599"/>
      <c r="H82" s="1599"/>
      <c r="I82" s="1599"/>
      <c r="J82" s="1599"/>
      <c r="K82" s="1599"/>
      <c r="L82" s="1599"/>
      <c r="M82" s="1599"/>
      <c r="N82" s="1599"/>
      <c r="O82" s="1599"/>
      <c r="P82" s="1599"/>
      <c r="Q82" s="1599"/>
      <c r="R82" s="1600"/>
    </row>
    <row r="83" spans="2:18">
      <c r="B83" s="1598"/>
      <c r="C83" s="1599"/>
      <c r="D83" s="1599"/>
      <c r="E83" s="1599"/>
      <c r="F83" s="1599"/>
      <c r="G83" s="1599"/>
      <c r="H83" s="1599"/>
      <c r="I83" s="1599"/>
      <c r="J83" s="1599"/>
      <c r="K83" s="1599"/>
      <c r="L83" s="1599"/>
      <c r="M83" s="1599"/>
      <c r="N83" s="1599"/>
      <c r="O83" s="1599"/>
      <c r="P83" s="1599"/>
      <c r="Q83" s="1599"/>
      <c r="R83" s="1600"/>
    </row>
    <row r="84" spans="2:18">
      <c r="B84" s="1598"/>
      <c r="C84" s="1599"/>
      <c r="D84" s="1599"/>
      <c r="E84" s="1599"/>
      <c r="F84" s="1599"/>
      <c r="G84" s="1599"/>
      <c r="H84" s="1599"/>
      <c r="I84" s="1599"/>
      <c r="J84" s="1599"/>
      <c r="K84" s="1599"/>
      <c r="L84" s="1599"/>
      <c r="M84" s="1599"/>
      <c r="N84" s="1599"/>
      <c r="O84" s="1599"/>
      <c r="P84" s="1599"/>
      <c r="Q84" s="1599"/>
      <c r="R84" s="1600"/>
    </row>
    <row r="85" spans="2:18">
      <c r="B85" s="1598"/>
      <c r="C85" s="1599"/>
      <c r="D85" s="1599"/>
      <c r="E85" s="1599"/>
      <c r="F85" s="1599"/>
      <c r="G85" s="1599"/>
      <c r="H85" s="1599"/>
      <c r="I85" s="1599"/>
      <c r="J85" s="1599"/>
      <c r="K85" s="1599"/>
      <c r="L85" s="1599"/>
      <c r="M85" s="1599"/>
      <c r="N85" s="1599"/>
      <c r="O85" s="1599"/>
      <c r="P85" s="1599"/>
      <c r="Q85" s="1599"/>
      <c r="R85" s="1600"/>
    </row>
    <row r="86" spans="2:18">
      <c r="B86" s="1598"/>
      <c r="C86" s="1599"/>
      <c r="D86" s="1599"/>
      <c r="E86" s="1599"/>
      <c r="F86" s="1599"/>
      <c r="G86" s="1599"/>
      <c r="H86" s="1599"/>
      <c r="I86" s="1599"/>
      <c r="J86" s="1599"/>
      <c r="K86" s="1599"/>
      <c r="L86" s="1599"/>
      <c r="M86" s="1599"/>
      <c r="N86" s="1599"/>
      <c r="O86" s="1599"/>
      <c r="P86" s="1599"/>
      <c r="Q86" s="1599"/>
      <c r="R86" s="1600"/>
    </row>
    <row r="87" spans="2:18">
      <c r="B87" s="1598"/>
      <c r="C87" s="1599"/>
      <c r="D87" s="1599"/>
      <c r="E87" s="1599"/>
      <c r="F87" s="1599"/>
      <c r="G87" s="1599"/>
      <c r="H87" s="1599"/>
      <c r="I87" s="1599"/>
      <c r="J87" s="1599"/>
      <c r="K87" s="1599"/>
      <c r="L87" s="1599"/>
      <c r="M87" s="1599"/>
      <c r="N87" s="1599"/>
      <c r="O87" s="1599"/>
      <c r="P87" s="1599"/>
      <c r="Q87" s="1599"/>
      <c r="R87" s="1600"/>
    </row>
    <row r="88" spans="2:18">
      <c r="B88" s="1598"/>
      <c r="C88" s="1599"/>
      <c r="D88" s="1599"/>
      <c r="E88" s="1599"/>
      <c r="F88" s="1599"/>
      <c r="G88" s="1599"/>
      <c r="H88" s="1599"/>
      <c r="I88" s="1599"/>
      <c r="J88" s="1599"/>
      <c r="K88" s="1599"/>
      <c r="L88" s="1599"/>
      <c r="M88" s="1599"/>
      <c r="N88" s="1599"/>
      <c r="O88" s="1599"/>
      <c r="P88" s="1599"/>
      <c r="Q88" s="1599"/>
      <c r="R88" s="1600"/>
    </row>
    <row r="89" spans="2:18">
      <c r="B89" s="1598"/>
      <c r="C89" s="1599"/>
      <c r="D89" s="1599"/>
      <c r="E89" s="1599"/>
      <c r="F89" s="1599"/>
      <c r="G89" s="1599"/>
      <c r="H89" s="1599"/>
      <c r="I89" s="1599"/>
      <c r="J89" s="1599"/>
      <c r="K89" s="1599"/>
      <c r="L89" s="1599"/>
      <c r="M89" s="1599"/>
      <c r="N89" s="1599"/>
      <c r="O89" s="1599"/>
      <c r="P89" s="1599"/>
      <c r="Q89" s="1599"/>
      <c r="R89" s="1600"/>
    </row>
    <row r="90" spans="2:18">
      <c r="B90" s="1598"/>
      <c r="C90" s="1599"/>
      <c r="D90" s="1599"/>
      <c r="E90" s="1599"/>
      <c r="F90" s="1599"/>
      <c r="G90" s="1599"/>
      <c r="H90" s="1599"/>
      <c r="I90" s="1599"/>
      <c r="J90" s="1599"/>
      <c r="K90" s="1599"/>
      <c r="L90" s="1599"/>
      <c r="M90" s="1599"/>
      <c r="N90" s="1599"/>
      <c r="O90" s="1599"/>
      <c r="P90" s="1599"/>
      <c r="Q90" s="1599"/>
      <c r="R90" s="1600"/>
    </row>
    <row r="91" spans="2:18">
      <c r="B91" s="1598"/>
      <c r="C91" s="1599"/>
      <c r="D91" s="1599"/>
      <c r="E91" s="1599"/>
      <c r="F91" s="1599"/>
      <c r="G91" s="1599"/>
      <c r="H91" s="1599"/>
      <c r="I91" s="1599"/>
      <c r="J91" s="1599"/>
      <c r="K91" s="1599"/>
      <c r="L91" s="1599"/>
      <c r="M91" s="1599"/>
      <c r="N91" s="1599"/>
      <c r="O91" s="1599"/>
      <c r="P91" s="1599"/>
      <c r="Q91" s="1599"/>
      <c r="R91" s="1600"/>
    </row>
    <row r="92" spans="2:18">
      <c r="B92" s="1598"/>
      <c r="C92" s="1599"/>
      <c r="D92" s="1599"/>
      <c r="E92" s="1599"/>
      <c r="F92" s="1599"/>
      <c r="G92" s="1599"/>
      <c r="H92" s="1599"/>
      <c r="I92" s="1599"/>
      <c r="J92" s="1599"/>
      <c r="K92" s="1599"/>
      <c r="L92" s="1599"/>
      <c r="M92" s="1599"/>
      <c r="N92" s="1599"/>
      <c r="O92" s="1599"/>
      <c r="P92" s="1599"/>
      <c r="Q92" s="1599"/>
      <c r="R92" s="1600"/>
    </row>
    <row r="93" spans="2:18">
      <c r="B93" s="1598"/>
      <c r="C93" s="1599"/>
      <c r="D93" s="1599"/>
      <c r="E93" s="1599"/>
      <c r="F93" s="1599"/>
      <c r="G93" s="1599"/>
      <c r="H93" s="1599"/>
      <c r="I93" s="1599"/>
      <c r="J93" s="1599"/>
      <c r="K93" s="1599"/>
      <c r="L93" s="1599"/>
      <c r="M93" s="1599"/>
      <c r="N93" s="1599"/>
      <c r="O93" s="1599"/>
      <c r="P93" s="1599"/>
      <c r="Q93" s="1599"/>
      <c r="R93" s="1600"/>
    </row>
    <row r="94" spans="2:18">
      <c r="B94" s="1598"/>
      <c r="C94" s="1599"/>
      <c r="D94" s="1599"/>
      <c r="E94" s="1599"/>
      <c r="F94" s="1599"/>
      <c r="G94" s="1599"/>
      <c r="H94" s="1599"/>
      <c r="I94" s="1599"/>
      <c r="J94" s="1599"/>
      <c r="K94" s="1599"/>
      <c r="L94" s="1599"/>
      <c r="M94" s="1599"/>
      <c r="N94" s="1599"/>
      <c r="O94" s="1599"/>
      <c r="P94" s="1599"/>
      <c r="Q94" s="1599"/>
      <c r="R94" s="1600"/>
    </row>
    <row r="95" spans="2:18">
      <c r="B95" s="1598"/>
      <c r="C95" s="1599"/>
      <c r="D95" s="1599"/>
      <c r="E95" s="1599"/>
      <c r="F95" s="1599"/>
      <c r="G95" s="1599"/>
      <c r="H95" s="1599"/>
      <c r="I95" s="1599"/>
      <c r="J95" s="1599"/>
      <c r="K95" s="1599"/>
      <c r="L95" s="1599"/>
      <c r="M95" s="1599"/>
      <c r="N95" s="1599"/>
      <c r="O95" s="1599"/>
      <c r="P95" s="1599"/>
      <c r="Q95" s="1599"/>
      <c r="R95" s="1600"/>
    </row>
    <row r="96" spans="2:18">
      <c r="B96" s="1598"/>
      <c r="C96" s="1599"/>
      <c r="D96" s="1599"/>
      <c r="E96" s="1599"/>
      <c r="F96" s="1599"/>
      <c r="G96" s="1599"/>
      <c r="H96" s="1599"/>
      <c r="I96" s="1599"/>
      <c r="J96" s="1599"/>
      <c r="K96" s="1599"/>
      <c r="L96" s="1599"/>
      <c r="M96" s="1599"/>
      <c r="N96" s="1599"/>
      <c r="O96" s="1599"/>
      <c r="P96" s="1599"/>
      <c r="Q96" s="1599"/>
      <c r="R96" s="1600"/>
    </row>
    <row r="97" spans="2:18">
      <c r="B97" s="1598"/>
      <c r="C97" s="1599"/>
      <c r="D97" s="1599"/>
      <c r="E97" s="1599"/>
      <c r="F97" s="1599"/>
      <c r="G97" s="1599"/>
      <c r="H97" s="1599"/>
      <c r="I97" s="1599"/>
      <c r="J97" s="1599"/>
      <c r="K97" s="1599"/>
      <c r="L97" s="1599"/>
      <c r="M97" s="1599"/>
      <c r="N97" s="1599"/>
      <c r="O97" s="1599"/>
      <c r="P97" s="1599"/>
      <c r="Q97" s="1599"/>
      <c r="R97" s="1600"/>
    </row>
    <row r="98" spans="2:18">
      <c r="B98" s="1598"/>
      <c r="C98" s="1599"/>
      <c r="D98" s="1599"/>
      <c r="E98" s="1599"/>
      <c r="F98" s="1599"/>
      <c r="G98" s="1599"/>
      <c r="H98" s="1599"/>
      <c r="I98" s="1599"/>
      <c r="J98" s="1599"/>
      <c r="K98" s="1599"/>
      <c r="L98" s="1599"/>
      <c r="M98" s="1599"/>
      <c r="N98" s="1599"/>
      <c r="O98" s="1599"/>
      <c r="P98" s="1599"/>
      <c r="Q98" s="1599"/>
      <c r="R98" s="1600"/>
    </row>
    <row r="99" spans="2:18">
      <c r="B99" s="1598"/>
      <c r="C99" s="1599"/>
      <c r="D99" s="1599"/>
      <c r="E99" s="1599"/>
      <c r="F99" s="1599"/>
      <c r="G99" s="1599"/>
      <c r="H99" s="1599"/>
      <c r="I99" s="1599"/>
      <c r="J99" s="1599"/>
      <c r="K99" s="1599"/>
      <c r="L99" s="1599"/>
      <c r="M99" s="1599"/>
      <c r="N99" s="1599"/>
      <c r="O99" s="1599"/>
      <c r="P99" s="1599"/>
      <c r="Q99" s="1599"/>
      <c r="R99" s="1600"/>
    </row>
    <row r="100" spans="2:18">
      <c r="B100" s="1598"/>
      <c r="C100" s="1599"/>
      <c r="D100" s="1599"/>
      <c r="E100" s="1599"/>
      <c r="F100" s="1599"/>
      <c r="G100" s="1599"/>
      <c r="H100" s="1599"/>
      <c r="I100" s="1599"/>
      <c r="J100" s="1599"/>
      <c r="K100" s="1599"/>
      <c r="L100" s="1599"/>
      <c r="M100" s="1599"/>
      <c r="N100" s="1599"/>
      <c r="O100" s="1599"/>
      <c r="P100" s="1599"/>
      <c r="Q100" s="1599"/>
      <c r="R100" s="1600"/>
    </row>
    <row r="101" spans="2:18">
      <c r="B101" s="1598"/>
      <c r="C101" s="1599"/>
      <c r="D101" s="1599"/>
      <c r="E101" s="1599"/>
      <c r="F101" s="1599"/>
      <c r="G101" s="1599"/>
      <c r="H101" s="1599"/>
      <c r="I101" s="1599"/>
      <c r="J101" s="1599"/>
      <c r="K101" s="1599"/>
      <c r="L101" s="1599"/>
      <c r="M101" s="1599"/>
      <c r="N101" s="1599"/>
      <c r="O101" s="1599"/>
      <c r="P101" s="1599"/>
      <c r="Q101" s="1599"/>
      <c r="R101" s="1600"/>
    </row>
    <row r="102" spans="2:18">
      <c r="B102" s="1598"/>
      <c r="C102" s="1599"/>
      <c r="D102" s="1599"/>
      <c r="E102" s="1599"/>
      <c r="F102" s="1599"/>
      <c r="G102" s="1599"/>
      <c r="H102" s="1599"/>
      <c r="I102" s="1599"/>
      <c r="J102" s="1599"/>
      <c r="K102" s="1599"/>
      <c r="L102" s="1599"/>
      <c r="M102" s="1599"/>
      <c r="N102" s="1599"/>
      <c r="O102" s="1599"/>
      <c r="P102" s="1599"/>
      <c r="Q102" s="1599"/>
      <c r="R102" s="1600"/>
    </row>
    <row r="103" spans="2:18">
      <c r="B103" s="1598"/>
      <c r="C103" s="1599"/>
      <c r="D103" s="1599"/>
      <c r="E103" s="1599"/>
      <c r="F103" s="1599"/>
      <c r="G103" s="1599"/>
      <c r="H103" s="1599"/>
      <c r="I103" s="1599"/>
      <c r="J103" s="1599"/>
      <c r="K103" s="1599"/>
      <c r="L103" s="1599"/>
      <c r="M103" s="1599"/>
      <c r="N103" s="1599"/>
      <c r="O103" s="1599"/>
      <c r="P103" s="1599"/>
      <c r="Q103" s="1599"/>
      <c r="R103" s="1600"/>
    </row>
    <row r="104" spans="2:18">
      <c r="B104" s="1598"/>
      <c r="C104" s="1599"/>
      <c r="D104" s="1599"/>
      <c r="E104" s="1599"/>
      <c r="F104" s="1599"/>
      <c r="G104" s="1599"/>
      <c r="H104" s="1599"/>
      <c r="I104" s="1599"/>
      <c r="J104" s="1599"/>
      <c r="K104" s="1599"/>
      <c r="L104" s="1599"/>
      <c r="M104" s="1599"/>
      <c r="N104" s="1599"/>
      <c r="O104" s="1599"/>
      <c r="P104" s="1599"/>
      <c r="Q104" s="1599"/>
      <c r="R104" s="1600"/>
    </row>
    <row r="105" spans="2:18">
      <c r="B105" s="1598"/>
      <c r="C105" s="1599"/>
      <c r="D105" s="1599"/>
      <c r="E105" s="1599"/>
      <c r="F105" s="1599"/>
      <c r="G105" s="1599"/>
      <c r="H105" s="1599"/>
      <c r="I105" s="1599"/>
      <c r="J105" s="1599"/>
      <c r="K105" s="1599"/>
      <c r="L105" s="1599"/>
      <c r="M105" s="1599"/>
      <c r="N105" s="1599"/>
      <c r="O105" s="1599"/>
      <c r="P105" s="1599"/>
      <c r="Q105" s="1599"/>
      <c r="R105" s="1600"/>
    </row>
    <row r="106" spans="2:18">
      <c r="B106" s="1598"/>
      <c r="C106" s="1599"/>
      <c r="D106" s="1599"/>
      <c r="E106" s="1599"/>
      <c r="F106" s="1599"/>
      <c r="G106" s="1599"/>
      <c r="H106" s="1599"/>
      <c r="I106" s="1599"/>
      <c r="J106" s="1599"/>
      <c r="K106" s="1599"/>
      <c r="L106" s="1599"/>
      <c r="M106" s="1599"/>
      <c r="N106" s="1599"/>
      <c r="O106" s="1599"/>
      <c r="P106" s="1599"/>
      <c r="Q106" s="1599"/>
      <c r="R106" s="1600"/>
    </row>
    <row r="107" spans="2:18">
      <c r="B107" s="1598"/>
      <c r="C107" s="1599"/>
      <c r="D107" s="1599"/>
      <c r="E107" s="1599"/>
      <c r="F107" s="1599"/>
      <c r="G107" s="1599"/>
      <c r="H107" s="1599"/>
      <c r="I107" s="1599"/>
      <c r="J107" s="1599"/>
      <c r="K107" s="1599"/>
      <c r="L107" s="1599"/>
      <c r="M107" s="1599"/>
      <c r="N107" s="1599"/>
      <c r="O107" s="1599"/>
      <c r="P107" s="1599"/>
      <c r="Q107" s="1599"/>
      <c r="R107" s="1600"/>
    </row>
    <row r="108" spans="2:18">
      <c r="B108" s="1598"/>
      <c r="C108" s="1599"/>
      <c r="D108" s="1599"/>
      <c r="E108" s="1599"/>
      <c r="F108" s="1599"/>
      <c r="G108" s="1599"/>
      <c r="H108" s="1599"/>
      <c r="I108" s="1599"/>
      <c r="J108" s="1599"/>
      <c r="K108" s="1599"/>
      <c r="L108" s="1599"/>
      <c r="M108" s="1599"/>
      <c r="N108" s="1599"/>
      <c r="O108" s="1599"/>
      <c r="P108" s="1599"/>
      <c r="Q108" s="1599"/>
      <c r="R108" s="1600"/>
    </row>
    <row r="109" spans="2:18">
      <c r="B109" s="1598"/>
      <c r="C109" s="1599"/>
      <c r="D109" s="1599"/>
      <c r="E109" s="1599"/>
      <c r="F109" s="1599"/>
      <c r="G109" s="1599"/>
      <c r="H109" s="1599"/>
      <c r="I109" s="1599"/>
      <c r="J109" s="1599"/>
      <c r="K109" s="1599"/>
      <c r="L109" s="1599"/>
      <c r="M109" s="1599"/>
      <c r="N109" s="1599"/>
      <c r="O109" s="1599"/>
      <c r="P109" s="1599"/>
      <c r="Q109" s="1599"/>
      <c r="R109" s="1600"/>
    </row>
    <row r="110" spans="2:18">
      <c r="B110" s="1598"/>
      <c r="C110" s="1599"/>
      <c r="D110" s="1599"/>
      <c r="E110" s="1599"/>
      <c r="F110" s="1599"/>
      <c r="G110" s="1599"/>
      <c r="H110" s="1599"/>
      <c r="I110" s="1599"/>
      <c r="J110" s="1599"/>
      <c r="K110" s="1599"/>
      <c r="L110" s="1599"/>
      <c r="M110" s="1599"/>
      <c r="N110" s="1599"/>
      <c r="O110" s="1599"/>
      <c r="P110" s="1599"/>
      <c r="Q110" s="1599"/>
      <c r="R110" s="1600"/>
    </row>
    <row r="111" spans="2:18">
      <c r="B111" s="1598"/>
      <c r="C111" s="1599"/>
      <c r="D111" s="1599"/>
      <c r="E111" s="1599"/>
      <c r="F111" s="1599"/>
      <c r="G111" s="1599"/>
      <c r="H111" s="1599"/>
      <c r="I111" s="1599"/>
      <c r="J111" s="1599"/>
      <c r="K111" s="1599"/>
      <c r="L111" s="1599"/>
      <c r="M111" s="1599"/>
      <c r="N111" s="1599"/>
      <c r="O111" s="1599"/>
      <c r="P111" s="1599"/>
      <c r="Q111" s="1599"/>
      <c r="R111" s="1600"/>
    </row>
    <row r="112" spans="2:18">
      <c r="B112" s="1598"/>
      <c r="C112" s="1599"/>
      <c r="D112" s="1599"/>
      <c r="E112" s="1599"/>
      <c r="F112" s="1599"/>
      <c r="G112" s="1599"/>
      <c r="H112" s="1599"/>
      <c r="I112" s="1599"/>
      <c r="J112" s="1599"/>
      <c r="K112" s="1599"/>
      <c r="L112" s="1599"/>
      <c r="M112" s="1599"/>
      <c r="N112" s="1599"/>
      <c r="O112" s="1599"/>
      <c r="P112" s="1599"/>
      <c r="Q112" s="1599"/>
      <c r="R112" s="1600"/>
    </row>
    <row r="113" spans="2:18">
      <c r="B113" s="1598"/>
      <c r="C113" s="1599"/>
      <c r="D113" s="1599"/>
      <c r="E113" s="1599"/>
      <c r="F113" s="1599"/>
      <c r="G113" s="1599"/>
      <c r="H113" s="1599"/>
      <c r="I113" s="1599"/>
      <c r="J113" s="1599"/>
      <c r="K113" s="1599"/>
      <c r="L113" s="1599"/>
      <c r="M113" s="1599"/>
      <c r="N113" s="1599"/>
      <c r="O113" s="1599"/>
      <c r="P113" s="1599"/>
      <c r="Q113" s="1599"/>
      <c r="R113" s="1600"/>
    </row>
    <row r="114" spans="2:18">
      <c r="B114" s="1598"/>
      <c r="C114" s="1599"/>
      <c r="D114" s="1599"/>
      <c r="E114" s="1599"/>
      <c r="F114" s="1599"/>
      <c r="G114" s="1599"/>
      <c r="H114" s="1599"/>
      <c r="I114" s="1599"/>
      <c r="J114" s="1599"/>
      <c r="K114" s="1599"/>
      <c r="L114" s="1599"/>
      <c r="M114" s="1599"/>
      <c r="N114" s="1599"/>
      <c r="O114" s="1599"/>
      <c r="P114" s="1599"/>
      <c r="Q114" s="1599"/>
      <c r="R114" s="1600"/>
    </row>
    <row r="115" spans="2:18" ht="14.25" thickBot="1">
      <c r="B115" s="1601"/>
      <c r="C115" s="1602"/>
      <c r="D115" s="1602"/>
      <c r="E115" s="1602"/>
      <c r="F115" s="1602"/>
      <c r="G115" s="1602"/>
      <c r="H115" s="1602"/>
      <c r="I115" s="1602"/>
      <c r="J115" s="1602"/>
      <c r="K115" s="1602"/>
      <c r="L115" s="1602"/>
      <c r="M115" s="1602"/>
      <c r="N115" s="1602"/>
      <c r="O115" s="1602"/>
      <c r="P115" s="1602"/>
      <c r="Q115" s="1602"/>
      <c r="R115" s="1603"/>
    </row>
  </sheetData>
  <sheetProtection sheet="1"/>
  <mergeCells count="12">
    <mergeCell ref="D10:E10"/>
    <mergeCell ref="F10:G10"/>
    <mergeCell ref="B10:B11"/>
    <mergeCell ref="B32:R115"/>
    <mergeCell ref="R10:R11"/>
    <mergeCell ref="H10:H11"/>
    <mergeCell ref="I10:K10"/>
    <mergeCell ref="L10:L11"/>
    <mergeCell ref="M10:N10"/>
    <mergeCell ref="O10:P10"/>
    <mergeCell ref="Q10:Q11"/>
    <mergeCell ref="C10:C11"/>
  </mergeCells>
  <phoneticPr fontId="9"/>
  <conditionalFormatting sqref="B12:B27">
    <cfRule type="containsBlanks" dxfId="178" priority="9">
      <formula>LEN(TRIM(B12))=0</formula>
    </cfRule>
  </conditionalFormatting>
  <conditionalFormatting sqref="C12:G27">
    <cfRule type="containsBlanks" dxfId="177" priority="8">
      <formula>LEN(TRIM(C12))=0</formula>
    </cfRule>
  </conditionalFormatting>
  <conditionalFormatting sqref="H12:H27">
    <cfRule type="containsBlanks" dxfId="176" priority="7">
      <formula>LEN(TRIM(H12))=0</formula>
    </cfRule>
  </conditionalFormatting>
  <conditionalFormatting sqref="I12:J27">
    <cfRule type="containsBlanks" dxfId="175" priority="6">
      <formula>LEN(TRIM(I12))=0</formula>
    </cfRule>
  </conditionalFormatting>
  <conditionalFormatting sqref="L12:L27">
    <cfRule type="containsBlanks" dxfId="174" priority="5">
      <formula>LEN(TRIM(L12))=0</formula>
    </cfRule>
  </conditionalFormatting>
  <conditionalFormatting sqref="M12:M27">
    <cfRule type="containsBlanks" dxfId="173" priority="4">
      <formula>LEN(TRIM(M12))=0</formula>
    </cfRule>
  </conditionalFormatting>
  <conditionalFormatting sqref="N12:Q27">
    <cfRule type="containsBlanks" dxfId="172" priority="3">
      <formula>LEN(TRIM(N12))=0</formula>
    </cfRule>
  </conditionalFormatting>
  <conditionalFormatting sqref="Q6:Q8">
    <cfRule type="containsBlanks" dxfId="171" priority="2">
      <formula>LEN(TRIM(Q6))=0</formula>
    </cfRule>
  </conditionalFormatting>
  <conditionalFormatting sqref="R12:R27">
    <cfRule type="containsBlanks" dxfId="170" priority="1">
      <formula>LEN(TRIM(R12))=0</formula>
    </cfRule>
  </conditionalFormatting>
  <dataValidations count="3">
    <dataValidation type="list" allowBlank="1" showInputMessage="1" showErrorMessage="1" sqref="B12:B27" xr:uid="{00000000-0002-0000-0700-000001000000}">
      <formula1>システム・設備区分</formula1>
    </dataValidation>
    <dataValidation type="list" allowBlank="1" showInputMessage="1" showErrorMessage="1" sqref="H12:H27" xr:uid="{00000000-0002-0000-0700-000002000000}">
      <formula1>"連続,バッチ"</formula1>
    </dataValidation>
    <dataValidation type="list" allowBlank="1" showInputMessage="1" showErrorMessage="1" sqref="L12:L27" xr:uid="{00000000-0002-0000-0700-000003000000}">
      <formula1>活動種別</formula1>
    </dataValidation>
  </dataValidations>
  <pageMargins left="0.43307086614173229" right="0.43307086614173229" top="0.55118110236220474" bottom="0.55118110236220474" header="0.31496062992125984" footer="0.31496062992125984"/>
  <pageSetup paperSize="9" scale="5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146</vt:i4>
      </vt:variant>
    </vt:vector>
  </HeadingPairs>
  <TitlesOfParts>
    <vt:vector size="180" baseType="lpstr">
      <vt:lpstr>必ずこのシートから始めてください</vt:lpstr>
      <vt:lpstr>様式第１１</vt:lpstr>
      <vt:lpstr>別紙1 </vt:lpstr>
      <vt:lpstr>別添１_要件確認</vt:lpstr>
      <vt:lpstr>別添２_代表事業者</vt:lpstr>
      <vt:lpstr>別添２_共同申請者１</vt:lpstr>
      <vt:lpstr>別添２_共同申請者２</vt:lpstr>
      <vt:lpstr>別添3</vt:lpstr>
      <vt:lpstr>別添4</vt:lpstr>
      <vt:lpstr>別添３_実施計画書まとめ</vt:lpstr>
      <vt:lpstr>別添6_個票1</vt:lpstr>
      <vt:lpstr>別添6_個票2</vt:lpstr>
      <vt:lpstr>別添6_個票3</vt:lpstr>
      <vt:lpstr>別添6_個票4</vt:lpstr>
      <vt:lpstr>別添6_個票5</vt:lpstr>
      <vt:lpstr>別添6_個票6</vt:lpstr>
      <vt:lpstr>別添6_個票7</vt:lpstr>
      <vt:lpstr>別添6_個票8</vt:lpstr>
      <vt:lpstr>別添6_個票9</vt:lpstr>
      <vt:lpstr>別添6_個票10</vt:lpstr>
      <vt:lpstr>別添7</vt:lpstr>
      <vt:lpstr>別添４_スケジュール</vt:lpstr>
      <vt:lpstr>別紙2</vt:lpstr>
      <vt:lpstr>様式第10　取得財産管理台帳 (提出)</vt:lpstr>
      <vt:lpstr>別添５_経費内訳表</vt:lpstr>
      <vt:lpstr>支払集計表</vt:lpstr>
      <vt:lpstr>別添６_資金計画表</vt:lpstr>
      <vt:lpstr>別添７_ファイナンスリース</vt:lpstr>
      <vt:lpstr>別添８_消費税仕入税額控除</vt:lpstr>
      <vt:lpstr>作業用_業種</vt:lpstr>
      <vt:lpstr>事業報告書用転記元シート</vt:lpstr>
      <vt:lpstr>作業用_係数</vt:lpstr>
      <vt:lpstr>作業用_区分等</vt:lpstr>
      <vt:lpstr>（参考1記入例用）換算係数</vt:lpstr>
      <vt:lpstr>'（参考1記入例用）換算係数'!Print_Area</vt:lpstr>
      <vt:lpstr>支払集計表!Print_Area</vt:lpstr>
      <vt:lpstr>事業報告書用転記元シート!Print_Area</vt:lpstr>
      <vt:lpstr>必ずこのシートから始めてください!Print_Area</vt:lpstr>
      <vt:lpstr>'別紙1 '!Print_Area</vt:lpstr>
      <vt:lpstr>別紙2!Print_Area</vt:lpstr>
      <vt:lpstr>別添１_要件確認!Print_Area</vt:lpstr>
      <vt:lpstr>別添２_共同申請者１!Print_Area</vt:lpstr>
      <vt:lpstr>別添２_共同申請者２!Print_Area</vt:lpstr>
      <vt:lpstr>別添２_代表事業者!Print_Area</vt:lpstr>
      <vt:lpstr>別添3!Print_Area</vt:lpstr>
      <vt:lpstr>別添３_実施計画書まとめ!Print_Area</vt:lpstr>
      <vt:lpstr>別添4!Print_Area</vt:lpstr>
      <vt:lpstr>別添４_スケジュール!Print_Area</vt:lpstr>
      <vt:lpstr>別添５_経費内訳表!Print_Area</vt:lpstr>
      <vt:lpstr>別添6_個票1!Print_Area</vt:lpstr>
      <vt:lpstr>別添6_個票10!Print_Area</vt:lpstr>
      <vt:lpstr>別添6_個票2!Print_Area</vt:lpstr>
      <vt:lpstr>別添6_個票3!Print_Area</vt:lpstr>
      <vt:lpstr>別添6_個票4!Print_Area</vt:lpstr>
      <vt:lpstr>別添6_個票5!Print_Area</vt:lpstr>
      <vt:lpstr>別添6_個票6!Print_Area</vt:lpstr>
      <vt:lpstr>別添6_個票7!Print_Area</vt:lpstr>
      <vt:lpstr>別添6_個票8!Print_Area</vt:lpstr>
      <vt:lpstr>別添6_個票9!Print_Area</vt:lpstr>
      <vt:lpstr>別添６_資金計画表!Print_Area</vt:lpstr>
      <vt:lpstr>別添7!Print_Area</vt:lpstr>
      <vt:lpstr>別添７_ファイナンスリース!Print_Area</vt:lpstr>
      <vt:lpstr>別添８_消費税仕入税額控除!Print_Area</vt:lpstr>
      <vt:lpstr>'様式第10　取得財産管理台帳 (提出)'!Print_Area</vt:lpstr>
      <vt:lpstr>様式第１１!Print_Area</vt:lpstr>
      <vt:lpstr>別添５_経費内訳表!Print_Titles</vt:lpstr>
      <vt:lpstr>システム・設備区分</vt:lpstr>
      <vt:lpstr>活動種別</vt:lpstr>
      <vt:lpstr>企業分類</vt:lpstr>
      <vt:lpstr>個票番号</vt:lpstr>
      <vt:lpstr>対策種類</vt:lpstr>
      <vt:lpstr>単位と係数</vt:lpstr>
      <vt:lpstr>単価</vt:lpstr>
      <vt:lpstr>中分類</vt:lpstr>
      <vt:lpstr>中分類1</vt:lpstr>
      <vt:lpstr>中分類10</vt:lpstr>
      <vt:lpstr>中分類11</vt:lpstr>
      <vt:lpstr>中分類12</vt:lpstr>
      <vt:lpstr>中分類13</vt:lpstr>
      <vt:lpstr>中分類14</vt:lpstr>
      <vt:lpstr>中分類15</vt:lpstr>
      <vt:lpstr>中分類16</vt:lpstr>
      <vt:lpstr>中分類17</vt:lpstr>
      <vt:lpstr>中分類18</vt:lpstr>
      <vt:lpstr>中分類19</vt:lpstr>
      <vt:lpstr>中分類2</vt:lpstr>
      <vt:lpstr>中分類20</vt:lpstr>
      <vt:lpstr>中分類21</vt:lpstr>
      <vt:lpstr>中分類22</vt:lpstr>
      <vt:lpstr>中分類23</vt:lpstr>
      <vt:lpstr>中分類24</vt:lpstr>
      <vt:lpstr>中分類25</vt:lpstr>
      <vt:lpstr>中分類26</vt:lpstr>
      <vt:lpstr>中分類27</vt:lpstr>
      <vt:lpstr>中分類28</vt:lpstr>
      <vt:lpstr>中分類29</vt:lpstr>
      <vt:lpstr>中分類3</vt:lpstr>
      <vt:lpstr>中分類30</vt:lpstr>
      <vt:lpstr>中分類31</vt:lpstr>
      <vt:lpstr>中分類32</vt:lpstr>
      <vt:lpstr>中分類33</vt:lpstr>
      <vt:lpstr>中分類34</vt:lpstr>
      <vt:lpstr>中分類35</vt:lpstr>
      <vt:lpstr>中分類36</vt:lpstr>
      <vt:lpstr>中分類37</vt:lpstr>
      <vt:lpstr>中分類38</vt:lpstr>
      <vt:lpstr>中分類39</vt:lpstr>
      <vt:lpstr>中分類4</vt:lpstr>
      <vt:lpstr>中分類40</vt:lpstr>
      <vt:lpstr>中分類41</vt:lpstr>
      <vt:lpstr>中分類42</vt:lpstr>
      <vt:lpstr>中分類43</vt:lpstr>
      <vt:lpstr>中分類44</vt:lpstr>
      <vt:lpstr>中分類45</vt:lpstr>
      <vt:lpstr>中分類46</vt:lpstr>
      <vt:lpstr>中分類47</vt:lpstr>
      <vt:lpstr>中分類48</vt:lpstr>
      <vt:lpstr>中分類49</vt:lpstr>
      <vt:lpstr>中分類5</vt:lpstr>
      <vt:lpstr>中分類50</vt:lpstr>
      <vt:lpstr>中分類51</vt:lpstr>
      <vt:lpstr>中分類52</vt:lpstr>
      <vt:lpstr>中分類53</vt:lpstr>
      <vt:lpstr>中分類54</vt:lpstr>
      <vt:lpstr>中分類55</vt:lpstr>
      <vt:lpstr>中分類56</vt:lpstr>
      <vt:lpstr>中分類57</vt:lpstr>
      <vt:lpstr>中分類58</vt:lpstr>
      <vt:lpstr>中分類59</vt:lpstr>
      <vt:lpstr>中分類6</vt:lpstr>
      <vt:lpstr>中分類60</vt:lpstr>
      <vt:lpstr>中分類61</vt:lpstr>
      <vt:lpstr>中分類62</vt:lpstr>
      <vt:lpstr>中分類63</vt:lpstr>
      <vt:lpstr>中分類64</vt:lpstr>
      <vt:lpstr>中分類65</vt:lpstr>
      <vt:lpstr>中分類66</vt:lpstr>
      <vt:lpstr>中分類67</vt:lpstr>
      <vt:lpstr>中分類68</vt:lpstr>
      <vt:lpstr>中分類69</vt:lpstr>
      <vt:lpstr>中分類7</vt:lpstr>
      <vt:lpstr>中分類70</vt:lpstr>
      <vt:lpstr>中分類71</vt:lpstr>
      <vt:lpstr>中分類72</vt:lpstr>
      <vt:lpstr>中分類73</vt:lpstr>
      <vt:lpstr>中分類74</vt:lpstr>
      <vt:lpstr>中分類75</vt:lpstr>
      <vt:lpstr>中分類76</vt:lpstr>
      <vt:lpstr>中分類77</vt:lpstr>
      <vt:lpstr>中分類78</vt:lpstr>
      <vt:lpstr>中分類79</vt:lpstr>
      <vt:lpstr>中分類8</vt:lpstr>
      <vt:lpstr>中分類80</vt:lpstr>
      <vt:lpstr>中分類81</vt:lpstr>
      <vt:lpstr>中分類82</vt:lpstr>
      <vt:lpstr>中分類83</vt:lpstr>
      <vt:lpstr>中分類84</vt:lpstr>
      <vt:lpstr>中分類85</vt:lpstr>
      <vt:lpstr>中分類86</vt:lpstr>
      <vt:lpstr>中分類87</vt:lpstr>
      <vt:lpstr>中分類88</vt:lpstr>
      <vt:lpstr>中分類89</vt:lpstr>
      <vt:lpstr>中分類9</vt:lpstr>
      <vt:lpstr>中分類90</vt:lpstr>
      <vt:lpstr>中分類91</vt:lpstr>
      <vt:lpstr>中分類92</vt:lpstr>
      <vt:lpstr>中分類93</vt:lpstr>
      <vt:lpstr>中分類94</vt:lpstr>
      <vt:lpstr>中分類95</vt:lpstr>
      <vt:lpstr>中分類96</vt:lpstr>
      <vt:lpstr>中分類97</vt:lpstr>
      <vt:lpstr>中分類98</vt:lpstr>
      <vt:lpstr>中分類99</vt:lpstr>
      <vt:lpstr>中分類振り分け</vt:lpstr>
      <vt:lpstr>電力等のGJ換算係数</vt:lpstr>
      <vt:lpstr>都道府県名</vt:lpstr>
      <vt:lpstr>'（参考1記入例用）換算係数'!燃料等</vt:lpstr>
      <vt:lpstr>範囲区分</vt:lpstr>
      <vt:lpstr>付随対策番号</vt:lpstr>
      <vt:lpstr>補助対象の種類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jigyo13</dc:creator>
  <cp:lastModifiedBy>toshimitsu</cp:lastModifiedBy>
  <cp:lastPrinted>2023-03-27T22:45:50Z</cp:lastPrinted>
  <dcterms:created xsi:type="dcterms:W3CDTF">2011-03-04T02:05:56Z</dcterms:created>
  <dcterms:modified xsi:type="dcterms:W3CDTF">2023-05-01T05:10:38Z</dcterms:modified>
</cp:coreProperties>
</file>