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drawings/drawing9.xml" ContentType="application/vnd.openxmlformats-officedocument.drawing+xml"/>
  <Override PartName="/xl/ctrlProps/ctrlProp9.xml" ContentType="application/vnd.ms-excel.controlproperties+xml"/>
  <Override PartName="/xl/drawings/drawing10.xml" ContentType="application/vnd.openxmlformats-officedocument.drawing+xml"/>
  <Override PartName="/xl/ctrlProps/ctrlProp10.xml" ContentType="application/vnd.ms-excel.controlproperties+xml"/>
  <Override PartName="/xl/drawings/drawing11.xml" ContentType="application/vnd.openxmlformats-officedocument.drawing+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C:\Users\3214256\Dropbox (MRI)\【社内限定】P119845-01_P119208-01＿R5・R4補正SHIFT\遂行\制度文書\3期基準年度検証用算定報告書\"/>
    </mc:Choice>
  </mc:AlternateContent>
  <xr:revisionPtr revIDLastSave="0" documentId="8_{80DF32C0-8313-412E-80CB-7A1756960514}" xr6:coauthVersionLast="47" xr6:coauthVersionMax="47" xr10:uidLastSave="{00000000-0000-0000-0000-000000000000}"/>
  <workbookProtection workbookAlgorithmName="SHA-512" workbookHashValue="xGIOqmbqNBbY579ceGVkJbmWio2meT0A/77TlkAziSB7V8b+aB4KIpxlV/zrjOoDAJyy+UqVzbsj+kz9umduwA==" workbookSaltValue="TLF0Hid1ZtDtv15yumfY2g==" workbookSpinCount="100000" lockStructure="1"/>
  <bookViews>
    <workbookView xWindow="1068" yWindow="-108" windowWidth="22080" windowHeight="14616" tabRatio="869" xr2:uid="{00000000-000D-0000-FFFF-FFFF00000000}"/>
  </bookViews>
  <sheets>
    <sheet name="記入上の注意" sheetId="32" r:id="rId1"/>
    <sheet name="1-1. 基本情報等" sheetId="1" r:id="rId2"/>
    <sheet name="1-2. 工場・事業場リスト" sheetId="2" r:id="rId3"/>
    <sheet name="2. 敷地境界等" sheetId="4" r:id="rId4"/>
    <sheet name="3. 算定体制" sheetId="5" r:id="rId5"/>
    <sheet name="4. 排出源リスト" sheetId="6" r:id="rId6"/>
    <sheet name="5. モニタリングポイント" sheetId="8" r:id="rId7"/>
    <sheet name="6-1. CO2排出量①" sheetId="9" r:id="rId8"/>
    <sheet name="6-2. CO2排出量②" sheetId="25" r:id="rId9"/>
    <sheet name="6-3. CO2排出量③" sheetId="26" r:id="rId10"/>
    <sheet name="6-4. CO2排出量_総括" sheetId="14" r:id="rId11"/>
    <sheet name="7. 備考" sheetId="34" r:id="rId12"/>
    <sheet name="取込シート_非表示" sheetId="35" state="hidden" r:id="rId13"/>
    <sheet name="非表示_単位発熱量・排出係数（デフォルト値）" sheetId="36" state="hidden" r:id="rId14"/>
    <sheet name="非表示_活動量と単位" sheetId="10" state="hidden" r:id="rId15"/>
    <sheet name="非表示_GJ換算表" sheetId="11" state="hidden" r:id="rId16"/>
    <sheet name="非表示_産業分類" sheetId="3" state="hidden" r:id="rId17"/>
  </sheets>
  <externalReferences>
    <externalReference r:id="rId18"/>
  </externalReferences>
  <definedNames>
    <definedName name="_xlnm._FilterDatabase" localSheetId="16" hidden="1">非表示_産業分類!#REF!</definedName>
    <definedName name="GJ換算係数" localSheetId="12">[1]非表示_GJ換算表!$C$6:$E$10</definedName>
    <definedName name="GJ換算係数">非表示_GJ換算表!$C$6:$E$10</definedName>
    <definedName name="_xlnm.Print_Area" localSheetId="1">'1-1. 基本情報等'!$A$1:$AK$45</definedName>
    <definedName name="_xlnm.Print_Area" localSheetId="2">'1-2. 工場・事業場リスト'!$A$1:$N$18</definedName>
    <definedName name="_xlnm.Print_Area" localSheetId="3">'2. 敷地境界等'!$A$1:$DG$66,'2. 敷地境界等'!$A$67:$BV$130</definedName>
    <definedName name="_xlnm.Print_Area" localSheetId="4">'3. 算定体制'!$A$1:$AL$62</definedName>
    <definedName name="_xlnm.Print_Area" localSheetId="5">'4. 排出源リスト'!$A$1:$M$32</definedName>
    <definedName name="_xlnm.Print_Area" localSheetId="6">'5. モニタリングポイント'!$A$1:$Q$42</definedName>
    <definedName name="_xlnm.Print_Area" localSheetId="7">'6-1. CO2排出量①'!$A$1:$AF$44</definedName>
    <definedName name="_xlnm.Print_Area" localSheetId="8">'6-2. CO2排出量②'!$A$1:$AF$44</definedName>
    <definedName name="_xlnm.Print_Area" localSheetId="9">'6-3. CO2排出量③'!$A$1:$AF$43</definedName>
    <definedName name="_xlnm.Print_Area" localSheetId="10">'6-4. CO2排出量_総括'!$A$1:$R$38</definedName>
    <definedName name="_xlnm.Print_Area" localSheetId="11">'7. 備考'!$A$1:$C$32</definedName>
    <definedName name="_xlnm.Print_Area" localSheetId="0">記入上の注意!$A$1:$K$44</definedName>
    <definedName name="_xlnm.Print_Area" localSheetId="12">取込シート_非表示!$A$1:$G$33</definedName>
    <definedName name="デフォルト値">'非表示_単位発熱量・排出係数（デフォルト値）'!$A$2:$E$70</definedName>
    <definedName name="モニタリングポイント">'5. モニタリングポイント'!$C$7:$N$26</definedName>
    <definedName name="活動の種別※その他除く" localSheetId="12">[1]非表示_活動量と単位!$D$8:$D$74</definedName>
    <definedName name="活動の種別※その他除く">非表示_活動量と単位!$D$8:$D$74</definedName>
    <definedName name="活動の種別と単位" localSheetId="12">[1]非表示_活動量と単位!$D$8:$J$75</definedName>
    <definedName name="活動の種別と単位">非表示_活動量と単位!$D$8:$J$75</definedName>
    <definedName name="産業分類" localSheetId="12">[1]非表示_産業分類!$C$4:$C$533</definedName>
    <definedName name="産業分類">非表示_産業分類!$C$4:$C$533</definedName>
    <definedName name="事業所リスト" localSheetId="12">'[1]1-2. 工場・事業場リスト'!$B$12:$C$16</definedName>
    <definedName name="事業所リスト">'1-2. 工場・事業場リスト'!$B$12:$C$16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4" l="1"/>
  <c r="F102" i="26" l="1"/>
  <c r="F101" i="26"/>
  <c r="F100" i="26"/>
  <c r="F99" i="26"/>
  <c r="F98" i="26"/>
  <c r="F97" i="26"/>
  <c r="F96" i="26"/>
  <c r="F95" i="26"/>
  <c r="F94" i="26"/>
  <c r="F93" i="26"/>
  <c r="F92" i="26"/>
  <c r="F91" i="26"/>
  <c r="F90" i="26"/>
  <c r="F89" i="26"/>
  <c r="F88" i="26"/>
  <c r="F87" i="26"/>
  <c r="F86" i="26"/>
  <c r="F85" i="26"/>
  <c r="F84" i="26"/>
  <c r="F83" i="26"/>
  <c r="F82" i="26"/>
  <c r="F81" i="26"/>
  <c r="F80" i="26"/>
  <c r="F79" i="26"/>
  <c r="F78" i="26"/>
  <c r="F77" i="26"/>
  <c r="F76" i="26"/>
  <c r="F75" i="26"/>
  <c r="F74" i="26"/>
  <c r="F73" i="26"/>
  <c r="F72" i="26"/>
  <c r="F71" i="26"/>
  <c r="F70" i="26"/>
  <c r="F69" i="26"/>
  <c r="F68" i="26"/>
  <c r="F67" i="26"/>
  <c r="F66" i="26"/>
  <c r="F65" i="26"/>
  <c r="F64" i="26"/>
  <c r="F63" i="26"/>
  <c r="F62" i="26"/>
  <c r="F61" i="26"/>
  <c r="F60" i="26"/>
  <c r="F59" i="26"/>
  <c r="F58" i="26"/>
  <c r="F57" i="26"/>
  <c r="F56" i="26"/>
  <c r="F55" i="26"/>
  <c r="F54" i="26"/>
  <c r="F53" i="26"/>
  <c r="F52" i="26"/>
  <c r="F51" i="26"/>
  <c r="F50" i="26"/>
  <c r="F49" i="26"/>
  <c r="F48" i="26"/>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48" i="9"/>
  <c r="F31" i="26"/>
  <c r="F30" i="26"/>
  <c r="F29" i="26"/>
  <c r="F28" i="26"/>
  <c r="F27" i="26"/>
  <c r="F26" i="26"/>
  <c r="F25" i="26"/>
  <c r="F24" i="26"/>
  <c r="F23" i="26"/>
  <c r="F22" i="26"/>
  <c r="F21" i="26"/>
  <c r="F20" i="26"/>
  <c r="F19" i="26"/>
  <c r="F18" i="26"/>
  <c r="F17" i="26"/>
  <c r="F16" i="26"/>
  <c r="F15" i="26"/>
  <c r="F14" i="26"/>
  <c r="F13" i="26"/>
  <c r="F12" i="26"/>
  <c r="F11" i="26"/>
  <c r="F10" i="26"/>
  <c r="F9" i="26"/>
  <c r="F8" i="26"/>
  <c r="F7" i="26"/>
  <c r="F72" i="25"/>
  <c r="F71" i="25"/>
  <c r="F70" i="25"/>
  <c r="F69" i="25"/>
  <c r="F68" i="25"/>
  <c r="F67" i="25"/>
  <c r="F66" i="25"/>
  <c r="F65" i="25"/>
  <c r="F64" i="25"/>
  <c r="F63" i="25"/>
  <c r="F62" i="25"/>
  <c r="F61" i="25"/>
  <c r="F60" i="25"/>
  <c r="F59" i="25"/>
  <c r="F58" i="25"/>
  <c r="F57" i="25"/>
  <c r="F56" i="25"/>
  <c r="F55" i="25"/>
  <c r="F54" i="25"/>
  <c r="F53" i="25"/>
  <c r="F52" i="25"/>
  <c r="F51" i="25"/>
  <c r="F50" i="25"/>
  <c r="F49" i="25"/>
  <c r="F48" i="25"/>
  <c r="F31" i="25"/>
  <c r="F30" i="25"/>
  <c r="F29" i="25"/>
  <c r="F28" i="25"/>
  <c r="F27" i="25"/>
  <c r="F26" i="25"/>
  <c r="F25" i="25"/>
  <c r="F24" i="25"/>
  <c r="F23" i="25"/>
  <c r="F22" i="25"/>
  <c r="F21" i="25"/>
  <c r="F20" i="25"/>
  <c r="F19" i="25"/>
  <c r="F18" i="25"/>
  <c r="F17" i="25"/>
  <c r="F16" i="25"/>
  <c r="F15" i="25"/>
  <c r="F14" i="25"/>
  <c r="F13" i="25"/>
  <c r="F12" i="25"/>
  <c r="F11" i="25"/>
  <c r="F10" i="25"/>
  <c r="F9" i="25"/>
  <c r="F8" i="25"/>
  <c r="F7" i="25"/>
  <c r="F8" i="9"/>
  <c r="F9" i="9"/>
  <c r="F10" i="9"/>
  <c r="F11" i="9"/>
  <c r="F12" i="9"/>
  <c r="F13" i="9"/>
  <c r="F14" i="9"/>
  <c r="F15" i="9"/>
  <c r="F16" i="9"/>
  <c r="F17" i="9"/>
  <c r="F18" i="9"/>
  <c r="F19" i="9"/>
  <c r="F20" i="9"/>
  <c r="F21" i="9"/>
  <c r="F22" i="9"/>
  <c r="F23" i="9"/>
  <c r="F24" i="9"/>
  <c r="F25" i="9"/>
  <c r="F26" i="9"/>
  <c r="F27" i="9"/>
  <c r="F28" i="9"/>
  <c r="F29" i="9"/>
  <c r="F30" i="9"/>
  <c r="F31" i="9"/>
  <c r="F7" i="9"/>
  <c r="A8" i="8" l="1"/>
  <c r="A9" i="8"/>
  <c r="A10" i="8"/>
  <c r="A11" i="8"/>
  <c r="A12" i="8"/>
  <c r="A13" i="8"/>
  <c r="A14" i="8"/>
  <c r="A15" i="8"/>
  <c r="A16" i="8"/>
  <c r="A17" i="8"/>
  <c r="A18" i="8"/>
  <c r="A19" i="8"/>
  <c r="A20" i="8"/>
  <c r="A21" i="8"/>
  <c r="A22" i="8"/>
  <c r="A23" i="8"/>
  <c r="A24" i="8"/>
  <c r="A25" i="8"/>
  <c r="A26" i="8"/>
  <c r="A7" i="8"/>
  <c r="G49" i="9" l="1"/>
  <c r="H49" i="9"/>
  <c r="I49" i="9"/>
  <c r="J49" i="9"/>
  <c r="K49" i="9"/>
  <c r="L49" i="9"/>
  <c r="G50" i="9"/>
  <c r="H50" i="9"/>
  <c r="I50" i="9"/>
  <c r="J50" i="9"/>
  <c r="K50" i="9"/>
  <c r="L50" i="9"/>
  <c r="G51" i="9"/>
  <c r="H51" i="9"/>
  <c r="I51" i="9"/>
  <c r="J51" i="9"/>
  <c r="K51" i="9"/>
  <c r="L51" i="9"/>
  <c r="G52" i="9"/>
  <c r="H52" i="9"/>
  <c r="I52" i="9"/>
  <c r="J52" i="9"/>
  <c r="K52" i="9"/>
  <c r="L52" i="9"/>
  <c r="G53" i="9"/>
  <c r="H53" i="9"/>
  <c r="I53" i="9"/>
  <c r="J53" i="9"/>
  <c r="K53" i="9"/>
  <c r="L53" i="9"/>
  <c r="G54" i="9"/>
  <c r="H54" i="9"/>
  <c r="I54" i="9"/>
  <c r="J54" i="9"/>
  <c r="K54" i="9"/>
  <c r="L54" i="9"/>
  <c r="G55" i="9"/>
  <c r="H55" i="9"/>
  <c r="I55" i="9"/>
  <c r="J55" i="9"/>
  <c r="K55" i="9"/>
  <c r="L55" i="9"/>
  <c r="G56" i="9"/>
  <c r="H56" i="9"/>
  <c r="I56" i="9"/>
  <c r="J56" i="9"/>
  <c r="K56" i="9"/>
  <c r="L56" i="9"/>
  <c r="G57" i="9"/>
  <c r="H57" i="9"/>
  <c r="I57" i="9"/>
  <c r="J57" i="9"/>
  <c r="K57" i="9"/>
  <c r="L57" i="9"/>
  <c r="G58" i="9"/>
  <c r="H58" i="9"/>
  <c r="I58" i="9"/>
  <c r="J58" i="9"/>
  <c r="K58" i="9"/>
  <c r="L58" i="9"/>
  <c r="G59" i="9"/>
  <c r="H59" i="9"/>
  <c r="I59" i="9"/>
  <c r="J59" i="9"/>
  <c r="K59" i="9"/>
  <c r="L59" i="9"/>
  <c r="G60" i="9"/>
  <c r="H60" i="9"/>
  <c r="I60" i="9"/>
  <c r="J60" i="9"/>
  <c r="K60" i="9"/>
  <c r="L60" i="9"/>
  <c r="G61" i="9"/>
  <c r="H61" i="9"/>
  <c r="I61" i="9"/>
  <c r="J61" i="9"/>
  <c r="K61" i="9"/>
  <c r="L61" i="9"/>
  <c r="G62" i="9"/>
  <c r="H62" i="9"/>
  <c r="I62" i="9"/>
  <c r="J62" i="9"/>
  <c r="K62" i="9"/>
  <c r="L62" i="9"/>
  <c r="G63" i="9"/>
  <c r="H63" i="9"/>
  <c r="I63" i="9"/>
  <c r="J63" i="9"/>
  <c r="K63" i="9"/>
  <c r="L63" i="9"/>
  <c r="G64" i="9"/>
  <c r="H64" i="9"/>
  <c r="I64" i="9"/>
  <c r="J64" i="9"/>
  <c r="K64" i="9"/>
  <c r="L64" i="9"/>
  <c r="G65" i="9"/>
  <c r="H65" i="9"/>
  <c r="I65" i="9"/>
  <c r="J65" i="9"/>
  <c r="K65" i="9"/>
  <c r="L65" i="9"/>
  <c r="G66" i="9"/>
  <c r="H66" i="9"/>
  <c r="I66" i="9"/>
  <c r="J66" i="9"/>
  <c r="K66" i="9"/>
  <c r="L66" i="9"/>
  <c r="G67" i="9"/>
  <c r="H67" i="9"/>
  <c r="I67" i="9"/>
  <c r="J67" i="9"/>
  <c r="K67" i="9"/>
  <c r="L67" i="9"/>
  <c r="G68" i="9"/>
  <c r="H68" i="9"/>
  <c r="I68" i="9"/>
  <c r="J68" i="9"/>
  <c r="K68" i="9"/>
  <c r="L68" i="9"/>
  <c r="G69" i="9"/>
  <c r="H69" i="9"/>
  <c r="I69" i="9"/>
  <c r="J69" i="9"/>
  <c r="K69" i="9"/>
  <c r="L69" i="9"/>
  <c r="G70" i="9"/>
  <c r="H70" i="9"/>
  <c r="I70" i="9"/>
  <c r="J70" i="9"/>
  <c r="K70" i="9"/>
  <c r="L70" i="9"/>
  <c r="G71" i="9"/>
  <c r="H71" i="9"/>
  <c r="I71" i="9"/>
  <c r="J71" i="9"/>
  <c r="K71" i="9"/>
  <c r="L71" i="9"/>
  <c r="G72" i="9"/>
  <c r="H72" i="9"/>
  <c r="I72" i="9"/>
  <c r="J72" i="9"/>
  <c r="K72" i="9"/>
  <c r="L72" i="9"/>
  <c r="G73" i="9"/>
  <c r="H73" i="9"/>
  <c r="I73" i="9"/>
  <c r="J73" i="9"/>
  <c r="K73" i="9"/>
  <c r="L73" i="9"/>
  <c r="G74" i="9"/>
  <c r="H74" i="9"/>
  <c r="I74" i="9"/>
  <c r="J74" i="9"/>
  <c r="K74" i="9"/>
  <c r="L74" i="9"/>
  <c r="G75" i="9"/>
  <c r="H75" i="9"/>
  <c r="I75" i="9"/>
  <c r="J75" i="9"/>
  <c r="K75" i="9"/>
  <c r="L75" i="9"/>
  <c r="G76" i="9"/>
  <c r="H76" i="9"/>
  <c r="I76" i="9"/>
  <c r="J76" i="9"/>
  <c r="K76" i="9"/>
  <c r="L76" i="9"/>
  <c r="G77" i="9"/>
  <c r="H77" i="9"/>
  <c r="I77" i="9"/>
  <c r="J77" i="9"/>
  <c r="K77" i="9"/>
  <c r="L77" i="9"/>
  <c r="G78" i="9"/>
  <c r="H78" i="9"/>
  <c r="I78" i="9"/>
  <c r="J78" i="9"/>
  <c r="K78" i="9"/>
  <c r="L78" i="9"/>
  <c r="G79" i="9"/>
  <c r="H79" i="9"/>
  <c r="I79" i="9"/>
  <c r="J79" i="9"/>
  <c r="K79" i="9"/>
  <c r="L79" i="9"/>
  <c r="G80" i="9"/>
  <c r="H80" i="9"/>
  <c r="I80" i="9"/>
  <c r="J80" i="9"/>
  <c r="K80" i="9"/>
  <c r="L80" i="9"/>
  <c r="G81" i="9"/>
  <c r="H81" i="9"/>
  <c r="I81" i="9"/>
  <c r="J81" i="9"/>
  <c r="K81" i="9"/>
  <c r="L81" i="9"/>
  <c r="G82" i="9"/>
  <c r="H82" i="9"/>
  <c r="I82" i="9"/>
  <c r="J82" i="9"/>
  <c r="K82" i="9"/>
  <c r="L82" i="9"/>
  <c r="G83" i="9"/>
  <c r="H83" i="9"/>
  <c r="I83" i="9"/>
  <c r="J83" i="9"/>
  <c r="K83" i="9"/>
  <c r="L83" i="9"/>
  <c r="G84" i="9"/>
  <c r="H84" i="9"/>
  <c r="I84" i="9"/>
  <c r="J84" i="9"/>
  <c r="K84" i="9"/>
  <c r="L84" i="9"/>
  <c r="G85" i="9"/>
  <c r="H85" i="9"/>
  <c r="I85" i="9"/>
  <c r="J85" i="9"/>
  <c r="K85" i="9"/>
  <c r="L85" i="9"/>
  <c r="G86" i="9"/>
  <c r="H86" i="9"/>
  <c r="I86" i="9"/>
  <c r="J86" i="9"/>
  <c r="K86" i="9"/>
  <c r="L86" i="9"/>
  <c r="G87" i="9"/>
  <c r="H87" i="9"/>
  <c r="I87" i="9"/>
  <c r="J87" i="9"/>
  <c r="K87" i="9"/>
  <c r="L87" i="9"/>
  <c r="G88" i="9"/>
  <c r="H88" i="9"/>
  <c r="I88" i="9"/>
  <c r="J88" i="9"/>
  <c r="K88" i="9"/>
  <c r="L88" i="9"/>
  <c r="G89" i="9"/>
  <c r="H89" i="9"/>
  <c r="I89" i="9"/>
  <c r="J89" i="9"/>
  <c r="K89" i="9"/>
  <c r="L89" i="9"/>
  <c r="G90" i="9"/>
  <c r="H90" i="9"/>
  <c r="I90" i="9"/>
  <c r="J90" i="9"/>
  <c r="K90" i="9"/>
  <c r="L90" i="9"/>
  <c r="G91" i="9"/>
  <c r="H91" i="9"/>
  <c r="I91" i="9"/>
  <c r="J91" i="9"/>
  <c r="K91" i="9"/>
  <c r="L91" i="9"/>
  <c r="G92" i="9"/>
  <c r="H92" i="9"/>
  <c r="I92" i="9"/>
  <c r="J92" i="9"/>
  <c r="K92" i="9"/>
  <c r="L92" i="9"/>
  <c r="G93" i="9"/>
  <c r="H93" i="9"/>
  <c r="I93" i="9"/>
  <c r="J93" i="9"/>
  <c r="K93" i="9"/>
  <c r="L93" i="9"/>
  <c r="G94" i="9"/>
  <c r="H94" i="9"/>
  <c r="I94" i="9"/>
  <c r="J94" i="9"/>
  <c r="K94" i="9"/>
  <c r="L94" i="9"/>
  <c r="G95" i="9"/>
  <c r="H95" i="9"/>
  <c r="I95" i="9"/>
  <c r="J95" i="9"/>
  <c r="K95" i="9"/>
  <c r="L95" i="9"/>
  <c r="G96" i="9"/>
  <c r="H96" i="9"/>
  <c r="I96" i="9"/>
  <c r="J96" i="9"/>
  <c r="K96" i="9"/>
  <c r="L96" i="9"/>
  <c r="G97" i="9"/>
  <c r="H97" i="9"/>
  <c r="I97" i="9"/>
  <c r="J97" i="9"/>
  <c r="K97" i="9"/>
  <c r="L97" i="9"/>
  <c r="G98" i="9"/>
  <c r="H98" i="9"/>
  <c r="I98" i="9"/>
  <c r="J98" i="9"/>
  <c r="K98" i="9"/>
  <c r="L98" i="9"/>
  <c r="G99" i="9"/>
  <c r="H99" i="9"/>
  <c r="I99" i="9"/>
  <c r="J99" i="9"/>
  <c r="K99" i="9"/>
  <c r="L99" i="9"/>
  <c r="G100" i="9"/>
  <c r="H100" i="9"/>
  <c r="I100" i="9"/>
  <c r="J100" i="9"/>
  <c r="K100" i="9"/>
  <c r="L100" i="9"/>
  <c r="G101" i="9"/>
  <c r="H101" i="9"/>
  <c r="I101" i="9"/>
  <c r="J101" i="9"/>
  <c r="K101" i="9"/>
  <c r="L101" i="9"/>
  <c r="G102" i="9"/>
  <c r="H102" i="9"/>
  <c r="I102" i="9"/>
  <c r="J102" i="9"/>
  <c r="K102" i="9"/>
  <c r="L102" i="9"/>
  <c r="K48" i="9"/>
  <c r="J48" i="9"/>
  <c r="I48" i="9"/>
  <c r="H48" i="9"/>
  <c r="G48" i="9"/>
  <c r="G49" i="26"/>
  <c r="H49" i="26"/>
  <c r="I49" i="26"/>
  <c r="J49" i="26"/>
  <c r="K49" i="26"/>
  <c r="L49" i="26"/>
  <c r="G50" i="26"/>
  <c r="H50" i="26"/>
  <c r="I50" i="26"/>
  <c r="J50" i="26"/>
  <c r="K50" i="26"/>
  <c r="L50" i="26"/>
  <c r="G51" i="26"/>
  <c r="H51" i="26"/>
  <c r="I51" i="26"/>
  <c r="J51" i="26"/>
  <c r="K51" i="26"/>
  <c r="L51" i="26"/>
  <c r="G52" i="26"/>
  <c r="H52" i="26"/>
  <c r="I52" i="26"/>
  <c r="J52" i="26"/>
  <c r="K52" i="26"/>
  <c r="L52" i="26"/>
  <c r="G53" i="26"/>
  <c r="H53" i="26"/>
  <c r="I53" i="26"/>
  <c r="J53" i="26"/>
  <c r="K53" i="26"/>
  <c r="L53" i="26"/>
  <c r="G54" i="26"/>
  <c r="H54" i="26"/>
  <c r="I54" i="26"/>
  <c r="J54" i="26"/>
  <c r="K54" i="26"/>
  <c r="L54" i="26"/>
  <c r="G55" i="26"/>
  <c r="H55" i="26"/>
  <c r="I55" i="26"/>
  <c r="J55" i="26"/>
  <c r="K55" i="26"/>
  <c r="L55" i="26"/>
  <c r="G56" i="26"/>
  <c r="H56" i="26"/>
  <c r="I56" i="26"/>
  <c r="J56" i="26"/>
  <c r="K56" i="26"/>
  <c r="L56" i="26"/>
  <c r="G57" i="26"/>
  <c r="H57" i="26"/>
  <c r="I57" i="26"/>
  <c r="J57" i="26"/>
  <c r="K57" i="26"/>
  <c r="L57" i="26"/>
  <c r="G58" i="26"/>
  <c r="H58" i="26"/>
  <c r="I58" i="26"/>
  <c r="J58" i="26"/>
  <c r="K58" i="26"/>
  <c r="L58" i="26"/>
  <c r="G59" i="26"/>
  <c r="H59" i="26"/>
  <c r="I59" i="26"/>
  <c r="J59" i="26"/>
  <c r="K59" i="26"/>
  <c r="L59" i="26"/>
  <c r="G60" i="26"/>
  <c r="H60" i="26"/>
  <c r="I60" i="26"/>
  <c r="J60" i="26"/>
  <c r="K60" i="26"/>
  <c r="L60" i="26"/>
  <c r="G61" i="26"/>
  <c r="H61" i="26"/>
  <c r="I61" i="26"/>
  <c r="J61" i="26"/>
  <c r="K61" i="26"/>
  <c r="L61" i="26"/>
  <c r="G62" i="26"/>
  <c r="H62" i="26"/>
  <c r="I62" i="26"/>
  <c r="J62" i="26"/>
  <c r="K62" i="26"/>
  <c r="L62" i="26"/>
  <c r="G63" i="26"/>
  <c r="H63" i="26"/>
  <c r="I63" i="26"/>
  <c r="J63" i="26"/>
  <c r="K63" i="26"/>
  <c r="L63" i="26"/>
  <c r="G64" i="26"/>
  <c r="H64" i="26"/>
  <c r="I64" i="26"/>
  <c r="J64" i="26"/>
  <c r="K64" i="26"/>
  <c r="L64" i="26"/>
  <c r="G65" i="26"/>
  <c r="H65" i="26"/>
  <c r="I65" i="26"/>
  <c r="J65" i="26"/>
  <c r="K65" i="26"/>
  <c r="L65" i="26"/>
  <c r="G66" i="26"/>
  <c r="H66" i="26"/>
  <c r="I66" i="26"/>
  <c r="J66" i="26"/>
  <c r="K66" i="26"/>
  <c r="L66" i="26"/>
  <c r="G67" i="26"/>
  <c r="H67" i="26"/>
  <c r="I67" i="26"/>
  <c r="J67" i="26"/>
  <c r="K67" i="26"/>
  <c r="L67" i="26"/>
  <c r="G68" i="26"/>
  <c r="H68" i="26"/>
  <c r="I68" i="26"/>
  <c r="J68" i="26"/>
  <c r="K68" i="26"/>
  <c r="L68" i="26"/>
  <c r="G69" i="26"/>
  <c r="H69" i="26"/>
  <c r="I69" i="26"/>
  <c r="J69" i="26"/>
  <c r="K69" i="26"/>
  <c r="L69" i="26"/>
  <c r="G70" i="26"/>
  <c r="H70" i="26"/>
  <c r="I70" i="26"/>
  <c r="J70" i="26"/>
  <c r="K70" i="26"/>
  <c r="L70" i="26"/>
  <c r="G71" i="26"/>
  <c r="H71" i="26"/>
  <c r="I71" i="26"/>
  <c r="J71" i="26"/>
  <c r="K71" i="26"/>
  <c r="L71" i="26"/>
  <c r="G72" i="26"/>
  <c r="H72" i="26"/>
  <c r="I72" i="26"/>
  <c r="J72" i="26"/>
  <c r="K72" i="26"/>
  <c r="L72" i="26"/>
  <c r="G73" i="26"/>
  <c r="H73" i="26"/>
  <c r="I73" i="26"/>
  <c r="J73" i="26"/>
  <c r="K73" i="26"/>
  <c r="L73" i="26"/>
  <c r="G74" i="26"/>
  <c r="H74" i="26"/>
  <c r="I74" i="26"/>
  <c r="J74" i="26"/>
  <c r="K74" i="26"/>
  <c r="L74" i="26"/>
  <c r="G75" i="26"/>
  <c r="H75" i="26"/>
  <c r="I75" i="26"/>
  <c r="J75" i="26"/>
  <c r="K75" i="26"/>
  <c r="L75" i="26"/>
  <c r="G76" i="26"/>
  <c r="H76" i="26"/>
  <c r="I76" i="26"/>
  <c r="J76" i="26"/>
  <c r="K76" i="26"/>
  <c r="L76" i="26"/>
  <c r="G77" i="26"/>
  <c r="H77" i="26"/>
  <c r="I77" i="26"/>
  <c r="J77" i="26"/>
  <c r="K77" i="26"/>
  <c r="L77" i="26"/>
  <c r="G78" i="26"/>
  <c r="H78" i="26"/>
  <c r="I78" i="26"/>
  <c r="J78" i="26"/>
  <c r="K78" i="26"/>
  <c r="L78" i="26"/>
  <c r="G79" i="26"/>
  <c r="H79" i="26"/>
  <c r="I79" i="26"/>
  <c r="J79" i="26"/>
  <c r="K79" i="26"/>
  <c r="L79" i="26"/>
  <c r="G80" i="26"/>
  <c r="H80" i="26"/>
  <c r="I80" i="26"/>
  <c r="J80" i="26"/>
  <c r="K80" i="26"/>
  <c r="L80" i="26"/>
  <c r="G81" i="26"/>
  <c r="H81" i="26"/>
  <c r="I81" i="26"/>
  <c r="J81" i="26"/>
  <c r="K81" i="26"/>
  <c r="L81" i="26"/>
  <c r="G82" i="26"/>
  <c r="H82" i="26"/>
  <c r="I82" i="26"/>
  <c r="J82" i="26"/>
  <c r="K82" i="26"/>
  <c r="L82" i="26"/>
  <c r="G83" i="26"/>
  <c r="H83" i="26"/>
  <c r="I83" i="26"/>
  <c r="J83" i="26"/>
  <c r="K83" i="26"/>
  <c r="L83" i="26"/>
  <c r="G84" i="26"/>
  <c r="H84" i="26"/>
  <c r="I84" i="26"/>
  <c r="J84" i="26"/>
  <c r="K84" i="26"/>
  <c r="L84" i="26"/>
  <c r="G85" i="26"/>
  <c r="H85" i="26"/>
  <c r="I85" i="26"/>
  <c r="J85" i="26"/>
  <c r="K85" i="26"/>
  <c r="L85" i="26"/>
  <c r="G86" i="26"/>
  <c r="H86" i="26"/>
  <c r="I86" i="26"/>
  <c r="J86" i="26"/>
  <c r="K86" i="26"/>
  <c r="L86" i="26"/>
  <c r="G87" i="26"/>
  <c r="H87" i="26"/>
  <c r="I87" i="26"/>
  <c r="J87" i="26"/>
  <c r="K87" i="26"/>
  <c r="L87" i="26"/>
  <c r="G88" i="26"/>
  <c r="H88" i="26"/>
  <c r="I88" i="26"/>
  <c r="J88" i="26"/>
  <c r="K88" i="26"/>
  <c r="L88" i="26"/>
  <c r="G89" i="26"/>
  <c r="H89" i="26"/>
  <c r="I89" i="26"/>
  <c r="J89" i="26"/>
  <c r="K89" i="26"/>
  <c r="L89" i="26"/>
  <c r="G90" i="26"/>
  <c r="H90" i="26"/>
  <c r="I90" i="26"/>
  <c r="J90" i="26"/>
  <c r="K90" i="26"/>
  <c r="L90" i="26"/>
  <c r="G91" i="26"/>
  <c r="H91" i="26"/>
  <c r="I91" i="26"/>
  <c r="J91" i="26"/>
  <c r="K91" i="26"/>
  <c r="L91" i="26"/>
  <c r="G92" i="26"/>
  <c r="H92" i="26"/>
  <c r="I92" i="26"/>
  <c r="J92" i="26"/>
  <c r="K92" i="26"/>
  <c r="L92" i="26"/>
  <c r="G93" i="26"/>
  <c r="H93" i="26"/>
  <c r="I93" i="26"/>
  <c r="J93" i="26"/>
  <c r="K93" i="26"/>
  <c r="L93" i="26"/>
  <c r="G94" i="26"/>
  <c r="H94" i="26"/>
  <c r="I94" i="26"/>
  <c r="J94" i="26"/>
  <c r="K94" i="26"/>
  <c r="L94" i="26"/>
  <c r="G95" i="26"/>
  <c r="H95" i="26"/>
  <c r="I95" i="26"/>
  <c r="J95" i="26"/>
  <c r="K95" i="26"/>
  <c r="L95" i="26"/>
  <c r="G96" i="26"/>
  <c r="H96" i="26"/>
  <c r="I96" i="26"/>
  <c r="J96" i="26"/>
  <c r="K96" i="26"/>
  <c r="L96" i="26"/>
  <c r="G97" i="26"/>
  <c r="H97" i="26"/>
  <c r="I97" i="26"/>
  <c r="J97" i="26"/>
  <c r="K97" i="26"/>
  <c r="L97" i="26"/>
  <c r="G98" i="26"/>
  <c r="H98" i="26"/>
  <c r="I98" i="26"/>
  <c r="J98" i="26"/>
  <c r="K98" i="26"/>
  <c r="L98" i="26"/>
  <c r="G99" i="26"/>
  <c r="H99" i="26"/>
  <c r="I99" i="26"/>
  <c r="J99" i="26"/>
  <c r="K99" i="26"/>
  <c r="L99" i="26"/>
  <c r="G100" i="26"/>
  <c r="H100" i="26"/>
  <c r="I100" i="26"/>
  <c r="J100" i="26"/>
  <c r="K100" i="26"/>
  <c r="L100" i="26"/>
  <c r="G101" i="26"/>
  <c r="H101" i="26"/>
  <c r="I101" i="26"/>
  <c r="J101" i="26"/>
  <c r="K101" i="26"/>
  <c r="L101" i="26"/>
  <c r="G102" i="26"/>
  <c r="H102" i="26"/>
  <c r="I102" i="26"/>
  <c r="J102" i="26"/>
  <c r="K102" i="26"/>
  <c r="L102" i="26"/>
  <c r="L48" i="26"/>
  <c r="K48" i="26"/>
  <c r="J48" i="26"/>
  <c r="I48" i="26"/>
  <c r="H48" i="26"/>
  <c r="G48" i="26"/>
  <c r="H89" i="25"/>
  <c r="H90" i="25"/>
  <c r="H91" i="25"/>
  <c r="H92" i="25"/>
  <c r="H93" i="25"/>
  <c r="H94" i="25"/>
  <c r="H95" i="25"/>
  <c r="H96" i="25"/>
  <c r="H97" i="25"/>
  <c r="H98" i="25"/>
  <c r="H99" i="25"/>
  <c r="H100" i="25"/>
  <c r="H101" i="25"/>
  <c r="H102" i="25"/>
  <c r="G49" i="25"/>
  <c r="H49" i="25"/>
  <c r="I49" i="25"/>
  <c r="J49" i="25"/>
  <c r="K49" i="25"/>
  <c r="L49" i="25"/>
  <c r="G50" i="25"/>
  <c r="H50" i="25"/>
  <c r="I50" i="25"/>
  <c r="J50" i="25"/>
  <c r="K50" i="25"/>
  <c r="L50" i="25"/>
  <c r="G51" i="25"/>
  <c r="H51" i="25"/>
  <c r="I51" i="25"/>
  <c r="J51" i="25"/>
  <c r="K51" i="25"/>
  <c r="L51" i="25"/>
  <c r="G52" i="25"/>
  <c r="H52" i="25"/>
  <c r="I52" i="25"/>
  <c r="J52" i="25"/>
  <c r="K52" i="25"/>
  <c r="L52" i="25"/>
  <c r="G53" i="25"/>
  <c r="H53" i="25"/>
  <c r="I53" i="25"/>
  <c r="J53" i="25"/>
  <c r="K53" i="25"/>
  <c r="L53" i="25"/>
  <c r="G54" i="25"/>
  <c r="H54" i="25"/>
  <c r="I54" i="25"/>
  <c r="J54" i="25"/>
  <c r="K54" i="25"/>
  <c r="L54" i="25"/>
  <c r="G55" i="25"/>
  <c r="H55" i="25"/>
  <c r="I55" i="25"/>
  <c r="J55" i="25"/>
  <c r="K55" i="25"/>
  <c r="L55" i="25"/>
  <c r="G56" i="25"/>
  <c r="H56" i="25"/>
  <c r="I56" i="25"/>
  <c r="J56" i="25"/>
  <c r="K56" i="25"/>
  <c r="L56" i="25"/>
  <c r="G57" i="25"/>
  <c r="H57" i="25"/>
  <c r="I57" i="25"/>
  <c r="J57" i="25"/>
  <c r="K57" i="25"/>
  <c r="L57" i="25"/>
  <c r="G58" i="25"/>
  <c r="H58" i="25"/>
  <c r="I58" i="25"/>
  <c r="J58" i="25"/>
  <c r="K58" i="25"/>
  <c r="L58" i="25"/>
  <c r="G59" i="25"/>
  <c r="H59" i="25"/>
  <c r="I59" i="25"/>
  <c r="J59" i="25"/>
  <c r="K59" i="25"/>
  <c r="L59" i="25"/>
  <c r="G60" i="25"/>
  <c r="H60" i="25"/>
  <c r="I60" i="25"/>
  <c r="J60" i="25"/>
  <c r="K60" i="25"/>
  <c r="L60" i="25"/>
  <c r="G61" i="25"/>
  <c r="H61" i="25"/>
  <c r="I61" i="25"/>
  <c r="J61" i="25"/>
  <c r="K61" i="25"/>
  <c r="L61" i="25"/>
  <c r="G62" i="25"/>
  <c r="H62" i="25"/>
  <c r="I62" i="25"/>
  <c r="J62" i="25"/>
  <c r="K62" i="25"/>
  <c r="L62" i="25"/>
  <c r="G63" i="25"/>
  <c r="H63" i="25"/>
  <c r="I63" i="25"/>
  <c r="J63" i="25"/>
  <c r="K63" i="25"/>
  <c r="L63" i="25"/>
  <c r="G64" i="25"/>
  <c r="H64" i="25"/>
  <c r="I64" i="25"/>
  <c r="J64" i="25"/>
  <c r="K64" i="25"/>
  <c r="L64" i="25"/>
  <c r="G65" i="25"/>
  <c r="H65" i="25"/>
  <c r="I65" i="25"/>
  <c r="J65" i="25"/>
  <c r="K65" i="25"/>
  <c r="L65" i="25"/>
  <c r="G66" i="25"/>
  <c r="H66" i="25"/>
  <c r="I66" i="25"/>
  <c r="J66" i="25"/>
  <c r="K66" i="25"/>
  <c r="L66" i="25"/>
  <c r="G67" i="25"/>
  <c r="H67" i="25"/>
  <c r="I67" i="25"/>
  <c r="J67" i="25"/>
  <c r="K67" i="25"/>
  <c r="L67" i="25"/>
  <c r="G68" i="25"/>
  <c r="H68" i="25"/>
  <c r="I68" i="25"/>
  <c r="J68" i="25"/>
  <c r="K68" i="25"/>
  <c r="L68" i="25"/>
  <c r="G69" i="25"/>
  <c r="H69" i="25"/>
  <c r="I69" i="25"/>
  <c r="J69" i="25"/>
  <c r="K69" i="25"/>
  <c r="L69" i="25"/>
  <c r="G70" i="25"/>
  <c r="H70" i="25"/>
  <c r="I70" i="25"/>
  <c r="J70" i="25"/>
  <c r="K70" i="25"/>
  <c r="L70" i="25"/>
  <c r="G71" i="25"/>
  <c r="H71" i="25"/>
  <c r="I71" i="25"/>
  <c r="J71" i="25"/>
  <c r="K71" i="25"/>
  <c r="L71" i="25"/>
  <c r="G72" i="25"/>
  <c r="H72" i="25"/>
  <c r="I72" i="25"/>
  <c r="J72" i="25"/>
  <c r="K72" i="25"/>
  <c r="L72" i="25"/>
  <c r="G73" i="25"/>
  <c r="H73" i="25"/>
  <c r="I73" i="25"/>
  <c r="J73" i="25"/>
  <c r="K73" i="25"/>
  <c r="L73" i="25"/>
  <c r="G74" i="25"/>
  <c r="H74" i="25"/>
  <c r="I74" i="25"/>
  <c r="J74" i="25"/>
  <c r="K74" i="25"/>
  <c r="L74" i="25"/>
  <c r="G75" i="25"/>
  <c r="H75" i="25"/>
  <c r="I75" i="25"/>
  <c r="J75" i="25"/>
  <c r="K75" i="25"/>
  <c r="L75" i="25"/>
  <c r="G76" i="25"/>
  <c r="H76" i="25"/>
  <c r="I76" i="25"/>
  <c r="J76" i="25"/>
  <c r="K76" i="25"/>
  <c r="L76" i="25"/>
  <c r="G77" i="25"/>
  <c r="H77" i="25"/>
  <c r="I77" i="25"/>
  <c r="J77" i="25"/>
  <c r="K77" i="25"/>
  <c r="L77" i="25"/>
  <c r="G78" i="25"/>
  <c r="H78" i="25"/>
  <c r="I78" i="25"/>
  <c r="J78" i="25"/>
  <c r="K78" i="25"/>
  <c r="L78" i="25"/>
  <c r="G79" i="25"/>
  <c r="H79" i="25"/>
  <c r="I79" i="25"/>
  <c r="J79" i="25"/>
  <c r="K79" i="25"/>
  <c r="L79" i="25"/>
  <c r="G80" i="25"/>
  <c r="H80" i="25"/>
  <c r="I80" i="25"/>
  <c r="J80" i="25"/>
  <c r="K80" i="25"/>
  <c r="L80" i="25"/>
  <c r="G81" i="25"/>
  <c r="H81" i="25"/>
  <c r="I81" i="25"/>
  <c r="J81" i="25"/>
  <c r="K81" i="25"/>
  <c r="L81" i="25"/>
  <c r="G82" i="25"/>
  <c r="H82" i="25"/>
  <c r="I82" i="25"/>
  <c r="J82" i="25"/>
  <c r="K82" i="25"/>
  <c r="L82" i="25"/>
  <c r="G83" i="25"/>
  <c r="H83" i="25"/>
  <c r="I83" i="25"/>
  <c r="J83" i="25"/>
  <c r="K83" i="25"/>
  <c r="L83" i="25"/>
  <c r="G84" i="25"/>
  <c r="H84" i="25"/>
  <c r="I84" i="25"/>
  <c r="J84" i="25"/>
  <c r="K84" i="25"/>
  <c r="L84" i="25"/>
  <c r="G85" i="25"/>
  <c r="H85" i="25"/>
  <c r="I85" i="25"/>
  <c r="J85" i="25"/>
  <c r="K85" i="25"/>
  <c r="L85" i="25"/>
  <c r="G86" i="25"/>
  <c r="H86" i="25"/>
  <c r="I86" i="25"/>
  <c r="J86" i="25"/>
  <c r="K86" i="25"/>
  <c r="L86" i="25"/>
  <c r="G87" i="25"/>
  <c r="H87" i="25"/>
  <c r="I87" i="25"/>
  <c r="J87" i="25"/>
  <c r="K87" i="25"/>
  <c r="L87" i="25"/>
  <c r="G88" i="25"/>
  <c r="H88" i="25"/>
  <c r="I88" i="25"/>
  <c r="J88" i="25"/>
  <c r="K88" i="25"/>
  <c r="L88" i="25"/>
  <c r="G89" i="25"/>
  <c r="I89" i="25"/>
  <c r="J89" i="25"/>
  <c r="K89" i="25"/>
  <c r="L89" i="25"/>
  <c r="G90" i="25"/>
  <c r="I90" i="25"/>
  <c r="J90" i="25"/>
  <c r="K90" i="25"/>
  <c r="L90" i="25"/>
  <c r="G91" i="25"/>
  <c r="I91" i="25"/>
  <c r="J91" i="25"/>
  <c r="K91" i="25"/>
  <c r="L91" i="25"/>
  <c r="G92" i="25"/>
  <c r="I92" i="25"/>
  <c r="J92" i="25"/>
  <c r="K92" i="25"/>
  <c r="L92" i="25"/>
  <c r="G93" i="25"/>
  <c r="I93" i="25"/>
  <c r="J93" i="25"/>
  <c r="K93" i="25"/>
  <c r="L93" i="25"/>
  <c r="G94" i="25"/>
  <c r="I94" i="25"/>
  <c r="J94" i="25"/>
  <c r="K94" i="25"/>
  <c r="L94" i="25"/>
  <c r="G95" i="25"/>
  <c r="I95" i="25"/>
  <c r="J95" i="25"/>
  <c r="K95" i="25"/>
  <c r="L95" i="25"/>
  <c r="G96" i="25"/>
  <c r="I96" i="25"/>
  <c r="J96" i="25"/>
  <c r="K96" i="25"/>
  <c r="L96" i="25"/>
  <c r="G97" i="25"/>
  <c r="I97" i="25"/>
  <c r="J97" i="25"/>
  <c r="K97" i="25"/>
  <c r="L97" i="25"/>
  <c r="G98" i="25"/>
  <c r="I98" i="25"/>
  <c r="J98" i="25"/>
  <c r="K98" i="25"/>
  <c r="L98" i="25"/>
  <c r="G99" i="25"/>
  <c r="I99" i="25"/>
  <c r="J99" i="25"/>
  <c r="K99" i="25"/>
  <c r="L99" i="25"/>
  <c r="G100" i="25"/>
  <c r="I100" i="25"/>
  <c r="J100" i="25"/>
  <c r="K100" i="25"/>
  <c r="L100" i="25"/>
  <c r="G101" i="25"/>
  <c r="I101" i="25"/>
  <c r="J101" i="25"/>
  <c r="K101" i="25"/>
  <c r="L101" i="25"/>
  <c r="G102" i="25"/>
  <c r="I102" i="25"/>
  <c r="J102" i="25"/>
  <c r="K102" i="25"/>
  <c r="L102" i="25"/>
  <c r="K48" i="25"/>
  <c r="J48" i="25"/>
  <c r="I48" i="25"/>
  <c r="H48" i="25"/>
  <c r="G48" i="25"/>
  <c r="H15" i="9"/>
  <c r="H16" i="9"/>
  <c r="H17" i="9"/>
  <c r="H18" i="9"/>
  <c r="H19" i="9"/>
  <c r="H20" i="9"/>
  <c r="H21" i="9"/>
  <c r="J17" i="9"/>
  <c r="K21" i="26"/>
  <c r="J21" i="26"/>
  <c r="I21" i="26"/>
  <c r="H21" i="26"/>
  <c r="K20" i="26"/>
  <c r="J20" i="26"/>
  <c r="I20" i="26"/>
  <c r="H20" i="26"/>
  <c r="K19" i="26"/>
  <c r="J19" i="26"/>
  <c r="I19" i="26"/>
  <c r="H19" i="26"/>
  <c r="K18" i="26"/>
  <c r="J18" i="26"/>
  <c r="I18" i="26"/>
  <c r="H18" i="26"/>
  <c r="K17" i="26"/>
  <c r="J17" i="26"/>
  <c r="I17" i="26"/>
  <c r="H17" i="26"/>
  <c r="K16" i="26"/>
  <c r="J16" i="26"/>
  <c r="I16" i="26"/>
  <c r="H16" i="26"/>
  <c r="K15" i="26"/>
  <c r="J15" i="26"/>
  <c r="I15" i="26"/>
  <c r="H15" i="26"/>
  <c r="K14" i="26"/>
  <c r="J14" i="26"/>
  <c r="I14" i="26"/>
  <c r="K13" i="26"/>
  <c r="J13" i="26"/>
  <c r="I13" i="26"/>
  <c r="H13" i="26"/>
  <c r="K12" i="26"/>
  <c r="J12" i="26"/>
  <c r="I12" i="26"/>
  <c r="H12" i="26"/>
  <c r="K11" i="26"/>
  <c r="J11" i="26"/>
  <c r="I11" i="26"/>
  <c r="H11" i="26"/>
  <c r="K10" i="26"/>
  <c r="I10" i="26"/>
  <c r="K9" i="26"/>
  <c r="J9" i="26"/>
  <c r="I9" i="26"/>
  <c r="K8" i="26"/>
  <c r="J8" i="26"/>
  <c r="I8" i="26"/>
  <c r="K7" i="26"/>
  <c r="J7" i="26"/>
  <c r="I7" i="26"/>
  <c r="H7" i="26"/>
  <c r="K21" i="25"/>
  <c r="J21" i="25"/>
  <c r="I21" i="25"/>
  <c r="H21" i="25"/>
  <c r="K20" i="25"/>
  <c r="J20" i="25"/>
  <c r="I20" i="25"/>
  <c r="H20" i="25"/>
  <c r="K19" i="25"/>
  <c r="J19" i="25"/>
  <c r="I19" i="25"/>
  <c r="H19" i="25"/>
  <c r="K18" i="25"/>
  <c r="J18" i="25"/>
  <c r="I18" i="25"/>
  <c r="H18" i="25"/>
  <c r="K17" i="25"/>
  <c r="J17" i="25"/>
  <c r="I17" i="25"/>
  <c r="H17" i="25"/>
  <c r="K16" i="25"/>
  <c r="J16" i="25"/>
  <c r="I16" i="25"/>
  <c r="H16" i="25"/>
  <c r="K15" i="25"/>
  <c r="J15" i="25"/>
  <c r="I15" i="25"/>
  <c r="H15" i="25"/>
  <c r="K14" i="25"/>
  <c r="J14" i="25"/>
  <c r="I14" i="25"/>
  <c r="K13" i="25"/>
  <c r="J13" i="25"/>
  <c r="I13" i="25"/>
  <c r="H13" i="25"/>
  <c r="K12" i="25"/>
  <c r="J12" i="25"/>
  <c r="I12" i="25"/>
  <c r="H12" i="25"/>
  <c r="K11" i="25"/>
  <c r="J11" i="25"/>
  <c r="I11" i="25"/>
  <c r="H11" i="25"/>
  <c r="K10" i="25"/>
  <c r="I10" i="25"/>
  <c r="K9" i="25"/>
  <c r="J9" i="25"/>
  <c r="I9" i="25"/>
  <c r="K8" i="25"/>
  <c r="J8" i="25"/>
  <c r="I8" i="25"/>
  <c r="K7" i="25"/>
  <c r="J7" i="25"/>
  <c r="I7" i="25"/>
  <c r="H7" i="25"/>
  <c r="G7" i="9"/>
  <c r="H7" i="9"/>
  <c r="J21" i="9"/>
  <c r="J20" i="9"/>
  <c r="J19" i="9"/>
  <c r="J18" i="9"/>
  <c r="J16" i="9"/>
  <c r="J15" i="9"/>
  <c r="J14" i="9"/>
  <c r="J13" i="9"/>
  <c r="J12" i="9"/>
  <c r="J11" i="9"/>
  <c r="J9" i="9"/>
  <c r="J8" i="9"/>
  <c r="J7" i="9"/>
  <c r="H13" i="9"/>
  <c r="H12" i="9"/>
  <c r="H11" i="9"/>
  <c r="I7" i="9"/>
  <c r="K7" i="9"/>
  <c r="I8" i="9"/>
  <c r="K8" i="9"/>
  <c r="I9" i="9"/>
  <c r="K9" i="9"/>
  <c r="I10" i="9"/>
  <c r="K10" i="9"/>
  <c r="I11" i="9"/>
  <c r="K11" i="9"/>
  <c r="I12" i="9"/>
  <c r="K12" i="9"/>
  <c r="I13" i="9"/>
  <c r="K13" i="9"/>
  <c r="I14" i="9"/>
  <c r="K14" i="9"/>
  <c r="I15" i="9"/>
  <c r="K15" i="9"/>
  <c r="I16" i="9"/>
  <c r="K16" i="9"/>
  <c r="I17" i="9"/>
  <c r="K17" i="9"/>
  <c r="I18" i="9"/>
  <c r="K18" i="9"/>
  <c r="I19" i="9"/>
  <c r="K19" i="9"/>
  <c r="I20" i="9"/>
  <c r="K20" i="9"/>
  <c r="I21" i="9"/>
  <c r="K21" i="9"/>
  <c r="O31" i="14" l="1"/>
  <c r="F16" i="35" s="1"/>
  <c r="L31" i="14"/>
  <c r="E16" i="35" s="1"/>
  <c r="K31" i="14"/>
  <c r="D16" i="35" s="1"/>
  <c r="B20" i="35" l="1"/>
  <c r="I33" i="14"/>
  <c r="C18" i="35" s="1"/>
  <c r="I34" i="14"/>
  <c r="C19" i="35" s="1"/>
  <c r="I35" i="14"/>
  <c r="C20" i="35" s="1"/>
  <c r="I36" i="14"/>
  <c r="C21" i="35" s="1"/>
  <c r="I32" i="14"/>
  <c r="C17" i="35" s="1"/>
  <c r="H33" i="14"/>
  <c r="B18" i="35" s="1"/>
  <c r="H34" i="14"/>
  <c r="B19" i="35" s="1"/>
  <c r="H35" i="14"/>
  <c r="H36" i="14"/>
  <c r="B21" i="35" s="1"/>
  <c r="H32" i="14"/>
  <c r="B17" i="35" s="1"/>
  <c r="D13" i="35"/>
  <c r="D14" i="35"/>
  <c r="D12" i="35"/>
  <c r="C13" i="35"/>
  <c r="C14" i="35"/>
  <c r="C12" i="35"/>
  <c r="B13" i="35"/>
  <c r="B14" i="35"/>
  <c r="B12" i="35"/>
  <c r="B7" i="35"/>
  <c r="N4" i="4" l="1"/>
  <c r="L23" i="26" l="1"/>
  <c r="L24" i="26"/>
  <c r="L25" i="26"/>
  <c r="L26" i="26"/>
  <c r="L27" i="26"/>
  <c r="L28" i="26"/>
  <c r="L29" i="26"/>
  <c r="L30" i="26"/>
  <c r="L31" i="26"/>
  <c r="L22" i="26"/>
  <c r="L23" i="25"/>
  <c r="L24" i="25"/>
  <c r="L25" i="25"/>
  <c r="L26" i="25"/>
  <c r="L27" i="25"/>
  <c r="L28" i="25"/>
  <c r="L29" i="25"/>
  <c r="L30" i="25"/>
  <c r="L31" i="25"/>
  <c r="L22" i="25"/>
  <c r="L23" i="9"/>
  <c r="L24" i="9"/>
  <c r="L25" i="9"/>
  <c r="L26" i="9"/>
  <c r="L27" i="9"/>
  <c r="L28" i="9"/>
  <c r="L29" i="9"/>
  <c r="L30" i="9"/>
  <c r="L31" i="9"/>
  <c r="L22" i="9"/>
  <c r="D11" i="5"/>
  <c r="D14" i="5"/>
  <c r="D15" i="5"/>
  <c r="D12" i="5"/>
  <c r="D13" i="5"/>
  <c r="J19" i="6" l="1"/>
  <c r="AE48" i="26" l="1"/>
  <c r="J7" i="6" l="1"/>
  <c r="AJ11" i="26"/>
  <c r="O36" i="14" s="1"/>
  <c r="F21" i="35" s="1"/>
  <c r="AJ10" i="26"/>
  <c r="O35" i="14" s="1"/>
  <c r="F20" i="35" s="1"/>
  <c r="AJ11" i="25"/>
  <c r="L36" i="14" s="1"/>
  <c r="E21" i="35" s="1"/>
  <c r="AJ10" i="25"/>
  <c r="L35" i="14" s="1"/>
  <c r="E20" i="35" s="1"/>
  <c r="AJ10" i="9"/>
  <c r="AJ11" i="9"/>
  <c r="K36" i="14" l="1"/>
  <c r="D21" i="35" s="1"/>
  <c r="K35" i="14"/>
  <c r="D20" i="35" s="1"/>
  <c r="AY68" i="4"/>
  <c r="N68" i="4"/>
  <c r="CJ4" i="4"/>
  <c r="AY4" i="4"/>
  <c r="AE102" i="26" l="1"/>
  <c r="AD102" i="26"/>
  <c r="N102" i="26"/>
  <c r="A102" i="26"/>
  <c r="AE101" i="26"/>
  <c r="AD101" i="26"/>
  <c r="N101" i="26"/>
  <c r="A101" i="26"/>
  <c r="AE100" i="26"/>
  <c r="AD100" i="26"/>
  <c r="N100" i="26"/>
  <c r="A100" i="26"/>
  <c r="AE99" i="26"/>
  <c r="AD99" i="26"/>
  <c r="N99" i="26"/>
  <c r="A99" i="26"/>
  <c r="AE98" i="26"/>
  <c r="AD98" i="26"/>
  <c r="N98" i="26"/>
  <c r="A98" i="26"/>
  <c r="AE97" i="26"/>
  <c r="AD97" i="26"/>
  <c r="N97" i="26"/>
  <c r="A97" i="26"/>
  <c r="AE96" i="26"/>
  <c r="AD96" i="26"/>
  <c r="N96" i="26"/>
  <c r="A96" i="26"/>
  <c r="AE95" i="26"/>
  <c r="AD95" i="26"/>
  <c r="N95" i="26"/>
  <c r="A95" i="26"/>
  <c r="AE94" i="26"/>
  <c r="AD94" i="26"/>
  <c r="N94" i="26"/>
  <c r="A94" i="26"/>
  <c r="AE93" i="26"/>
  <c r="AD93" i="26"/>
  <c r="N93" i="26"/>
  <c r="A93" i="26"/>
  <c r="AE92" i="26"/>
  <c r="AD92" i="26"/>
  <c r="N92" i="26"/>
  <c r="A92" i="26"/>
  <c r="AE91" i="26"/>
  <c r="AD91" i="26"/>
  <c r="N91" i="26"/>
  <c r="A91" i="26"/>
  <c r="AE90" i="26"/>
  <c r="AD90" i="26"/>
  <c r="N90" i="26"/>
  <c r="A90" i="26"/>
  <c r="AE89" i="26"/>
  <c r="AD89" i="26"/>
  <c r="N89" i="26"/>
  <c r="A89" i="26"/>
  <c r="AE88" i="26"/>
  <c r="AD88" i="26"/>
  <c r="N88" i="26"/>
  <c r="A88" i="26"/>
  <c r="AE87" i="26"/>
  <c r="AD87" i="26"/>
  <c r="N87" i="26"/>
  <c r="A87" i="26"/>
  <c r="AE86" i="26"/>
  <c r="AD86" i="26"/>
  <c r="N86" i="26"/>
  <c r="A86" i="26"/>
  <c r="AE85" i="26"/>
  <c r="AD85" i="26"/>
  <c r="N85" i="26"/>
  <c r="A85" i="26"/>
  <c r="AE84" i="26"/>
  <c r="AD84" i="26"/>
  <c r="N84" i="26"/>
  <c r="A84" i="26"/>
  <c r="AE83" i="26"/>
  <c r="AD83" i="26"/>
  <c r="N83" i="26"/>
  <c r="A83" i="26"/>
  <c r="AE82" i="26"/>
  <c r="AD82" i="26"/>
  <c r="N82" i="26"/>
  <c r="A82" i="26"/>
  <c r="AE81" i="26"/>
  <c r="AD81" i="26"/>
  <c r="N81" i="26"/>
  <c r="A81" i="26"/>
  <c r="AE80" i="26"/>
  <c r="AD80" i="26"/>
  <c r="N80" i="26"/>
  <c r="A80" i="26"/>
  <c r="AE79" i="26"/>
  <c r="AD79" i="26"/>
  <c r="N79" i="26"/>
  <c r="A79" i="26"/>
  <c r="AE78" i="26"/>
  <c r="AD78" i="26"/>
  <c r="N78" i="26"/>
  <c r="A78" i="26"/>
  <c r="AE77" i="26"/>
  <c r="AD77" i="26"/>
  <c r="N77" i="26"/>
  <c r="A77" i="26"/>
  <c r="AE76" i="26"/>
  <c r="AD76" i="26"/>
  <c r="N76" i="26"/>
  <c r="A76" i="26"/>
  <c r="AE75" i="26"/>
  <c r="AD75" i="26"/>
  <c r="N75" i="26"/>
  <c r="A75" i="26"/>
  <c r="AE74" i="26"/>
  <c r="AD74" i="26"/>
  <c r="N74" i="26"/>
  <c r="A74" i="26"/>
  <c r="AE73" i="26"/>
  <c r="AD73" i="26"/>
  <c r="N73" i="26"/>
  <c r="A73" i="26"/>
  <c r="AE72" i="26"/>
  <c r="AD72" i="26"/>
  <c r="N72" i="26"/>
  <c r="A72" i="26"/>
  <c r="AE71" i="26"/>
  <c r="AD71" i="26"/>
  <c r="N71" i="26"/>
  <c r="A71" i="26"/>
  <c r="AE70" i="26"/>
  <c r="AD70" i="26"/>
  <c r="N70" i="26"/>
  <c r="A70" i="26"/>
  <c r="AE69" i="26"/>
  <c r="AD69" i="26"/>
  <c r="N69" i="26"/>
  <c r="A69" i="26"/>
  <c r="AE68" i="26"/>
  <c r="AD68" i="26"/>
  <c r="N68" i="26"/>
  <c r="A68" i="26"/>
  <c r="AE67" i="26"/>
  <c r="AD67" i="26"/>
  <c r="N67" i="26"/>
  <c r="A67" i="26"/>
  <c r="AE66" i="26"/>
  <c r="AD66" i="26"/>
  <c r="N66" i="26"/>
  <c r="A66" i="26"/>
  <c r="AE65" i="26"/>
  <c r="AD65" i="26"/>
  <c r="N65" i="26"/>
  <c r="A65" i="26"/>
  <c r="AE64" i="26"/>
  <c r="AD64" i="26"/>
  <c r="N64" i="26"/>
  <c r="A64" i="26"/>
  <c r="AE63" i="26"/>
  <c r="AD63" i="26"/>
  <c r="N63" i="26"/>
  <c r="A63" i="26"/>
  <c r="AE62" i="26"/>
  <c r="AD62" i="26"/>
  <c r="N62" i="26"/>
  <c r="A62" i="26"/>
  <c r="AE61" i="26"/>
  <c r="AD61" i="26"/>
  <c r="N61" i="26"/>
  <c r="A61" i="26"/>
  <c r="AE60" i="26"/>
  <c r="AD60" i="26"/>
  <c r="N60" i="26"/>
  <c r="A60" i="26"/>
  <c r="AE59" i="26"/>
  <c r="AD59" i="26"/>
  <c r="N59" i="26"/>
  <c r="A59" i="26"/>
  <c r="AE58" i="26"/>
  <c r="AD58" i="26"/>
  <c r="N58" i="26"/>
  <c r="A58" i="26"/>
  <c r="AE57" i="26"/>
  <c r="AD57" i="26"/>
  <c r="N57" i="26"/>
  <c r="A57" i="26"/>
  <c r="AE56" i="26"/>
  <c r="AD56" i="26"/>
  <c r="N56" i="26"/>
  <c r="A56" i="26"/>
  <c r="AE55" i="26"/>
  <c r="AD55" i="26"/>
  <c r="N55" i="26"/>
  <c r="A55" i="26"/>
  <c r="AE54" i="26"/>
  <c r="AD54" i="26"/>
  <c r="N54" i="26"/>
  <c r="A54" i="26"/>
  <c r="AE53" i="26"/>
  <c r="AD53" i="26"/>
  <c r="N53" i="26"/>
  <c r="A53" i="26"/>
  <c r="AE52" i="26"/>
  <c r="AD52" i="26"/>
  <c r="N52" i="26"/>
  <c r="A52" i="26"/>
  <c r="AE51" i="26"/>
  <c r="AD51" i="26"/>
  <c r="N51" i="26"/>
  <c r="A51" i="26"/>
  <c r="AE50" i="26"/>
  <c r="AD50" i="26"/>
  <c r="N50" i="26"/>
  <c r="A50" i="26"/>
  <c r="AE49" i="26"/>
  <c r="AD49" i="26"/>
  <c r="N49" i="26"/>
  <c r="A49" i="26"/>
  <c r="AD48" i="26"/>
  <c r="N48" i="26"/>
  <c r="A48" i="26"/>
  <c r="AD26" i="26"/>
  <c r="AE26" i="26" s="1"/>
  <c r="A26" i="26"/>
  <c r="AD25" i="26"/>
  <c r="AE25" i="26" s="1"/>
  <c r="A25" i="26"/>
  <c r="AD24" i="26"/>
  <c r="AE24" i="26" s="1"/>
  <c r="A24" i="26"/>
  <c r="AD23" i="26"/>
  <c r="AE23" i="26" s="1"/>
  <c r="A23" i="26"/>
  <c r="AD28" i="26"/>
  <c r="AE28" i="26" s="1"/>
  <c r="A28" i="26"/>
  <c r="AD27" i="26"/>
  <c r="AE27" i="26" s="1"/>
  <c r="A27" i="26"/>
  <c r="AD29" i="26"/>
  <c r="AE29" i="26" s="1"/>
  <c r="A29" i="26"/>
  <c r="AD12" i="26"/>
  <c r="N12" i="26"/>
  <c r="G12" i="26"/>
  <c r="A12" i="26"/>
  <c r="AD11" i="26"/>
  <c r="N11" i="26"/>
  <c r="G11" i="26"/>
  <c r="A11" i="26"/>
  <c r="L11" i="26" s="1"/>
  <c r="AE102" i="25"/>
  <c r="AD102" i="25"/>
  <c r="N102" i="25"/>
  <c r="A102" i="25"/>
  <c r="AE72" i="25"/>
  <c r="AD72" i="25"/>
  <c r="N72" i="25"/>
  <c r="A72" i="25"/>
  <c r="AE71" i="25"/>
  <c r="AD71" i="25"/>
  <c r="N71" i="25"/>
  <c r="A71" i="25"/>
  <c r="AE70" i="25"/>
  <c r="AD70" i="25"/>
  <c r="N70" i="25"/>
  <c r="A70" i="25"/>
  <c r="AE69" i="25"/>
  <c r="AD69" i="25"/>
  <c r="N69" i="25"/>
  <c r="A69" i="25"/>
  <c r="AE68" i="25"/>
  <c r="AD68" i="25"/>
  <c r="N68" i="25"/>
  <c r="A68" i="25"/>
  <c r="AE67" i="25"/>
  <c r="AD67" i="25"/>
  <c r="N67" i="25"/>
  <c r="A67" i="25"/>
  <c r="AE66" i="25"/>
  <c r="AD66" i="25"/>
  <c r="N66" i="25"/>
  <c r="A66" i="25"/>
  <c r="AE65" i="25"/>
  <c r="AD65" i="25"/>
  <c r="N65" i="25"/>
  <c r="A65" i="25"/>
  <c r="AE64" i="25"/>
  <c r="AD64" i="25"/>
  <c r="N64" i="25"/>
  <c r="A64" i="25"/>
  <c r="AE63" i="25"/>
  <c r="AD63" i="25"/>
  <c r="N63" i="25"/>
  <c r="A63" i="25"/>
  <c r="AE62" i="25"/>
  <c r="AD62" i="25"/>
  <c r="N62" i="25"/>
  <c r="A62" i="25"/>
  <c r="AE61" i="25"/>
  <c r="AD61" i="25"/>
  <c r="N61" i="25"/>
  <c r="A61" i="25"/>
  <c r="AE80" i="25"/>
  <c r="AD80" i="25"/>
  <c r="N80" i="25"/>
  <c r="A80" i="25"/>
  <c r="AE79" i="25"/>
  <c r="AD79" i="25"/>
  <c r="N79" i="25"/>
  <c r="A79" i="25"/>
  <c r="AE78" i="25"/>
  <c r="AD78" i="25"/>
  <c r="N78" i="25"/>
  <c r="A78" i="25"/>
  <c r="AE77" i="25"/>
  <c r="AD77" i="25"/>
  <c r="N77" i="25"/>
  <c r="A77" i="25"/>
  <c r="AE76" i="25"/>
  <c r="AD76" i="25"/>
  <c r="N76" i="25"/>
  <c r="A76" i="25"/>
  <c r="AE75" i="25"/>
  <c r="AD75" i="25"/>
  <c r="N75" i="25"/>
  <c r="A75" i="25"/>
  <c r="AE74" i="25"/>
  <c r="AD74" i="25"/>
  <c r="N74" i="25"/>
  <c r="A74" i="25"/>
  <c r="AE73" i="25"/>
  <c r="AD73" i="25"/>
  <c r="N73" i="25"/>
  <c r="A73" i="25"/>
  <c r="AE60" i="25"/>
  <c r="AD60" i="25"/>
  <c r="N60" i="25"/>
  <c r="A60" i="25"/>
  <c r="AE59" i="25"/>
  <c r="AD59" i="25"/>
  <c r="N59" i="25"/>
  <c r="A59" i="25"/>
  <c r="AE83" i="25"/>
  <c r="AD83" i="25"/>
  <c r="N83" i="25"/>
  <c r="A83" i="25"/>
  <c r="AE82" i="25"/>
  <c r="AD82" i="25"/>
  <c r="N82" i="25"/>
  <c r="A82" i="25"/>
  <c r="AE81" i="25"/>
  <c r="AD81" i="25"/>
  <c r="N81" i="25"/>
  <c r="A81" i="25"/>
  <c r="AE58" i="25"/>
  <c r="AD58" i="25"/>
  <c r="N58" i="25"/>
  <c r="A58" i="25"/>
  <c r="AE57" i="25"/>
  <c r="AD57" i="25"/>
  <c r="N57" i="25"/>
  <c r="A57" i="25"/>
  <c r="AE56" i="25"/>
  <c r="AD56" i="25"/>
  <c r="N56" i="25"/>
  <c r="A56" i="25"/>
  <c r="AE55" i="25"/>
  <c r="AD55" i="25"/>
  <c r="N55" i="25"/>
  <c r="A55" i="25"/>
  <c r="AE54" i="25"/>
  <c r="AD54" i="25"/>
  <c r="N54" i="25"/>
  <c r="A54" i="25"/>
  <c r="AE53" i="25"/>
  <c r="AD53" i="25"/>
  <c r="N53" i="25"/>
  <c r="A53" i="25"/>
  <c r="AE52" i="25"/>
  <c r="AD52" i="25"/>
  <c r="N52" i="25"/>
  <c r="A52" i="25"/>
  <c r="AE93" i="25"/>
  <c r="AD93" i="25"/>
  <c r="N93" i="25"/>
  <c r="A93" i="25"/>
  <c r="AE92" i="25"/>
  <c r="AD92" i="25"/>
  <c r="N92" i="25"/>
  <c r="A92" i="25"/>
  <c r="AE91" i="25"/>
  <c r="AD91" i="25"/>
  <c r="N91" i="25"/>
  <c r="A91" i="25"/>
  <c r="AE90" i="25"/>
  <c r="AD90" i="25"/>
  <c r="N90" i="25"/>
  <c r="A90" i="25"/>
  <c r="AE89" i="25"/>
  <c r="AD89" i="25"/>
  <c r="N89" i="25"/>
  <c r="A89" i="25"/>
  <c r="AE88" i="25"/>
  <c r="AD88" i="25"/>
  <c r="N88" i="25"/>
  <c r="A88" i="25"/>
  <c r="AE87" i="25"/>
  <c r="AD87" i="25"/>
  <c r="N87" i="25"/>
  <c r="A87" i="25"/>
  <c r="AE86" i="25"/>
  <c r="AD86" i="25"/>
  <c r="N86" i="25"/>
  <c r="A86" i="25"/>
  <c r="AE85" i="25"/>
  <c r="AD85" i="25"/>
  <c r="N85" i="25"/>
  <c r="A85" i="25"/>
  <c r="AE84" i="25"/>
  <c r="AD84" i="25"/>
  <c r="N84" i="25"/>
  <c r="A84" i="25"/>
  <c r="AE101" i="25"/>
  <c r="AD101" i="25"/>
  <c r="N101" i="25"/>
  <c r="A101" i="25"/>
  <c r="AE100" i="25"/>
  <c r="AD100" i="25"/>
  <c r="N100" i="25"/>
  <c r="A100" i="25"/>
  <c r="AE99" i="25"/>
  <c r="AD99" i="25"/>
  <c r="N99" i="25"/>
  <c r="A99" i="25"/>
  <c r="AE98" i="25"/>
  <c r="AD98" i="25"/>
  <c r="N98" i="25"/>
  <c r="A98" i="25"/>
  <c r="AE97" i="25"/>
  <c r="AD97" i="25"/>
  <c r="N97" i="25"/>
  <c r="A97" i="25"/>
  <c r="AE96" i="25"/>
  <c r="AD96" i="25"/>
  <c r="N96" i="25"/>
  <c r="A96" i="25"/>
  <c r="AE95" i="25"/>
  <c r="AD95" i="25"/>
  <c r="N95" i="25"/>
  <c r="A95" i="25"/>
  <c r="AE94" i="25"/>
  <c r="AD94" i="25"/>
  <c r="N94" i="25"/>
  <c r="A94" i="25"/>
  <c r="AE51" i="25"/>
  <c r="AD51" i="25"/>
  <c r="N51" i="25"/>
  <c r="A51" i="25"/>
  <c r="AE50" i="25"/>
  <c r="AD50" i="25"/>
  <c r="N50" i="25"/>
  <c r="A50" i="25"/>
  <c r="AE49" i="25"/>
  <c r="AD49" i="25"/>
  <c r="N49" i="25"/>
  <c r="A49" i="25"/>
  <c r="AD48" i="25"/>
  <c r="AE48" i="25" s="1"/>
  <c r="N48" i="25"/>
  <c r="A48" i="25"/>
  <c r="L48" i="25" s="1"/>
  <c r="AD26" i="25"/>
  <c r="AE26" i="25" s="1"/>
  <c r="A26" i="25"/>
  <c r="AD25" i="25"/>
  <c r="AE25" i="25" s="1"/>
  <c r="A25" i="25"/>
  <c r="AD24" i="25"/>
  <c r="AE24" i="25" s="1"/>
  <c r="A24" i="25"/>
  <c r="AD23" i="25"/>
  <c r="AE23" i="25" s="1"/>
  <c r="A23" i="25"/>
  <c r="AD28" i="25"/>
  <c r="AE28" i="25" s="1"/>
  <c r="A28" i="25"/>
  <c r="AD27" i="25"/>
  <c r="AE27" i="25" s="1"/>
  <c r="A27" i="25"/>
  <c r="AD29" i="25"/>
  <c r="AE29" i="25" s="1"/>
  <c r="A29" i="25"/>
  <c r="AD9" i="25"/>
  <c r="AE9" i="25" s="1"/>
  <c r="N9" i="25"/>
  <c r="G9" i="25"/>
  <c r="A9" i="25"/>
  <c r="L9" i="25" s="1"/>
  <c r="AD8" i="25"/>
  <c r="AE8" i="25" s="1"/>
  <c r="N8" i="25"/>
  <c r="G8" i="25"/>
  <c r="A8" i="25"/>
  <c r="L8" i="25" s="1"/>
  <c r="AD7"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62" i="9"/>
  <c r="A61" i="9"/>
  <c r="A60" i="9"/>
  <c r="A59" i="9"/>
  <c r="A58" i="9"/>
  <c r="A57" i="9"/>
  <c r="A56" i="9"/>
  <c r="A55" i="9"/>
  <c r="A54" i="9"/>
  <c r="A53" i="9"/>
  <c r="A52" i="9"/>
  <c r="A51" i="9"/>
  <c r="A50" i="9"/>
  <c r="A49" i="9"/>
  <c r="A48" i="9"/>
  <c r="L48" i="9" s="1"/>
  <c r="AD25" i="9"/>
  <c r="AE25" i="9" s="1"/>
  <c r="A25" i="9"/>
  <c r="AD24" i="9"/>
  <c r="AE24" i="9" s="1"/>
  <c r="A24" i="9"/>
  <c r="AD23" i="9"/>
  <c r="AE23" i="9" s="1"/>
  <c r="A23" i="9"/>
  <c r="AD12" i="9"/>
  <c r="N12" i="9"/>
  <c r="G12" i="9"/>
  <c r="A12" i="9"/>
  <c r="AD11" i="9"/>
  <c r="N11" i="9"/>
  <c r="G11" i="9"/>
  <c r="A11" i="9"/>
  <c r="AE69" i="9"/>
  <c r="AD69" i="9"/>
  <c r="N69" i="9"/>
  <c r="AE68" i="9"/>
  <c r="AD68" i="9"/>
  <c r="N68" i="9"/>
  <c r="AE67" i="9"/>
  <c r="AD67" i="9"/>
  <c r="N67" i="9"/>
  <c r="AE66" i="9"/>
  <c r="AD66" i="9"/>
  <c r="N66" i="9"/>
  <c r="AE65" i="9"/>
  <c r="AD65" i="9"/>
  <c r="N65" i="9"/>
  <c r="AE64" i="9"/>
  <c r="AD64" i="9"/>
  <c r="N64" i="9"/>
  <c r="AE63" i="9"/>
  <c r="AD63" i="9"/>
  <c r="N63" i="9"/>
  <c r="AE62" i="9"/>
  <c r="AD62" i="9"/>
  <c r="N62" i="9"/>
  <c r="AE61" i="9"/>
  <c r="AD61" i="9"/>
  <c r="N61" i="9"/>
  <c r="AE60" i="9"/>
  <c r="AD60" i="9"/>
  <c r="N60" i="9"/>
  <c r="AE79" i="9"/>
  <c r="AD79" i="9"/>
  <c r="N79" i="9"/>
  <c r="AE78" i="9"/>
  <c r="AD78" i="9"/>
  <c r="N78" i="9"/>
  <c r="AE77" i="9"/>
  <c r="AD77" i="9"/>
  <c r="N77" i="9"/>
  <c r="AE76" i="9"/>
  <c r="AD76" i="9"/>
  <c r="N76" i="9"/>
  <c r="AE75" i="9"/>
  <c r="AD75" i="9"/>
  <c r="N75" i="9"/>
  <c r="AE74" i="9"/>
  <c r="AD74" i="9"/>
  <c r="N74" i="9"/>
  <c r="AE73" i="9"/>
  <c r="AD73" i="9"/>
  <c r="N73" i="9"/>
  <c r="AE72" i="9"/>
  <c r="AD72" i="9"/>
  <c r="N72" i="9"/>
  <c r="AE71" i="9"/>
  <c r="AD71" i="9"/>
  <c r="N71" i="9"/>
  <c r="AE70" i="9"/>
  <c r="AD70" i="9"/>
  <c r="N70" i="9"/>
  <c r="AE59" i="9"/>
  <c r="AD59" i="9"/>
  <c r="N59" i="9"/>
  <c r="AE58" i="9"/>
  <c r="AD58" i="9"/>
  <c r="N58" i="9"/>
  <c r="AE57" i="9"/>
  <c r="AD57" i="9"/>
  <c r="N57" i="9"/>
  <c r="AE56" i="9"/>
  <c r="AD56" i="9"/>
  <c r="N56" i="9"/>
  <c r="AE55" i="9"/>
  <c r="AD55" i="9"/>
  <c r="N55" i="9"/>
  <c r="AD54" i="9"/>
  <c r="AE54" i="9" s="1"/>
  <c r="N54" i="9"/>
  <c r="AE53" i="9"/>
  <c r="AD53" i="9"/>
  <c r="N53" i="9"/>
  <c r="AE52" i="9"/>
  <c r="AD52" i="9"/>
  <c r="N52" i="9"/>
  <c r="AE51" i="9"/>
  <c r="AD51" i="9"/>
  <c r="N51" i="9"/>
  <c r="AE50" i="9"/>
  <c r="AD50" i="9"/>
  <c r="N50" i="9"/>
  <c r="AE49" i="9"/>
  <c r="AD49" i="9"/>
  <c r="N49" i="9"/>
  <c r="AE87" i="9"/>
  <c r="AD87" i="9"/>
  <c r="N87" i="9"/>
  <c r="AE86" i="9"/>
  <c r="AD86" i="9"/>
  <c r="N86" i="9"/>
  <c r="AE85" i="9"/>
  <c r="AD85" i="9"/>
  <c r="N85" i="9"/>
  <c r="AE84" i="9"/>
  <c r="AD84" i="9"/>
  <c r="N84" i="9"/>
  <c r="AE83" i="9"/>
  <c r="AD83" i="9"/>
  <c r="N83" i="9"/>
  <c r="AE92" i="9"/>
  <c r="AD92" i="9"/>
  <c r="N92" i="9"/>
  <c r="AE91" i="9"/>
  <c r="AD91" i="9"/>
  <c r="N91" i="9"/>
  <c r="AE90" i="9"/>
  <c r="AD90" i="9"/>
  <c r="N90" i="9"/>
  <c r="AE89" i="9"/>
  <c r="AD89" i="9"/>
  <c r="N89" i="9"/>
  <c r="AE88" i="9"/>
  <c r="AD88" i="9"/>
  <c r="N88" i="9"/>
  <c r="AE102" i="9"/>
  <c r="AD102" i="9"/>
  <c r="N102" i="9"/>
  <c r="AD26" i="9"/>
  <c r="AE26" i="9" s="1"/>
  <c r="A26" i="9"/>
  <c r="AD27" i="9"/>
  <c r="AE27" i="9" s="1"/>
  <c r="A27" i="9"/>
  <c r="AD28" i="9"/>
  <c r="AE28" i="9" s="1"/>
  <c r="A28" i="9"/>
  <c r="AD29" i="9"/>
  <c r="AE29" i="9" s="1"/>
  <c r="A29" i="9"/>
  <c r="AE101" i="9"/>
  <c r="AD101" i="9"/>
  <c r="N101" i="9"/>
  <c r="AE100" i="9"/>
  <c r="AD100" i="9"/>
  <c r="N100" i="9"/>
  <c r="AE99" i="9"/>
  <c r="AD99" i="9"/>
  <c r="N99" i="9"/>
  <c r="AE98" i="9"/>
  <c r="AD98" i="9"/>
  <c r="N98" i="9"/>
  <c r="AE97" i="9"/>
  <c r="AD97" i="9"/>
  <c r="N97" i="9"/>
  <c r="AE96" i="9"/>
  <c r="AD96" i="9"/>
  <c r="N96" i="9"/>
  <c r="AE95" i="9"/>
  <c r="AD95" i="9"/>
  <c r="N95" i="9"/>
  <c r="AE94" i="9"/>
  <c r="AD94" i="9"/>
  <c r="N94" i="9"/>
  <c r="AE93" i="9"/>
  <c r="AD93" i="9"/>
  <c r="N93" i="9"/>
  <c r="AE82" i="9"/>
  <c r="AD82" i="9"/>
  <c r="N82" i="9"/>
  <c r="AE81" i="9"/>
  <c r="AD81" i="9"/>
  <c r="N81" i="9"/>
  <c r="AE80" i="9"/>
  <c r="AD80" i="9"/>
  <c r="N80" i="9"/>
  <c r="AD48" i="9"/>
  <c r="AE48" i="9" s="1"/>
  <c r="N48" i="9"/>
  <c r="AE11" i="26" l="1"/>
  <c r="AE12" i="26"/>
  <c r="L12" i="26"/>
  <c r="L11" i="9"/>
  <c r="L12" i="9"/>
  <c r="AE12" i="9"/>
  <c r="AE11" i="9"/>
  <c r="N16" i="8" l="1"/>
  <c r="L16" i="8"/>
  <c r="N15" i="8"/>
  <c r="L15" i="8"/>
  <c r="N14" i="8"/>
  <c r="L14" i="8"/>
  <c r="N13" i="8"/>
  <c r="L13" i="8"/>
  <c r="N21" i="8"/>
  <c r="L21" i="8"/>
  <c r="N20" i="8"/>
  <c r="L20" i="8"/>
  <c r="N19" i="8"/>
  <c r="L19" i="8"/>
  <c r="N18" i="8"/>
  <c r="L18" i="8"/>
  <c r="B26" i="14" l="1"/>
  <c r="A14" i="35" s="1"/>
  <c r="B25" i="14"/>
  <c r="A13" i="35" s="1"/>
  <c r="B24" i="14"/>
  <c r="A12" i="35" s="1"/>
  <c r="F2" i="26" l="1"/>
  <c r="AD31" i="26"/>
  <c r="AE31" i="26" s="1"/>
  <c r="A31" i="26"/>
  <c r="AD30" i="26"/>
  <c r="AE30" i="26" s="1"/>
  <c r="A30" i="26"/>
  <c r="AD22" i="26"/>
  <c r="AE22" i="26" s="1"/>
  <c r="A22" i="26"/>
  <c r="AD21" i="26"/>
  <c r="AE21" i="26" s="1"/>
  <c r="N21" i="26"/>
  <c r="G21" i="26"/>
  <c r="A21" i="26"/>
  <c r="L21" i="26" s="1"/>
  <c r="AD20" i="26"/>
  <c r="AE20" i="26" s="1"/>
  <c r="N20" i="26"/>
  <c r="G20" i="26"/>
  <c r="L20" i="26"/>
  <c r="A20" i="26"/>
  <c r="AD19" i="26"/>
  <c r="AE19" i="26" s="1"/>
  <c r="N19" i="26"/>
  <c r="G19" i="26"/>
  <c r="A19" i="26"/>
  <c r="L19" i="26" s="1"/>
  <c r="AD18" i="26"/>
  <c r="AE18" i="26" s="1"/>
  <c r="N18" i="26"/>
  <c r="G18" i="26"/>
  <c r="L18" i="26"/>
  <c r="A18" i="26"/>
  <c r="AD17" i="26"/>
  <c r="AE17" i="26" s="1"/>
  <c r="N17" i="26"/>
  <c r="G17" i="26"/>
  <c r="A17" i="26"/>
  <c r="L17" i="26" s="1"/>
  <c r="AD16" i="26"/>
  <c r="AE16" i="26" s="1"/>
  <c r="N16" i="26"/>
  <c r="G16" i="26"/>
  <c r="A16" i="26"/>
  <c r="AD15" i="26"/>
  <c r="N15" i="26"/>
  <c r="G15" i="26"/>
  <c r="A15" i="26"/>
  <c r="AD14" i="26"/>
  <c r="N14" i="26"/>
  <c r="G14" i="26"/>
  <c r="A14" i="26"/>
  <c r="AD13" i="26"/>
  <c r="N13" i="26"/>
  <c r="G13" i="26"/>
  <c r="A13" i="26"/>
  <c r="AD10" i="26"/>
  <c r="N10" i="26"/>
  <c r="G10" i="26"/>
  <c r="A10" i="26"/>
  <c r="AD9" i="26"/>
  <c r="N9" i="26"/>
  <c r="G9" i="26"/>
  <c r="A9" i="26"/>
  <c r="L9" i="26" s="1"/>
  <c r="AD8" i="26"/>
  <c r="AE8" i="26" s="1"/>
  <c r="N8" i="26"/>
  <c r="G8" i="26"/>
  <c r="A8" i="26"/>
  <c r="AD7" i="26"/>
  <c r="N7" i="26"/>
  <c r="G7" i="26"/>
  <c r="A7" i="26"/>
  <c r="B2" i="26"/>
  <c r="F2" i="25"/>
  <c r="AD31" i="25"/>
  <c r="AE31" i="25" s="1"/>
  <c r="A31" i="25"/>
  <c r="AD30" i="25"/>
  <c r="AE30" i="25" s="1"/>
  <c r="A30" i="25"/>
  <c r="AD22" i="25"/>
  <c r="AE22" i="25" s="1"/>
  <c r="A22" i="25"/>
  <c r="AD21" i="25"/>
  <c r="AE21" i="25" s="1"/>
  <c r="N21" i="25"/>
  <c r="G21" i="25"/>
  <c r="A21" i="25"/>
  <c r="L21" i="25" s="1"/>
  <c r="AD20" i="25"/>
  <c r="AE20" i="25" s="1"/>
  <c r="N20" i="25"/>
  <c r="G20" i="25"/>
  <c r="L20" i="25"/>
  <c r="A20" i="25"/>
  <c r="AD19" i="25"/>
  <c r="AE19" i="25" s="1"/>
  <c r="N19" i="25"/>
  <c r="G19" i="25"/>
  <c r="A19" i="25"/>
  <c r="L19" i="25" s="1"/>
  <c r="AD18" i="25"/>
  <c r="AE18" i="25" s="1"/>
  <c r="N18" i="25"/>
  <c r="G18" i="25"/>
  <c r="L18" i="25"/>
  <c r="A18" i="25"/>
  <c r="AD17" i="25"/>
  <c r="AE17" i="25" s="1"/>
  <c r="N17" i="25"/>
  <c r="G17" i="25"/>
  <c r="A17" i="25"/>
  <c r="L17" i="25" s="1"/>
  <c r="AD16" i="25"/>
  <c r="AE16" i="25" s="1"/>
  <c r="N16" i="25"/>
  <c r="G16" i="25"/>
  <c r="A16" i="25"/>
  <c r="AD15" i="25"/>
  <c r="N15" i="25"/>
  <c r="G15" i="25"/>
  <c r="A15" i="25"/>
  <c r="AD14" i="25"/>
  <c r="N14" i="25"/>
  <c r="G14" i="25"/>
  <c r="A14" i="25"/>
  <c r="AD13" i="25"/>
  <c r="N13" i="25"/>
  <c r="G13" i="25"/>
  <c r="A13" i="25"/>
  <c r="L13" i="25" s="1"/>
  <c r="AD12" i="25"/>
  <c r="N12" i="25"/>
  <c r="G12" i="25"/>
  <c r="A12" i="25"/>
  <c r="AD11" i="25"/>
  <c r="N11" i="25"/>
  <c r="G11" i="25"/>
  <c r="A11" i="25"/>
  <c r="AD10" i="25"/>
  <c r="AE10" i="25" s="1"/>
  <c r="N10" i="25"/>
  <c r="G10" i="25"/>
  <c r="A10" i="25"/>
  <c r="AD7" i="25"/>
  <c r="N7" i="25"/>
  <c r="G7" i="25"/>
  <c r="A7" i="25"/>
  <c r="B2" i="25"/>
  <c r="AD30" i="9"/>
  <c r="AE30" i="9" s="1"/>
  <c r="AD22" i="9"/>
  <c r="AE22" i="9" s="1"/>
  <c r="AD31" i="9"/>
  <c r="AE31" i="9" s="1"/>
  <c r="AD21" i="9"/>
  <c r="AD20" i="9"/>
  <c r="AD19" i="9"/>
  <c r="AD18" i="9"/>
  <c r="AD17" i="9"/>
  <c r="AE17" i="9" s="1"/>
  <c r="AD16" i="9"/>
  <c r="AD15" i="9"/>
  <c r="AD14" i="9"/>
  <c r="AD13" i="9"/>
  <c r="AD10" i="9"/>
  <c r="AD9" i="9"/>
  <c r="AD8" i="9"/>
  <c r="N21" i="9"/>
  <c r="N20" i="9"/>
  <c r="N19" i="9"/>
  <c r="N18" i="9"/>
  <c r="N17" i="9"/>
  <c r="N16" i="9"/>
  <c r="N15" i="9"/>
  <c r="N14" i="9"/>
  <c r="N13" i="9"/>
  <c r="N10" i="9"/>
  <c r="N9" i="9"/>
  <c r="N8" i="9"/>
  <c r="N7" i="9"/>
  <c r="G21" i="9"/>
  <c r="G20" i="9"/>
  <c r="G19" i="9"/>
  <c r="G18" i="9"/>
  <c r="G17" i="9"/>
  <c r="G16" i="9"/>
  <c r="G15" i="9"/>
  <c r="G14" i="9"/>
  <c r="G13" i="9"/>
  <c r="G10" i="9"/>
  <c r="G9" i="9"/>
  <c r="G8" i="9"/>
  <c r="AE14" i="26" l="1"/>
  <c r="L8" i="26"/>
  <c r="AE15" i="26"/>
  <c r="AE13" i="26"/>
  <c r="L15" i="26"/>
  <c r="AE10" i="26"/>
  <c r="L13" i="26"/>
  <c r="L16" i="26"/>
  <c r="L14" i="26"/>
  <c r="L11" i="25"/>
  <c r="AE15" i="25"/>
  <c r="AE14" i="25"/>
  <c r="AE13" i="25"/>
  <c r="L15" i="25"/>
  <c r="AE12" i="25"/>
  <c r="L16" i="25"/>
  <c r="L14" i="25"/>
  <c r="AJ8" i="25" s="1"/>
  <c r="L33" i="14" s="1"/>
  <c r="E18" i="35" s="1"/>
  <c r="AE9" i="26"/>
  <c r="L10" i="26"/>
  <c r="L10" i="25"/>
  <c r="AE11" i="25"/>
  <c r="L12" i="25"/>
  <c r="L7" i="25"/>
  <c r="L7" i="26"/>
  <c r="AE7" i="26"/>
  <c r="AE7" i="25"/>
  <c r="L32" i="26" l="1"/>
  <c r="L32" i="25"/>
  <c r="AE32" i="26"/>
  <c r="L33" i="26"/>
  <c r="AE32" i="25"/>
  <c r="L33" i="25"/>
  <c r="AJ9" i="25"/>
  <c r="L34" i="14" s="1"/>
  <c r="E19" i="35" s="1"/>
  <c r="AJ8" i="26"/>
  <c r="O33" i="14" s="1"/>
  <c r="F18" i="35" s="1"/>
  <c r="AJ9" i="26"/>
  <c r="O34" i="14" s="1"/>
  <c r="F19" i="35" s="1"/>
  <c r="AJ7" i="26"/>
  <c r="O32" i="14" s="1"/>
  <c r="F17" i="35" s="1"/>
  <c r="AJ7" i="25"/>
  <c r="L32" i="14" s="1"/>
  <c r="E17" i="35" s="1"/>
  <c r="AJ12" i="26" l="1"/>
  <c r="AK12" i="26" s="1"/>
  <c r="AJ12" i="25"/>
  <c r="AE33" i="26"/>
  <c r="H8" i="14"/>
  <c r="H9" i="14"/>
  <c r="AE33" i="25"/>
  <c r="N26" i="8" l="1"/>
  <c r="N25" i="8"/>
  <c r="N24" i="8"/>
  <c r="N23" i="8"/>
  <c r="N22" i="8"/>
  <c r="N17" i="8"/>
  <c r="N12" i="8"/>
  <c r="N11" i="8"/>
  <c r="N10" i="8"/>
  <c r="N9" i="8"/>
  <c r="N8" i="8"/>
  <c r="N7" i="8"/>
  <c r="L26" i="8"/>
  <c r="L25" i="8"/>
  <c r="L24" i="8"/>
  <c r="L23" i="8"/>
  <c r="L22" i="8"/>
  <c r="L17" i="8"/>
  <c r="L12" i="8"/>
  <c r="L11" i="8"/>
  <c r="L10" i="8"/>
  <c r="L9" i="8"/>
  <c r="L8" i="8"/>
  <c r="L7" i="8"/>
  <c r="J10" i="6"/>
  <c r="J9" i="6"/>
  <c r="J8" i="6"/>
  <c r="J18" i="6"/>
  <c r="J17" i="6"/>
  <c r="J16" i="6"/>
  <c r="J15" i="6"/>
  <c r="J14" i="6"/>
  <c r="J13" i="6"/>
  <c r="J12" i="6"/>
  <c r="J11" i="6"/>
  <c r="B2" i="14" l="1"/>
  <c r="B2" i="9"/>
  <c r="A31" i="9" l="1"/>
  <c r="A30" i="9"/>
  <c r="A22" i="9"/>
  <c r="F2" i="9" l="1"/>
  <c r="B9" i="14" l="1"/>
  <c r="B8" i="14"/>
  <c r="B7" i="14"/>
  <c r="A17" i="9"/>
  <c r="L17" i="9" l="1"/>
  <c r="AE21" i="9"/>
  <c r="A21" i="9"/>
  <c r="L21" i="9" s="1"/>
  <c r="AE20" i="9"/>
  <c r="A20" i="9"/>
  <c r="L20" i="9" s="1"/>
  <c r="AE19" i="9"/>
  <c r="A19" i="9"/>
  <c r="L19" i="9" s="1"/>
  <c r="AE18" i="9"/>
  <c r="A18" i="9"/>
  <c r="L18" i="9" s="1"/>
  <c r="AE16" i="9"/>
  <c r="A16" i="9"/>
  <c r="AE15" i="9"/>
  <c r="A15" i="9"/>
  <c r="A14" i="9"/>
  <c r="AE13" i="9"/>
  <c r="A13" i="9"/>
  <c r="AE10" i="9"/>
  <c r="A10" i="9"/>
  <c r="AE9" i="9"/>
  <c r="A9" i="9"/>
  <c r="AE8" i="9"/>
  <c r="AE7" i="9"/>
  <c r="A8" i="9"/>
  <c r="A7" i="9"/>
  <c r="L16" i="9" l="1"/>
  <c r="L15" i="9"/>
  <c r="L13" i="9"/>
  <c r="L9" i="9"/>
  <c r="L8" i="9"/>
  <c r="L7" i="9"/>
  <c r="L10" i="9"/>
  <c r="AE14" i="9"/>
  <c r="AE32" i="9" s="1"/>
  <c r="L14" i="9"/>
  <c r="AJ9" i="9" l="1"/>
  <c r="K34" i="14" s="1"/>
  <c r="D19" i="35" s="1"/>
  <c r="AJ8" i="9"/>
  <c r="K33" i="14" s="1"/>
  <c r="D18" i="35" s="1"/>
  <c r="L32" i="9"/>
  <c r="L33" i="9"/>
  <c r="AE33" i="9" s="1"/>
  <c r="AJ7" i="9"/>
  <c r="K32" i="14" s="1"/>
  <c r="AJ12" i="9" l="1"/>
  <c r="AK12" i="9" s="1"/>
  <c r="D17" i="35"/>
  <c r="H7" i="14"/>
  <c r="H10" i="14" s="1"/>
  <c r="B6" i="35" s="1"/>
  <c r="M17" i="2"/>
  <c r="J17" i="2"/>
  <c r="K17" i="2"/>
  <c r="L17" i="2"/>
  <c r="I17" i="2"/>
  <c r="H16" i="2"/>
  <c r="H15" i="2"/>
  <c r="H14" i="2"/>
  <c r="H13" i="2"/>
  <c r="H12" i="2"/>
  <c r="H17" i="2" l="1"/>
  <c r="H17" i="14" l="1"/>
  <c r="AK12" i="25" l="1"/>
</calcChain>
</file>

<file path=xl/sharedStrings.xml><?xml version="1.0" encoding="utf-8"?>
<sst xmlns="http://schemas.openxmlformats.org/spreadsheetml/2006/main" count="2156" uniqueCount="1012">
  <si>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</si>
  <si>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</si>
  <si>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</si>
  <si>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主な事業内容</t>
    <rPh sb="0" eb="1">
      <t>オモ</t>
    </rPh>
    <rPh sb="2" eb="4">
      <t>ジギョウ</t>
    </rPh>
    <rPh sb="4" eb="6">
      <t>ナイヨウ</t>
    </rPh>
    <phoneticPr fontId="4"/>
  </si>
  <si>
    <t>その他の目標保有者に関する情報</t>
    <phoneticPr fontId="4"/>
  </si>
  <si>
    <t>その他の目標保有者の名称</t>
    <phoneticPr fontId="4"/>
  </si>
  <si>
    <t>役割</t>
    <rPh sb="0" eb="2">
      <t>ヤクワリ</t>
    </rPh>
    <phoneticPr fontId="4"/>
  </si>
  <si>
    <t>削減協力者に関する情報</t>
    <rPh sb="6" eb="7">
      <t>カン</t>
    </rPh>
    <rPh sb="9" eb="11">
      <t>ジョウホウ</t>
    </rPh>
    <phoneticPr fontId="4"/>
  </si>
  <si>
    <t>削減協力者の名称</t>
    <rPh sb="6" eb="8">
      <t>メイショウ</t>
    </rPh>
    <phoneticPr fontId="4"/>
  </si>
  <si>
    <t>削減協力者の位置付け</t>
    <rPh sb="6" eb="9">
      <t>イチヅ</t>
    </rPh>
    <phoneticPr fontId="4"/>
  </si>
  <si>
    <t>基本情報</t>
  </si>
  <si>
    <t>※</t>
    <phoneticPr fontId="4"/>
  </si>
  <si>
    <t>所在地</t>
    <rPh sb="0" eb="3">
      <t>ショザイチ</t>
    </rPh>
    <phoneticPr fontId="4"/>
  </si>
  <si>
    <t>用途別内訳（㎡）</t>
    <rPh sb="0" eb="2">
      <t>ヨウト</t>
    </rPh>
    <rPh sb="2" eb="3">
      <t>ベツ</t>
    </rPh>
    <rPh sb="3" eb="5">
      <t>ウチワケ</t>
    </rPh>
    <phoneticPr fontId="4"/>
  </si>
  <si>
    <t>分類番号：産業分類名
※日本標準産業分類
（平成25年10月改定）より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22" eb="24">
      <t>ヘイセイ</t>
    </rPh>
    <rPh sb="26" eb="27">
      <t>ネン</t>
    </rPh>
    <rPh sb="29" eb="30">
      <t>ガツ</t>
    </rPh>
    <rPh sb="30" eb="32">
      <t>カイテイ</t>
    </rPh>
    <phoneticPr fontId="4"/>
  </si>
  <si>
    <t>主たる用途</t>
    <rPh sb="0" eb="1">
      <t>シュ</t>
    </rPh>
    <rPh sb="3" eb="5">
      <t>ヨウト</t>
    </rPh>
    <phoneticPr fontId="4"/>
  </si>
  <si>
    <t>事務所</t>
  </si>
  <si>
    <t>学校</t>
    <rPh sb="0" eb="2">
      <t>ガッコウ</t>
    </rPh>
    <phoneticPr fontId="4"/>
  </si>
  <si>
    <t>ホテル</t>
  </si>
  <si>
    <t>病院</t>
    <rPh sb="0" eb="2">
      <t>ビョウイン</t>
    </rPh>
    <phoneticPr fontId="4"/>
  </si>
  <si>
    <t>店舗</t>
    <rPh sb="0" eb="2">
      <t>テンポ</t>
    </rPh>
    <phoneticPr fontId="4"/>
  </si>
  <si>
    <t>合計</t>
    <rPh sb="0" eb="2">
      <t>ゴウケイ</t>
    </rPh>
    <phoneticPr fontId="4"/>
  </si>
  <si>
    <t>延床面積（㎡）</t>
    <rPh sb="0" eb="4">
      <t>ノベユカメンセキ</t>
    </rPh>
    <phoneticPr fontId="4"/>
  </si>
  <si>
    <t>010：管理，補助的経済活動を行う事業所（01農業）</t>
  </si>
  <si>
    <t>011：耕種農業</t>
  </si>
  <si>
    <t>012：畜産農業</t>
  </si>
  <si>
    <t>013：農業サービス業（園芸サービス業を除く）</t>
  </si>
  <si>
    <t>014：園芸サービス業</t>
  </si>
  <si>
    <t>020：管理，補助的経済活動を行う事業所（02林業）</t>
  </si>
  <si>
    <t>021：育林業</t>
  </si>
  <si>
    <t>022：素材生産業</t>
  </si>
  <si>
    <t>023：特用林産物生産業（きのこ類の栽培を除く）</t>
  </si>
  <si>
    <t>024：林業サービス業</t>
  </si>
  <si>
    <t>029：その他の林業</t>
  </si>
  <si>
    <t>030：管理，補助的経済活動を行う事業所（03漁業）</t>
  </si>
  <si>
    <t>031：海面漁業</t>
  </si>
  <si>
    <t>032：内水面漁業</t>
  </si>
  <si>
    <t>040：管理，補助的経済活動を行う事業所（04水産養殖業）</t>
  </si>
  <si>
    <t>041：海面養殖業</t>
  </si>
  <si>
    <t>042：内水面養殖業</t>
  </si>
  <si>
    <t>050：管理，補助的経済活動を行う事業所（05鉱業，採石業，砂利採取業）</t>
  </si>
  <si>
    <t>051：金属鉱業</t>
  </si>
  <si>
    <t>052：石炭・亜炭鉱業</t>
  </si>
  <si>
    <t>053：原油・天然ガス鉱業</t>
  </si>
  <si>
    <t>054：採石業，砂・砂利・玉石採取業</t>
  </si>
  <si>
    <t xml:space="preserve">055：窯業原料用鉱物鉱業（耐火物・陶磁器・ガラス・セメント原料用に限る） </t>
  </si>
  <si>
    <t>059：その他の鉱業</t>
  </si>
  <si>
    <t>060：管理，補助的経済活動を行う事業所（06総合工事業）</t>
  </si>
  <si>
    <t>061：一般土木建築工事業</t>
  </si>
  <si>
    <t>062：土木工事業（舗装工事業を除く）</t>
  </si>
  <si>
    <t>063：舗装工事業</t>
  </si>
  <si>
    <t>064：建築工事業（木造建築工事業を除く）</t>
  </si>
  <si>
    <t>065：木造建築工事業</t>
  </si>
  <si>
    <t>066：建築リフォーム工事業</t>
  </si>
  <si>
    <t>070：管理，補助的経済活動を行う事業所（07職別工事業）</t>
  </si>
  <si>
    <t>071：大工工事業</t>
  </si>
  <si>
    <t>072：とび・土工・コンクリート工事業</t>
  </si>
  <si>
    <t>073：鉄骨・鉄筋工事業</t>
  </si>
  <si>
    <t>074：石工・れんが・タイル・ブロック工事業</t>
  </si>
  <si>
    <t>075：左官工事業</t>
  </si>
  <si>
    <t>076：板金・金物工事業</t>
  </si>
  <si>
    <t>079：その他の職別工事業</t>
  </si>
  <si>
    <t>078：床・内装工事業</t>
  </si>
  <si>
    <t>080：管理，補助的経済活動を行う事業所（08設備工事業）</t>
  </si>
  <si>
    <t>081：電気工事業</t>
  </si>
  <si>
    <t>082：電気通信・信号装置工事業</t>
  </si>
  <si>
    <t>083：管工事業（さく井工事業を除く）</t>
  </si>
  <si>
    <t>084：機械器具設置工事業</t>
  </si>
  <si>
    <t>089：その他の設備工事業</t>
  </si>
  <si>
    <t>090：管理，補助的経済活動を行う事業所（09食料品製造業）</t>
  </si>
  <si>
    <t>091：畜産食料品製造業</t>
  </si>
  <si>
    <t>092：水産食料品製造業</t>
  </si>
  <si>
    <t>093：野菜缶詰・果実缶詰・農産保存食料品製造業</t>
  </si>
  <si>
    <t>094：調味料製造業</t>
  </si>
  <si>
    <t>095：糖類製造業</t>
  </si>
  <si>
    <t>096：精穀・製粉業</t>
  </si>
  <si>
    <t>097：パン・菓子製造業</t>
  </si>
  <si>
    <t>098：動植物油脂製造業</t>
  </si>
  <si>
    <t>099：その他の食料品製造業</t>
  </si>
  <si>
    <t>100：管理，補助的経済活動を行う事業所（10飲料・たばこ・飼料製造業）</t>
  </si>
  <si>
    <t>101：清涼飲料製造業</t>
  </si>
  <si>
    <t>102：酒類製造業</t>
  </si>
  <si>
    <t>103：茶・コーヒー製造業（清涼飲料を除く）</t>
  </si>
  <si>
    <t>104：製氷業</t>
  </si>
  <si>
    <t>105：たばこ製造業</t>
  </si>
  <si>
    <t>106：飼料・有機質肥料製造業</t>
  </si>
  <si>
    <t>110：管理，補助的経済活動を行う事業所（11繊維工業）</t>
  </si>
  <si>
    <t>111：製糸業，紡績業，化学繊維・ねん糸等製造業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</si>
  <si>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</si>
  <si>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</si>
  <si>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</si>
  <si>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</si>
  <si>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</si>
  <si>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</si>
  <si>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</si>
  <si>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</si>
  <si>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120：管理，補助的経済活動を行う事業所（12木材・木製品製造業）</t>
  </si>
  <si>
    <t>121：製材業，木製品製造業</t>
  </si>
  <si>
    <t>122：造作材・合板・建築用組立材料製造業</t>
  </si>
  <si>
    <t>123：木製容器製造業（竹，とうを含む）</t>
  </si>
  <si>
    <t>129：その他の木製品製造業（竹，とうを含む）</t>
  </si>
  <si>
    <t>130：管理，補助的経済活動を行う事業所（13家具・装備品製造業）</t>
  </si>
  <si>
    <t>131：家具製造業</t>
  </si>
  <si>
    <t>132：宗教用具製造業</t>
  </si>
  <si>
    <t>133：建具製造業</t>
  </si>
  <si>
    <t>139：その他の家具・装備品製造業</t>
  </si>
  <si>
    <t>140：管理，補助的経済活動を行う事業所（14パルプ・紙・紙加工品製造業）</t>
  </si>
  <si>
    <t>141：パルプ製造業</t>
  </si>
  <si>
    <t>142：紙製造業</t>
  </si>
  <si>
    <t>143：加工紙製造業</t>
  </si>
  <si>
    <t>144：紙製品製造業</t>
  </si>
  <si>
    <t>145：紙製容器製造業</t>
  </si>
  <si>
    <t>149：その他のパルプ・紙・紙加工品製造業</t>
  </si>
  <si>
    <t>150：管理，補助的経済活動を行う事業所（15印刷・同関連業）</t>
  </si>
  <si>
    <t>151：印刷業</t>
  </si>
  <si>
    <t>152：製版業</t>
  </si>
  <si>
    <t>153：製本業，印刷物加工業</t>
  </si>
  <si>
    <t>159：印刷関連サービス業</t>
  </si>
  <si>
    <t>160：管理，補助的経済活動を行う事業所（16化学工業）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</si>
  <si>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</si>
  <si>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</si>
  <si>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</si>
  <si>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</si>
  <si>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</si>
  <si>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</si>
  <si>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</si>
  <si>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170：管理，補助的経済活動を行う事業所（17石油製品・石炭製品製造業）</t>
  </si>
  <si>
    <t>171：石油精製業</t>
  </si>
  <si>
    <t>172：潤滑油・グリース製造業（石油精製業によらないもの）</t>
  </si>
  <si>
    <t>173：コークス製造業</t>
  </si>
  <si>
    <t>174：舗装材料製造業</t>
  </si>
  <si>
    <t>179：その他の石油製品・石炭製品製造業</t>
  </si>
  <si>
    <t>180：管理，補助的経済活動を行う事業所（18プラスチック製品製造業）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</si>
  <si>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</si>
  <si>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</si>
  <si>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</si>
  <si>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</si>
  <si>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</si>
  <si>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</si>
  <si>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190：管理，補助的経済活動を行う事業所（19ゴム製品製造業）</t>
  </si>
  <si>
    <t>191：タイヤ・チューブ製造業</t>
  </si>
  <si>
    <t>192：ゴム製・プラスチック製履物・同附属品製造業</t>
  </si>
  <si>
    <t>193：ゴムベルト・ゴムホース・工業用ゴム製品製造業</t>
  </si>
  <si>
    <t>199：その他のゴム製品製造業</t>
  </si>
  <si>
    <t>200：管理，補助的経済活動を行う事業所（20なめし革・同製品・毛皮製造業）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</si>
  <si>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</si>
  <si>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</si>
  <si>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</si>
  <si>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</si>
  <si>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</si>
  <si>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</si>
  <si>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</si>
  <si>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</si>
  <si>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</si>
  <si>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210：管理，補助的経済活動を行う事業所（21窯業・土石製品製造業）</t>
  </si>
  <si>
    <t>211：ガラス・同製品製造業</t>
  </si>
  <si>
    <t>212：セメント・同製品製造業</t>
  </si>
  <si>
    <t>213：建設用粘土製品製造業（陶磁器製を除く）</t>
  </si>
  <si>
    <t>214：陶磁器・同関連製品製造業</t>
  </si>
  <si>
    <t>215：耐火物製造業</t>
  </si>
  <si>
    <t>216：炭素・黒鉛製品製造業</t>
  </si>
  <si>
    <t>217：研磨材・同製品製造業</t>
  </si>
  <si>
    <t>218：骨材・石工品等製造業</t>
  </si>
  <si>
    <t>219：その他の窯業・土石製品製造業</t>
  </si>
  <si>
    <t>220：管理，補助的経済活動を行う事業所（22鉄鋼業）</t>
  </si>
  <si>
    <t>221：製鉄業</t>
  </si>
  <si>
    <t>222：製鋼・製鋼圧延業</t>
  </si>
  <si>
    <t>223：製鋼を行わない鋼材製造業（表面処理鋼材を除く）</t>
  </si>
  <si>
    <t>224：表面処理鋼材製造業</t>
  </si>
  <si>
    <t>225：鉄素形材製造業</t>
  </si>
  <si>
    <t>229：その他の鉄鋼業</t>
  </si>
  <si>
    <t>230：管理，補助的経済活動を行う事業所（23非鉄金属製造業）</t>
  </si>
  <si>
    <t>231：非鉄金属第１次製錬・精製業</t>
  </si>
  <si>
    <t>232：非鉄金属第２次製錬・精製業（非鉄金属合金製造業を含む）</t>
  </si>
  <si>
    <t>233：非鉄金属・同合金圧延業（抽伸，押出しを含む）</t>
  </si>
  <si>
    <t>234：電線・ケーブル製造業</t>
  </si>
  <si>
    <t>235：非鉄金属素形材製造業</t>
  </si>
  <si>
    <t>239：その他の非鉄金属製造業</t>
  </si>
  <si>
    <t>240：管理，補助的経済活動を行う事業所（24金属製品製造業）</t>
  </si>
  <si>
    <t>241：ブリキ缶・その他のめっき板等製品製造業</t>
  </si>
  <si>
    <t>242：洋食器・刃物・手道具・金物類製造業</t>
  </si>
  <si>
    <t>243：暖房・調理等装置，配管工事用附属品製造業</t>
  </si>
  <si>
    <t>244：建設用・建築用金属製品製造業（製缶板金業を含む）</t>
  </si>
  <si>
    <t>245：金属素形材製品製造業</t>
  </si>
  <si>
    <t>246：金属被覆・彫刻業，熱処理業（ほうろう鉄器を除く）</t>
  </si>
  <si>
    <t>247：金属線製品製造業（ねじ類を除く）</t>
  </si>
  <si>
    <t>248：ボルト・ナット・リベット・小ねじ・木ねじ等製造業</t>
  </si>
  <si>
    <t>249：その他の金属製品製造業</t>
  </si>
  <si>
    <t>250：管理，補助的経済活動を行う事業所（25はん用機械器具製造業）</t>
  </si>
  <si>
    <t>251：ボイラ・原動機製造業</t>
  </si>
  <si>
    <t>252：ポンプ・圧縮機器製造業</t>
  </si>
  <si>
    <t>253：一般産業用機械・装置製造業</t>
  </si>
  <si>
    <t>259：その他のはん用機械・同部分品製造業</t>
  </si>
  <si>
    <t>260：管理，補助的経済活動を行う事業所（26生産用機械器具製造業）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</si>
  <si>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</si>
  <si>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</si>
  <si>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</si>
  <si>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</si>
  <si>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</si>
  <si>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</si>
  <si>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</si>
  <si>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</si>
  <si>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270：管理，補助的経済活動を行う事業所（27業務用機械器具製造業）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</si>
  <si>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</si>
  <si>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</si>
  <si>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</si>
  <si>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</si>
  <si>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</si>
  <si>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</si>
  <si>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280：管理，補助的経済活動を行う事業所（28電子部品・デバイス・電子回路製造業）</t>
  </si>
  <si>
    <t>281：電子デバイス製造業</t>
  </si>
  <si>
    <t>282：電子部品製造業</t>
  </si>
  <si>
    <t>283：記録メディア製造業</t>
  </si>
  <si>
    <t>284：電子回路製造業</t>
  </si>
  <si>
    <t>285：ユニット部品製造業</t>
  </si>
  <si>
    <t>289：その他の電子部品・デバイス・電子回路製造業</t>
  </si>
  <si>
    <t>290：管理，補助的経済活動を行う事業所（29電気機械器具製造業）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</si>
  <si>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</si>
  <si>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</si>
  <si>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</si>
  <si>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</si>
  <si>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</si>
  <si>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</si>
  <si>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</si>
  <si>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</si>
  <si>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300：管理，補助的経済活動を行う事業所（30情報通信機械器具製造業）</t>
  </si>
  <si>
    <t>301：通信機械器具・同関連機械器具製造業</t>
  </si>
  <si>
    <t>302：映像・音響機械器具製造業</t>
  </si>
  <si>
    <t>303：電子計算機・同附属装置製造業</t>
  </si>
  <si>
    <t>310：管理，補助的経済活動を行う事業所（31輸送用機械器具製造業）</t>
  </si>
  <si>
    <t>311：自動車・同附属品製造業</t>
  </si>
  <si>
    <t>312：鉄道車両・同部分品製造業</t>
  </si>
  <si>
    <t>313：船舶製造・修理業，舶用機関製造業</t>
  </si>
  <si>
    <t>314：航空機・同附属品製造業</t>
  </si>
  <si>
    <t>315：産業用運搬車両・同部分品・附属品製造業</t>
  </si>
  <si>
    <t>319：その他の輸送用機械器具製造業</t>
  </si>
  <si>
    <t>320：管理，補助的経済活動を行う事業所（32その他の製造業）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</si>
  <si>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</si>
  <si>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</si>
  <si>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</si>
  <si>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</si>
  <si>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</si>
  <si>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</si>
  <si>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</si>
  <si>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</si>
  <si>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</si>
  <si>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330：管理，補助的経済活動を行う事業所（33電気業）</t>
  </si>
  <si>
    <t>331：電気業</t>
  </si>
  <si>
    <t>340：管理，補助的経済活動を行う事業所（34ガス業）</t>
  </si>
  <si>
    <t>341：ガス業</t>
  </si>
  <si>
    <t>350：管理，補助的経済活動を行う事業所（35熱供給業）</t>
  </si>
  <si>
    <t>351：熱供給業</t>
  </si>
  <si>
    <t>360：管理，補助的経済活動を行う事業所（36水道業）</t>
  </si>
  <si>
    <t>361：上水道業</t>
  </si>
  <si>
    <t>362：工業用水道業</t>
  </si>
  <si>
    <t>363：下水道業</t>
  </si>
  <si>
    <t>370：管理，補助的経済活動を行う事業所（37通信業）</t>
  </si>
  <si>
    <t>371：固定電気通信業</t>
  </si>
  <si>
    <t>372：移動電気通信業</t>
  </si>
  <si>
    <t>373：電気通信に附帯するサービス業</t>
  </si>
  <si>
    <t>380：管理，補助的経済活動を行う事業所（38放送業）</t>
  </si>
  <si>
    <t>381：公共放送業（有線放送業を除く）</t>
  </si>
  <si>
    <t>382：民間放送業（有線放送業を除く）</t>
  </si>
  <si>
    <t>383：有線放送業</t>
  </si>
  <si>
    <t>390：管理，補助的経済活動を行う事業所（39情報サービス業）</t>
  </si>
  <si>
    <t>391：ソフトウェア業</t>
  </si>
  <si>
    <t>392：情報処理・提供サービス業</t>
  </si>
  <si>
    <t>400：管理，補助的経済活動を行う事業所（40インターネット附随サービス業）</t>
  </si>
  <si>
    <t>401：インターネット附随サービス業</t>
  </si>
  <si>
    <t>410：管理，補助的経済活動を行う事業所（41映像・音声・文字情報制作業）</t>
  </si>
  <si>
    <t>411：映像情報制作・配給業</t>
  </si>
  <si>
    <t>412：音声情報制作業</t>
  </si>
  <si>
    <t>413：新聞業</t>
  </si>
  <si>
    <t>414：出版業</t>
  </si>
  <si>
    <t>415：広告制作業</t>
  </si>
  <si>
    <t>416：映像・音声・文字情報制作に附帯するサービス業</t>
  </si>
  <si>
    <t>420：管理，補助的経済活動を行う事業所（42鉄道業）</t>
  </si>
  <si>
    <t>421：鉄道業</t>
  </si>
  <si>
    <t>430：管理，補助的経済活動を行う事業所（43道路旅客運送業）</t>
  </si>
  <si>
    <t>431：一般乗合旅客自動車運送業</t>
  </si>
  <si>
    <t>432：一般乗用旅客自動車運送業</t>
  </si>
  <si>
    <t>433：一般貸切旅客自動車運送業</t>
  </si>
  <si>
    <t>439：その他の道路旅客運送業</t>
  </si>
  <si>
    <t>440：管理，補助的経済活動を行う事業所（44道路貨物運送業）</t>
  </si>
  <si>
    <t>441：一般貨物自動車運送業</t>
  </si>
  <si>
    <t>442：特定貨物自動車運送業</t>
  </si>
  <si>
    <t>443：貨物軽自動車運送業</t>
  </si>
  <si>
    <t>444：集配利用運送業</t>
  </si>
  <si>
    <t>449：その他の道路貨物運送業</t>
  </si>
  <si>
    <t>450：管理，補助的経済活動を行う事業所（45水運業）</t>
  </si>
  <si>
    <t>451：外航海運業</t>
  </si>
  <si>
    <t>452：沿海海運業</t>
  </si>
  <si>
    <t>453：内陸水運業</t>
  </si>
  <si>
    <t>454：船舶貸渡業</t>
  </si>
  <si>
    <t>460：管理，補助的経済活動を行う事業所（46航空運輸業）</t>
  </si>
  <si>
    <t>461：航空運送業</t>
  </si>
  <si>
    <t>462：航空機使用業（航空運送業を除く）</t>
  </si>
  <si>
    <t>470：管理，補助的経済活動を行う事業所（47倉庫業）</t>
  </si>
  <si>
    <t>471：倉庫業（冷蔵倉庫業を除く）</t>
  </si>
  <si>
    <t>472：冷蔵倉庫業</t>
  </si>
  <si>
    <t>480：管理，補助的経済活動を行う事業所（48運輸に附帯するサービス業）</t>
  </si>
  <si>
    <t>481：港湾運送業</t>
  </si>
  <si>
    <t>482：貨物運送取扱業（集配利用運送業を除く）</t>
  </si>
  <si>
    <t>483：運送代理店</t>
  </si>
  <si>
    <t>484：こん包業</t>
  </si>
  <si>
    <t>485：運輸施設提供業</t>
  </si>
  <si>
    <t>489：その他の運輸に附帯するサービス業</t>
  </si>
  <si>
    <t>490：管理，補助的経済活動を行う事業所（49郵便業）</t>
  </si>
  <si>
    <t>491：郵便業（信書便事業を含む）</t>
  </si>
  <si>
    <t>500：管理，補助的経済活動を行う事業所（50各種商品卸売業）</t>
  </si>
  <si>
    <t>501：各種商品卸売業</t>
  </si>
  <si>
    <t>510：管理，補助的経済活動を行う事業所（51繊維・衣服等卸売業）</t>
  </si>
  <si>
    <t>511：繊維品卸売業（衣服，身の回り品を除く）</t>
  </si>
  <si>
    <t>512：衣服卸売業</t>
  </si>
  <si>
    <t>513：身の回り品卸売業</t>
  </si>
  <si>
    <t>520：管理，補助的経済活動を行う事業所（52飲食料品卸売業）</t>
  </si>
  <si>
    <t>521：農畜産物・水産物卸売業</t>
  </si>
  <si>
    <t>522：食料・飲料卸売業</t>
  </si>
  <si>
    <t>530：管理，補助的経済活動を行う事業所（53建築材料，鉱物・金属材料等卸売業）</t>
  </si>
  <si>
    <t>531：建築材料卸売業</t>
  </si>
  <si>
    <t>532：化学製品卸売業</t>
  </si>
  <si>
    <t>533：石油・鉱物卸売業</t>
  </si>
  <si>
    <t>534：鉄鋼製品卸売業</t>
  </si>
  <si>
    <t>535：非鉄金属卸売業</t>
  </si>
  <si>
    <t>536：再生資源卸売業</t>
  </si>
  <si>
    <t>540：管理，補助的経済活動を行う事業所（54機械器具卸売業）</t>
  </si>
  <si>
    <t>541：産業機械器具卸売業</t>
  </si>
  <si>
    <t>542：自動車卸売業</t>
  </si>
  <si>
    <t>543：電気機械器具卸売業</t>
  </si>
  <si>
    <t>549：その他の機械器具卸売業</t>
  </si>
  <si>
    <t>550：管理，補助的経済活動を行う事業所（55その他の卸売業）</t>
  </si>
  <si>
    <t>551：家具・建具・じゅう器等卸売業</t>
  </si>
  <si>
    <t>552：医薬品・化粧品等卸売業</t>
  </si>
  <si>
    <t>553：紙・紙製品卸売業</t>
  </si>
  <si>
    <t>559：他に分類されない卸売業</t>
  </si>
  <si>
    <t>560：管理，補助的経済活動を行う事業所（56各種商品小売業）</t>
  </si>
  <si>
    <t>561：百貨店，総合スーパー</t>
  </si>
  <si>
    <t>569：その他の各種商品小売業（従業者が常時50人未満のもの）</t>
  </si>
  <si>
    <t>570：管理，補助的経済活動を行う事業所（57織物・衣服・身の回り品小売業）</t>
  </si>
  <si>
    <t>571：呉服・服地・寝具小売業</t>
  </si>
  <si>
    <t>572：男子服小売業</t>
  </si>
  <si>
    <t>573：婦人・子供服小売業</t>
  </si>
  <si>
    <t>574：靴・履物小売業</t>
  </si>
  <si>
    <t>579：その他の織物・衣服・身の回り品小売業</t>
  </si>
  <si>
    <t>580：管理，補助的経済活動を行う事業所（58飲食料品小売業）</t>
  </si>
  <si>
    <t>581：各種食料品小売業</t>
  </si>
  <si>
    <t>582：野菜・果実小売業</t>
  </si>
  <si>
    <t>583：食肉小売業</t>
  </si>
  <si>
    <t>584：鮮魚小売業</t>
  </si>
  <si>
    <t>585：酒小売業</t>
  </si>
  <si>
    <t>586：菓子・パン小売業</t>
  </si>
  <si>
    <t>589：その他の飲食料品小売業</t>
  </si>
  <si>
    <t>590：管理，補助的経済活動を行う事業所（59機械器具小売業）</t>
  </si>
  <si>
    <t>591：自動車小売業</t>
  </si>
  <si>
    <t>592：自転車小売業</t>
  </si>
  <si>
    <t>593：機械器具小売業（自動車，自転車を除く）</t>
  </si>
  <si>
    <t>600：管理，補助的経済活動を行う事業所（60その他の小売業）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</si>
  <si>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</si>
  <si>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</si>
  <si>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</si>
  <si>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</si>
  <si>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</si>
  <si>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</si>
  <si>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</si>
  <si>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</si>
  <si>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</si>
  <si>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610：管理，補助的経済活動を行う事業所（61無店舗小売業）</t>
  </si>
  <si>
    <t>611：通信販売・訪問販売小売業</t>
  </si>
  <si>
    <t>612：自動販売機による小売業</t>
  </si>
  <si>
    <t>619：その他の無店舗小売業</t>
  </si>
  <si>
    <t>620：管理，補助的経済活動を行う事業所（62銀行業）</t>
  </si>
  <si>
    <t>621：中央銀行</t>
  </si>
  <si>
    <t>622：銀行（中央銀行を除く）</t>
  </si>
  <si>
    <t>630：管理，補助的経済活動を行う事業所（63協同組織金融業）</t>
  </si>
  <si>
    <t>631：中小企業等金融業</t>
  </si>
  <si>
    <t>632：農林水産金融業</t>
  </si>
  <si>
    <t>640：管理，補助的経済活動を行う事業所（64貸金業，クレジットカード業等非預金信用機関）</t>
  </si>
  <si>
    <t>641：貸金業</t>
  </si>
  <si>
    <t>642：質屋</t>
  </si>
  <si>
    <t>643：クレジットカード業，割賦金融業</t>
  </si>
  <si>
    <t>649：その他の非預金信用機関</t>
  </si>
  <si>
    <t>650：管理，補助的経済活動を行う事業所（65金融商品取引業，商品先物取引業）</t>
  </si>
  <si>
    <t>651：金融商品取引業</t>
  </si>
  <si>
    <t>652：商品先物取引業，商品投資顧問業</t>
  </si>
  <si>
    <t>660：管理，補助的経済活動を行う事業所（66補助的金融業等）</t>
  </si>
  <si>
    <t>661：補助的金融業，金融附帯業</t>
  </si>
  <si>
    <t>662：信託業</t>
  </si>
  <si>
    <t>663：金融代理業</t>
  </si>
  <si>
    <t>670：管理，補助的経済活動を行う事業所（67保険業）</t>
  </si>
  <si>
    <t>671：生命保険業</t>
  </si>
  <si>
    <t>672：損害保険業</t>
  </si>
  <si>
    <t>673：共済事業，少額短期保険業</t>
  </si>
  <si>
    <t>674：保険媒介代理業</t>
  </si>
  <si>
    <t>675：保険サービス業</t>
  </si>
  <si>
    <t>680：管理，補助的経済活動を行う事業所（68不動産取引業）</t>
  </si>
  <si>
    <t>681：建物売買業，土地売買業</t>
  </si>
  <si>
    <t>682：不動産代理業・仲介業</t>
  </si>
  <si>
    <t>690：管理，補助的経済活動を行う事業所（69不動産賃貸業・管理業）</t>
  </si>
  <si>
    <t>691：不動産賃貸業（貸家業，貸間業を除く）</t>
  </si>
  <si>
    <t>692：貸家業，貸間業</t>
  </si>
  <si>
    <t>693：駐車場業</t>
  </si>
  <si>
    <t>694：不動産管理業</t>
  </si>
  <si>
    <t>700：管理，補助的経済活動を行う事業所（70物品賃貸業）</t>
  </si>
  <si>
    <t>701：各種物品賃貸業</t>
  </si>
  <si>
    <t>702：産業用機械器具賃貸業</t>
  </si>
  <si>
    <t>703：事務用機械器具賃貸業</t>
  </si>
  <si>
    <t>704：自動車賃貸業</t>
  </si>
  <si>
    <t>705：スポーツ・娯楽用品賃貸業</t>
  </si>
  <si>
    <t>709：その他の物品賃貸業</t>
  </si>
  <si>
    <t>710：管理，補助的経済活動を行う事業所（71学術・開発研究機関）</t>
  </si>
  <si>
    <t>711：自然科学研究所</t>
  </si>
  <si>
    <t>712：人文・社会科学研究所</t>
  </si>
  <si>
    <t>720：管理，補助的経済活動を行う事業所（72専門サービス業）</t>
  </si>
  <si>
    <t>721：法律事務所，特許事務所</t>
  </si>
  <si>
    <t>722：公証人役場，司法書士事務所，土地家屋調査士事務所</t>
  </si>
  <si>
    <t>723：行政書士事務所</t>
  </si>
  <si>
    <t>724：公認会計士事務所，税理士事務所</t>
  </si>
  <si>
    <t>725：社会保険労務士事務所</t>
  </si>
  <si>
    <t>726：デザイン業</t>
  </si>
  <si>
    <t>727：著述・芸術家業</t>
  </si>
  <si>
    <t>728：経営コンサルタント業，純粋持株会社</t>
  </si>
  <si>
    <t>729：その他の専門サービス業</t>
  </si>
  <si>
    <t>730：管理，補助的経済活動を行う事業所（73広告業）</t>
  </si>
  <si>
    <t>731：広告業</t>
  </si>
  <si>
    <t>740：管理，補助的経済活動を行う事業所（74技術サービス業）</t>
  </si>
  <si>
    <t>741：獣医業</t>
  </si>
  <si>
    <t>742：土木建築サービス業</t>
  </si>
  <si>
    <t>743：機械設計業</t>
  </si>
  <si>
    <t>744：商品・非破壊検査業</t>
  </si>
  <si>
    <t>745：計量証明業</t>
  </si>
  <si>
    <t>746：写真業</t>
  </si>
  <si>
    <t>749：その他の技術サービス業</t>
  </si>
  <si>
    <t>750：管理，補助的経済活動を行う事業所（75宿泊業）</t>
  </si>
  <si>
    <t>751：旅館，ホテル</t>
  </si>
  <si>
    <t>752：簡易宿所</t>
  </si>
  <si>
    <t>753：下宿業</t>
  </si>
  <si>
    <t>759：その他の宿泊業</t>
  </si>
  <si>
    <t>760：管理，補助的経済活動を行う事業所（76飲食店）</t>
  </si>
  <si>
    <t>761：食堂，レストラン（専門料理店を除く）</t>
  </si>
  <si>
    <t>762：専門料理店</t>
  </si>
  <si>
    <t>763：そば・うどん店</t>
  </si>
  <si>
    <t>764：すし店</t>
  </si>
  <si>
    <t>765：酒場，ビヤホール</t>
  </si>
  <si>
    <t>766：バー，キャバレー，ナイトクラブ</t>
  </si>
  <si>
    <t>767：喫茶店</t>
  </si>
  <si>
    <t>769：その他の飲食店</t>
  </si>
  <si>
    <t>770：管理，補助的経済活動を行う事業所（77持ち帰り・配達飲食サービス業）</t>
  </si>
  <si>
    <t>771：持ち帰り飲食サービス業</t>
  </si>
  <si>
    <t>772：配達飲食サービス業</t>
  </si>
  <si>
    <t>780：管理，補助的経済活動を行う事業所（78洗濯・理容・美容・浴場業）</t>
  </si>
  <si>
    <t>781：洗濯業</t>
  </si>
  <si>
    <t>782：理容業</t>
  </si>
  <si>
    <t>783：美容業</t>
  </si>
  <si>
    <t>784：一般公衆浴場業</t>
  </si>
  <si>
    <t>785：その他の公衆浴場業</t>
  </si>
  <si>
    <t>789：その他の洗濯・理容・美容・浴場業</t>
  </si>
  <si>
    <t>790：管理，補助的経済活動を行う事業所（79その他の生活関連サービス業）</t>
  </si>
  <si>
    <t>791：旅行業</t>
  </si>
  <si>
    <t>792：家事サービス業</t>
  </si>
  <si>
    <t>793：衣服裁縫修理業</t>
  </si>
  <si>
    <t>794：物品預り業</t>
  </si>
  <si>
    <t>795：火葬・墓地管理業</t>
  </si>
  <si>
    <t>796：冠婚葬祭業</t>
  </si>
  <si>
    <t>799：他に分類されない生活関連サービス業</t>
  </si>
  <si>
    <t>800：管理，補助的経済活動を行う事業所（80娯楽業）</t>
  </si>
  <si>
    <t>801：映画館</t>
  </si>
  <si>
    <t>802：興行場（別掲を除く），興行団</t>
  </si>
  <si>
    <t>803：競輪・競馬等の競走場，競技団</t>
  </si>
  <si>
    <t>804：スポーツ施設提供業</t>
  </si>
  <si>
    <t>805：公園，遊園地</t>
  </si>
  <si>
    <t>806：遊戯場</t>
  </si>
  <si>
    <t>809：その他の娯楽業</t>
  </si>
  <si>
    <t>810：管理，補助的経済活動を行う事業所（81学校教育）</t>
  </si>
  <si>
    <t>811：幼稚園</t>
  </si>
  <si>
    <t>812：小学校</t>
  </si>
  <si>
    <t>813：中学校</t>
  </si>
  <si>
    <t>814：高等学校，中等教育学校</t>
  </si>
  <si>
    <t>815：特別支援学校</t>
  </si>
  <si>
    <t>816：高等教育機関</t>
  </si>
  <si>
    <t>817：専修学校，各種学校</t>
  </si>
  <si>
    <t>818：学校教育支援機関</t>
  </si>
  <si>
    <t>819：幼保連携型認定こども園</t>
  </si>
  <si>
    <t>820：管理，補助的経済活動を行う事業所（82その他の教育，学習支援業）</t>
  </si>
  <si>
    <t>821：社会教育</t>
  </si>
  <si>
    <t>822：職業・教育支援施設</t>
  </si>
  <si>
    <t>823：学習塾</t>
  </si>
  <si>
    <t>824：教養・技能教授業</t>
  </si>
  <si>
    <t>829：他に分類されない教育，学習支援業</t>
  </si>
  <si>
    <t>830：管理，補助的経済活動を行う事業所（83医療業）</t>
  </si>
  <si>
    <t>831：病院</t>
  </si>
  <si>
    <t>832：一般診療所</t>
  </si>
  <si>
    <t>833：歯科診療所</t>
  </si>
  <si>
    <t>834：助産・看護業</t>
  </si>
  <si>
    <t>835：療術業</t>
  </si>
  <si>
    <t>836：医療に附帯するサービス業</t>
  </si>
  <si>
    <t>840：管理，補助的経済活動を行う事業所（84保健衛生）</t>
  </si>
  <si>
    <t>841：保健所</t>
  </si>
  <si>
    <t>842：健康相談施設</t>
  </si>
  <si>
    <t>849：その他の保健衛生</t>
  </si>
  <si>
    <t>850：管理，補助的経済活動を行う事業所（85社会保険・社会福祉・介護事業）</t>
  </si>
  <si>
    <t>851：社会保険事業団体</t>
  </si>
  <si>
    <t>852：福祉事務所</t>
  </si>
  <si>
    <t>853：児童福祉事業</t>
  </si>
  <si>
    <t>854：老人福祉・介護事業</t>
  </si>
  <si>
    <t>855：障害者福祉事業</t>
  </si>
  <si>
    <t>859：その他の社会保険・社会福祉・介護事業</t>
  </si>
  <si>
    <t>860：管理，補助的経済活動を行う事業所（86郵便局）</t>
  </si>
  <si>
    <t>861：郵便局</t>
  </si>
  <si>
    <t>862：郵便局受託業</t>
  </si>
  <si>
    <t>870：管理，補助的経済活動を行う事業所（87協同組合）</t>
  </si>
  <si>
    <t>871：農林水産業協同組合（他に分類されないもの）</t>
  </si>
  <si>
    <t>872：事業協同組合（他に分類されないもの）</t>
  </si>
  <si>
    <t>880：管理，補助的経済活動を行う事業所（88廃棄物処理業）</t>
  </si>
  <si>
    <t>881：一般廃棄物処理業</t>
  </si>
  <si>
    <t>882：産業廃棄物処理業</t>
  </si>
  <si>
    <t>889：その他の廃棄物処理業</t>
  </si>
  <si>
    <t>890：管理，補助的経済活動を行う事業所（89自動車整備業）</t>
  </si>
  <si>
    <t>891：自動車整備業</t>
  </si>
  <si>
    <t>900：管理，補助的経済活動を行う事業所（90機械等修理業）</t>
  </si>
  <si>
    <t>901：機械修理業（電気機械器具を除く）</t>
  </si>
  <si>
    <t>902：電気機械器具修理業</t>
  </si>
  <si>
    <t>903：表具業</t>
  </si>
  <si>
    <t>909：その他の修理業</t>
  </si>
  <si>
    <t>910：管理，補助的経済活動を行う事業所（91職業紹介・労働者派遣業）</t>
  </si>
  <si>
    <t>911：職業紹介業</t>
  </si>
  <si>
    <t>912：労働者派遣業</t>
  </si>
  <si>
    <t>920：管理，補助的経済活動を行う事業所（92その他の事業サービス業）</t>
  </si>
  <si>
    <t>921：速記・ワープロ入力・複写業</t>
  </si>
  <si>
    <t>922：建物サービス業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</si>
  <si>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</si>
  <si>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</si>
  <si>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</si>
  <si>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</si>
  <si>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</si>
  <si>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</si>
  <si>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</si>
  <si>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</si>
  <si>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</si>
  <si>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</si>
  <si>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</si>
  <si>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950：管理，補助的経済活動を行う事業所（95その他のサービス業）</t>
  </si>
  <si>
    <t>951：集会場</t>
  </si>
  <si>
    <t>952：と畜場</t>
  </si>
  <si>
    <t>959：他に分類されないサービス業</t>
  </si>
  <si>
    <t>961：外国公館</t>
  </si>
  <si>
    <t>969：その他の外国公務</t>
  </si>
  <si>
    <t>971：立法機関</t>
  </si>
  <si>
    <t>972：司法機関</t>
  </si>
  <si>
    <t>973：行政機関</t>
  </si>
  <si>
    <t>981：都道府県機関</t>
  </si>
  <si>
    <t>982：市町村機関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</si>
  <si>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</si>
  <si>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</si>
  <si>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</si>
  <si>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</si>
  <si>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</si>
  <si>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</si>
  <si>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</si>
  <si>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 xml:space="preserve">1-2. </t>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</si>
  <si>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</si>
  <si>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</si>
  <si>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</si>
  <si>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</si>
  <si>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</si>
  <si>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</si>
  <si>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</si>
  <si>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</si>
  <si>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</si>
  <si>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</si>
  <si>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</si>
  <si>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</si>
  <si>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</si>
  <si>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</si>
  <si>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</si>
  <si>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</si>
  <si>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</si>
  <si>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</si>
  <si>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</si>
  <si>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</si>
  <si>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</si>
  <si>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</si>
  <si>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年度</t>
    <rPh sb="0" eb="2">
      <t>ネンド</t>
    </rPh>
    <phoneticPr fontId="2"/>
  </si>
  <si>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</si>
  <si>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</si>
  <si>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</si>
  <si>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</si>
  <si>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</si>
  <si>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</si>
  <si>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</si>
  <si>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</si>
  <si>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</si>
  <si>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</si>
  <si>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</si>
  <si>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</si>
  <si>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</si>
  <si>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</si>
  <si>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</si>
  <si>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</si>
  <si>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</si>
  <si>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</si>
  <si>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</si>
  <si>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</si>
  <si>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</si>
  <si>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</si>
  <si>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</si>
  <si>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</si>
  <si>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</si>
  <si>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</si>
  <si>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</si>
  <si>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</si>
  <si>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</si>
  <si>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</si>
  <si>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</si>
  <si>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</si>
  <si>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</si>
  <si>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</si>
  <si>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</si>
  <si>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</si>
  <si>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</si>
  <si>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</si>
  <si>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</si>
  <si>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</si>
  <si>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</si>
  <si>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</si>
  <si>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</si>
  <si>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</si>
  <si>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</si>
  <si>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</si>
  <si>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</si>
  <si>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</si>
  <si>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</si>
  <si>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</si>
  <si>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</si>
  <si>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</si>
  <si>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</si>
  <si>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</si>
  <si>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</si>
  <si>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</si>
  <si>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</si>
  <si>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</si>
  <si>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</si>
  <si>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</si>
  <si>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</si>
  <si>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</si>
  <si>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</si>
  <si>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</si>
  <si>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</si>
  <si>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</si>
  <si>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</si>
  <si>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</si>
  <si>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</si>
  <si>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</si>
  <si>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</si>
  <si>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</si>
  <si>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</si>
  <si>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</si>
  <si>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</si>
  <si>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</si>
  <si>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</si>
  <si>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</si>
  <si>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</si>
  <si>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</si>
  <si>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</si>
  <si>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</si>
  <si>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</si>
  <si>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</si>
  <si>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</si>
  <si>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</si>
  <si>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</si>
  <si>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</si>
  <si>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</si>
  <si>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</si>
  <si>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</si>
  <si>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</si>
  <si>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</si>
  <si>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</si>
  <si>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</si>
  <si>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４月</t>
    <rPh sb="1" eb="2">
      <t>ガツ</t>
    </rPh>
    <phoneticPr fontId="4"/>
  </si>
  <si>
    <t>５月</t>
    <rPh sb="1" eb="2">
      <t>ガツ</t>
    </rPh>
    <phoneticPr fontId="4"/>
  </si>
  <si>
    <t>６月</t>
    <rPh sb="1" eb="2">
      <t>ガツ</t>
    </rPh>
    <phoneticPr fontId="4"/>
  </si>
  <si>
    <t>７月</t>
    <rPh sb="1" eb="2">
      <t>ガツ</t>
    </rPh>
    <phoneticPr fontId="4"/>
  </si>
  <si>
    <t>８月</t>
    <rPh sb="1" eb="2">
      <t>ガツ</t>
    </rPh>
    <phoneticPr fontId="4"/>
  </si>
  <si>
    <t>９月</t>
    <rPh sb="1" eb="2">
      <t>ガツ</t>
    </rPh>
    <phoneticPr fontId="4"/>
  </si>
  <si>
    <t>１０月</t>
    <rPh sb="2" eb="3">
      <t>ガツ</t>
    </rPh>
    <phoneticPr fontId="4"/>
  </si>
  <si>
    <t>１１月</t>
    <rPh sb="2" eb="3">
      <t>ガツ</t>
    </rPh>
    <phoneticPr fontId="4"/>
  </si>
  <si>
    <t>１２月</t>
    <rPh sb="2" eb="3">
      <t>ガツ</t>
    </rPh>
    <phoneticPr fontId="4"/>
  </si>
  <si>
    <t>１月</t>
    <rPh sb="1" eb="2">
      <t>ガツ</t>
    </rPh>
    <phoneticPr fontId="4"/>
  </si>
  <si>
    <t>２月</t>
    <rPh sb="1" eb="2">
      <t>ガツ</t>
    </rPh>
    <phoneticPr fontId="4"/>
  </si>
  <si>
    <t>３月</t>
    <rPh sb="1" eb="2">
      <t>ガツ</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</si>
  <si>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</si>
  <si>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</si>
  <si>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</si>
  <si>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</si>
  <si>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</si>
  <si>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</si>
  <si>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</si>
  <si>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</si>
  <si>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</si>
  <si>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</si>
  <si>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</si>
  <si>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</si>
  <si>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</si>
  <si>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</si>
  <si>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</si>
  <si>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</si>
  <si>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</si>
  <si>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</si>
  <si>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</si>
  <si>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</si>
  <si>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</si>
  <si>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</si>
  <si>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</si>
  <si>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</si>
  <si>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</si>
  <si>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</si>
  <si>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</si>
  <si>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</si>
  <si>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</si>
  <si>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</si>
  <si>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</si>
  <si>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</si>
  <si>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</si>
  <si>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</si>
  <si>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</si>
  <si>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</si>
  <si>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</si>
  <si>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</si>
  <si>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</si>
  <si>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</si>
  <si>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</si>
  <si>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</si>
  <si>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</si>
  <si>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</si>
  <si>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</si>
  <si>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</si>
  <si>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</si>
  <si>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</si>
  <si>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</si>
  <si>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</si>
  <si>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</si>
  <si>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</si>
  <si>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</si>
  <si>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</si>
  <si>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</si>
  <si>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</si>
  <si>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</si>
  <si>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</si>
  <si>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</si>
  <si>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</si>
  <si>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</si>
  <si>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</si>
  <si>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</si>
  <si>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</si>
  <si>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</si>
  <si>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</si>
  <si>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</si>
  <si>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</si>
  <si>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</si>
  <si>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</si>
  <si>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</si>
  <si>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</si>
  <si>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</si>
  <si>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</si>
  <si>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把握対象</t>
    <rPh sb="0" eb="2">
      <t>ハアク</t>
    </rPh>
    <rPh sb="2" eb="4">
      <t>タイショウ</t>
    </rPh>
    <phoneticPr fontId="2"/>
  </si>
  <si>
    <t>活動量</t>
    <rPh sb="0" eb="2">
      <t>カツドウ</t>
    </rPh>
    <rPh sb="2" eb="3">
      <t>リョウ</t>
    </rPh>
    <phoneticPr fontId="2"/>
  </si>
  <si>
    <t>製品中への注入量</t>
    <rPh sb="0" eb="3">
      <t>セイヒンチュウ</t>
    </rPh>
    <rPh sb="5" eb="7">
      <t>チュウニュウ</t>
    </rPh>
    <rPh sb="7" eb="8">
      <t>リョウ</t>
    </rPh>
    <phoneticPr fontId="2"/>
  </si>
  <si>
    <t>モニタリング
ポイント
No.</t>
    <phoneticPr fontId="4"/>
  </si>
  <si>
    <t>年度開始
時点の
在庫量</t>
    <rPh sb="0" eb="2">
      <t>ネンド</t>
    </rPh>
    <rPh sb="2" eb="4">
      <t>カイシ</t>
    </rPh>
    <rPh sb="5" eb="7">
      <t>ジテン</t>
    </rPh>
    <rPh sb="9" eb="11">
      <t>ザイコ</t>
    </rPh>
    <rPh sb="11" eb="12">
      <t>リョウ</t>
    </rPh>
    <phoneticPr fontId="2"/>
  </si>
  <si>
    <t>年度終了
時点の
在庫量</t>
    <rPh sb="0" eb="2">
      <t>ネンド</t>
    </rPh>
    <rPh sb="2" eb="4">
      <t>シュウリョウ</t>
    </rPh>
    <rPh sb="5" eb="7">
      <t>ジテン</t>
    </rPh>
    <rPh sb="9" eb="11">
      <t>ザイコ</t>
    </rPh>
    <rPh sb="11" eb="12">
      <t>リョウ</t>
    </rPh>
    <phoneticPr fontId="2"/>
  </si>
  <si>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</si>
  <si>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</si>
  <si>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GJ</t>
    <phoneticPr fontId="4"/>
  </si>
  <si>
    <t>GJ換算量</t>
    <rPh sb="2" eb="4">
      <t>カンザン</t>
    </rPh>
    <rPh sb="4" eb="5">
      <t>リョウ</t>
    </rPh>
    <phoneticPr fontId="2"/>
  </si>
  <si>
    <t>省エネ法における発熱量換算係数エネルギー使用量（GJ）換算表に基づく</t>
    <rPh sb="0" eb="1">
      <t>ショウ</t>
    </rPh>
    <rPh sb="3" eb="4">
      <t>ホウ</t>
    </rPh>
    <rPh sb="8" eb="11">
      <t>ハツネツリョウ</t>
    </rPh>
    <rPh sb="11" eb="13">
      <t>カンサン</t>
    </rPh>
    <rPh sb="13" eb="15">
      <t>ケイスウ</t>
    </rPh>
    <rPh sb="31" eb="32">
      <t>モト</t>
    </rPh>
    <phoneticPr fontId="4"/>
  </si>
  <si>
    <t>系統電力</t>
    <rPh sb="0" eb="2">
      <t>ケイトウ</t>
    </rPh>
    <rPh sb="2" eb="4">
      <t>デンリョク</t>
    </rPh>
    <phoneticPr fontId="2"/>
  </si>
  <si>
    <t>GJ/kWh</t>
    <phoneticPr fontId="4"/>
  </si>
  <si>
    <t>算定年度</t>
    <rPh sb="0" eb="2">
      <t>サンテイ</t>
    </rPh>
    <rPh sb="2" eb="4">
      <t>ネンド</t>
    </rPh>
    <phoneticPr fontId="4"/>
  </si>
  <si>
    <t>発熱量換算係数</t>
    <rPh sb="0" eb="2">
      <t>ハツネツ</t>
    </rPh>
    <rPh sb="2" eb="3">
      <t>リョウ</t>
    </rPh>
    <rPh sb="3" eb="5">
      <t>カンサン</t>
    </rPh>
    <rPh sb="5" eb="7">
      <t>ケイスウ</t>
    </rPh>
    <phoneticPr fontId="2"/>
  </si>
  <si>
    <t>セル色の表示／非表示</t>
    <rPh sb="2" eb="3">
      <t>ショク</t>
    </rPh>
    <rPh sb="4" eb="6">
      <t>ヒョウジ</t>
    </rPh>
    <rPh sb="7" eb="10">
      <t>ヒヒョウジ</t>
    </rPh>
    <phoneticPr fontId="2"/>
  </si>
  <si>
    <t>提出年月日（yy/mm/nn）</t>
    <rPh sb="0" eb="2">
      <t>テイシュツ</t>
    </rPh>
    <rPh sb="2" eb="5">
      <t>ネンガッピ</t>
    </rPh>
    <phoneticPr fontId="4"/>
  </si>
  <si>
    <t>基準年度中の
変更</t>
    <rPh sb="4" eb="5">
      <t>チュウ</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</si>
  <si>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</si>
  <si>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</si>
  <si>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</si>
  <si>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</si>
  <si>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</si>
  <si>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</si>
  <si>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</si>
  <si>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</si>
  <si>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GJ換算</t>
    <rPh sb="2" eb="4">
      <t>カンサン</t>
    </rPh>
    <phoneticPr fontId="2"/>
  </si>
  <si>
    <t>対象</t>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</si>
  <si>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</si>
  <si>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</si>
  <si>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</si>
  <si>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GJ換算量の合計(b)</t>
    <rPh sb="2" eb="4">
      <t>カンサン</t>
    </rPh>
    <rPh sb="4" eb="5">
      <t>リョウ</t>
    </rPh>
    <rPh sb="6" eb="8">
      <t>ゴウケイ</t>
    </rPh>
    <phoneticPr fontId="2"/>
  </si>
  <si>
    <t>【年度ごとの生産数量等】</t>
    <rPh sb="1" eb="3">
      <t>ネンド</t>
    </rPh>
    <rPh sb="6" eb="8">
      <t>セイサン</t>
    </rPh>
    <rPh sb="8" eb="10">
      <t>スウリョウ</t>
    </rPh>
    <rPh sb="10" eb="11">
      <t>トウ</t>
    </rPh>
    <phoneticPr fontId="4"/>
  </si>
  <si>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</si>
  <si>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</si>
  <si>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</si>
  <si>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</si>
  <si>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</si>
  <si>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</si>
  <si>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</si>
  <si>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</si>
  <si>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</si>
  <si>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</si>
  <si>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</si>
  <si>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</si>
  <si>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基準年度</t>
    <rPh sb="0" eb="2">
      <t>キジュン</t>
    </rPh>
    <rPh sb="2" eb="4">
      <t>ネンド</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</si>
  <si>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</si>
  <si>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</si>
  <si>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</si>
  <si>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</si>
  <si>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</si>
  <si>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</si>
  <si>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r>
      <t>1-1</t>
    </r>
    <r>
      <rPr>
        <sz val="10"/>
        <color theme="1"/>
        <rFont val="ＭＳ Ｐゴシック"/>
        <family val="3"/>
        <charset val="128"/>
      </rPr>
      <t xml:space="preserve">. </t>
    </r>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</si>
  <si>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</si>
  <si>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</si>
  <si>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</si>
  <si>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</si>
  <si>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</si>
  <si>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</si>
  <si>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</si>
  <si>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</si>
  <si>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</si>
  <si>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</si>
  <si>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</si>
  <si>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</si>
  <si>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</si>
  <si>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</si>
  <si>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</si>
  <si>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</si>
  <si>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</si>
  <si>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</si>
  <si>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</si>
  <si>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</si>
  <si>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</si>
  <si>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</si>
  <si>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</si>
  <si>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</si>
  <si>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</si>
  <si>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</si>
  <si>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</si>
  <si>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</si>
  <si>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</si>
  <si>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</si>
  <si>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</si>
  <si>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</si>
  <si>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</si>
  <si>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生石灰の製造</t>
  </si>
  <si>
    <t>石灰石（タンカル）・ドロマイトの使用</t>
    <rPh sb="0" eb="3">
      <t>セッカイセキ</t>
    </rPh>
    <rPh sb="16" eb="18">
      <t>シヨウ</t>
    </rPh>
    <phoneticPr fontId="2"/>
  </si>
  <si>
    <t>シリコンカーバイドの製造</t>
  </si>
  <si>
    <t>カルシウムカーバイドの製造（石灰石起源・還元剤起源）</t>
  </si>
  <si>
    <t>液化炭酸ガスの使用</t>
  </si>
  <si>
    <r>
      <t xml:space="preserve">CO2排出量
</t>
    </r>
    <r>
      <rPr>
        <sz val="9"/>
        <rFont val="ＭＳ Ｐゴシック"/>
        <family val="3"/>
        <charset val="128"/>
      </rPr>
      <t>[t-CO2]</t>
    </r>
    <rPh sb="3" eb="5">
      <t>ハイシュツ</t>
    </rPh>
    <rPh sb="5" eb="6">
      <t>リョウ</t>
    </rPh>
    <phoneticPr fontId="4"/>
  </si>
  <si>
    <t>NO</t>
    <phoneticPr fontId="2"/>
  </si>
  <si>
    <t>CO2排出量</t>
    <rPh sb="3" eb="6">
      <t>ハイシュツリョウ</t>
    </rPh>
    <phoneticPr fontId="4"/>
  </si>
  <si>
    <r>
      <t>t-CO</t>
    </r>
    <r>
      <rPr>
        <vertAlign val="subscript"/>
        <sz val="10"/>
        <rFont val="ＭＳ Ｐゴシック"/>
        <family val="3"/>
        <charset val="128"/>
      </rPr>
      <t>2</t>
    </r>
    <phoneticPr fontId="4"/>
  </si>
  <si>
    <t>基準年度値
（合計/3）</t>
    <rPh sb="0" eb="2">
      <t>キジュン</t>
    </rPh>
    <rPh sb="2" eb="4">
      <t>ネンド</t>
    </rPh>
    <rPh sb="4" eb="5">
      <t>チ</t>
    </rPh>
    <rPh sb="7" eb="9">
      <t>ゴウケイ</t>
    </rPh>
    <phoneticPr fontId="4"/>
  </si>
  <si>
    <t>基準年度排出量は、各基準年度の平均値の小数以下を切り捨てた、整数値です。</t>
    <rPh sb="9" eb="10">
      <t>カク</t>
    </rPh>
    <rPh sb="10" eb="12">
      <t>キジュン</t>
    </rPh>
    <rPh sb="12" eb="14">
      <t>ネンド</t>
    </rPh>
    <rPh sb="15" eb="18">
      <t>ヘイキンチ</t>
    </rPh>
    <phoneticPr fontId="4"/>
  </si>
  <si>
    <t>排出削減目標量</t>
    <rPh sb="0" eb="2">
      <t>ハイシュツ</t>
    </rPh>
    <rPh sb="2" eb="4">
      <t>サクゲン</t>
    </rPh>
    <rPh sb="4" eb="7">
      <t>モクヒョウリョウ</t>
    </rPh>
    <phoneticPr fontId="4"/>
  </si>
  <si>
    <t>排出目標量</t>
    <rPh sb="0" eb="2">
      <t>ハイシュツ</t>
    </rPh>
    <rPh sb="2" eb="4">
      <t>モクヒョウ</t>
    </rPh>
    <rPh sb="4" eb="5">
      <t>リョウ</t>
    </rPh>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</si>
  <si>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</si>
  <si>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</si>
  <si>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</si>
  <si>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</si>
  <si>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</si>
  <si>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</si>
  <si>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</si>
  <si>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</si>
  <si>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</si>
  <si>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</si>
  <si>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</si>
  <si>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</si>
  <si>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</si>
  <si>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</si>
  <si>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t>目標保有者以外に、削減事業に協力する法人（テナント等）を記入してください。</t>
    <phoneticPr fontId="2"/>
  </si>
  <si>
    <t>（グループ参加者用）</t>
    <phoneticPr fontId="2"/>
  </si>
  <si>
    <t>グループ</t>
    <phoneticPr fontId="2"/>
  </si>
  <si>
    <t>各シートより自動表示。</t>
    <phoneticPr fontId="2"/>
  </si>
  <si>
    <t>【事務局計算用】</t>
    <rPh sb="1" eb="4">
      <t>ジムキョク</t>
    </rPh>
    <rPh sb="4" eb="6">
      <t>ケイサン</t>
    </rPh>
    <rPh sb="6" eb="7">
      <t>ヨウ</t>
    </rPh>
    <phoneticPr fontId="2"/>
  </si>
  <si>
    <r>
      <rPr>
        <sz val="10"/>
        <rFont val="ＭＳ Ｐゴシック"/>
        <family val="3"/>
        <charset val="128"/>
      </rPr>
      <t>月別の購買量　</t>
    </r>
    <r>
      <rPr>
        <b/>
        <sz val="10"/>
        <color rgb="FFFF0000"/>
        <rFont val="ＭＳ Ｐゴシック"/>
        <family val="3"/>
        <charset val="128"/>
      </rPr>
      <t>※「活動量」の単位（F列）と整合するように記入ください。</t>
    </r>
    <rPh sb="0" eb="2">
      <t>ツキベツ</t>
    </rPh>
    <rPh sb="3" eb="5">
      <t>コウバイ</t>
    </rPh>
    <rPh sb="5" eb="6">
      <t>リョウ</t>
    </rPh>
    <rPh sb="9" eb="12">
      <t>カツドウリョウ</t>
    </rPh>
    <rPh sb="14" eb="16">
      <t>タンイ</t>
    </rPh>
    <rPh sb="18" eb="19">
      <t>レツ</t>
    </rPh>
    <rPh sb="21" eb="23">
      <t>セイゴウ</t>
    </rPh>
    <rPh sb="28" eb="30">
      <t>キニュウ</t>
    </rPh>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</si>
  <si>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</si>
  <si>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 CO2排出量算定のための組織体制図を図示してください。図示にあたっては、算定に使用するデータの</t>
    <phoneticPr fontId="4"/>
  </si>
  <si>
    <t>自動計算される欄（編集不可）</t>
    <rPh sb="0" eb="2">
      <t>ジドウ</t>
    </rPh>
    <rPh sb="2" eb="4">
      <t>ケイサン</t>
    </rPh>
    <rPh sb="7" eb="8">
      <t>ラン</t>
    </rPh>
    <rPh sb="9" eb="11">
      <t>ヘンシュウ</t>
    </rPh>
    <rPh sb="11" eb="13">
      <t>フカ</t>
    </rPh>
    <phoneticPr fontId="4"/>
  </si>
  <si>
    <t>不動産業取引業</t>
  </si>
  <si>
    <t>XYZエネルギー株式会社</t>
    <phoneticPr fontId="2"/>
  </si>
  <si>
    <t>本社ビルの補助設備の設置者である。なお、設置後の補助対象設備でのエネルギー使用量のモニタリングは、ABC株式会社で行う。</t>
    <phoneticPr fontId="2"/>
  </si>
  <si>
    <t>EFGコンビニエンスストア</t>
    <phoneticPr fontId="2"/>
  </si>
  <si>
    <t>HIJ料理店</t>
    <phoneticPr fontId="2"/>
  </si>
  <si>
    <t>本社ビルの1階に店舗を出店している。補助設備で発生した熱を利用する立場にあり、ソフト面でのCO2削減対策を実施する。</t>
    <phoneticPr fontId="2"/>
  </si>
  <si>
    <t>事業場</t>
  </si>
  <si>
    <t>本社ビル</t>
    <phoneticPr fontId="2"/>
  </si>
  <si>
    <t>A支店</t>
    <phoneticPr fontId="2"/>
  </si>
  <si>
    <t>B支店</t>
    <phoneticPr fontId="2"/>
  </si>
  <si>
    <t>●●県●●区●●町一丁目一番一号</t>
  </si>
  <si>
    <t>●●県●●区●●町二丁目五番二号</t>
    <rPh sb="9" eb="10">
      <t>ニ</t>
    </rPh>
    <rPh sb="12" eb="13">
      <t>ゴ</t>
    </rPh>
    <rPh sb="14" eb="15">
      <t>ニ</t>
    </rPh>
    <phoneticPr fontId="3"/>
  </si>
  <si>
    <t>●●県●●市●●三丁目一番十一号</t>
    <rPh sb="5" eb="6">
      <t>シ</t>
    </rPh>
    <rPh sb="8" eb="9">
      <t>サン</t>
    </rPh>
    <rPh sb="13" eb="14">
      <t>ジュウ</t>
    </rPh>
    <rPh sb="14" eb="15">
      <t>イチ</t>
    </rPh>
    <phoneticPr fontId="3"/>
  </si>
  <si>
    <t>事務所</t>
    <rPh sb="0" eb="2">
      <t>ジム</t>
    </rPh>
    <rPh sb="2" eb="3">
      <t>ショ</t>
    </rPh>
    <phoneticPr fontId="2"/>
  </si>
  <si>
    <t>無</t>
  </si>
  <si>
    <t>有</t>
  </si>
  <si>
    <t>A</t>
  </si>
  <si>
    <t>隣接するLMNビルに電気を供給している。</t>
    <phoneticPr fontId="2"/>
  </si>
  <si>
    <t>隣接するLMNビルに熱を供給している。</t>
    <phoneticPr fontId="2"/>
  </si>
  <si>
    <t>田中　太郎</t>
    <phoneticPr fontId="2"/>
  </si>
  <si>
    <t>総務部　部長</t>
    <phoneticPr fontId="2"/>
  </si>
  <si>
    <t>佐藤　花子</t>
    <phoneticPr fontId="2"/>
  </si>
  <si>
    <t>山田　一郎</t>
    <phoneticPr fontId="2"/>
  </si>
  <si>
    <t>鈴木　太郎</t>
    <phoneticPr fontId="2"/>
  </si>
  <si>
    <t>受電室</t>
    <rPh sb="0" eb="2">
      <t>ジュデン</t>
    </rPh>
    <rPh sb="2" eb="3">
      <t>シツ</t>
    </rPh>
    <phoneticPr fontId="3"/>
  </si>
  <si>
    <t>給湯設備</t>
    <rPh sb="0" eb="2">
      <t>キュウトウ</t>
    </rPh>
    <rPh sb="2" eb="4">
      <t>セツビ</t>
    </rPh>
    <phoneticPr fontId="3"/>
  </si>
  <si>
    <t>厨房機器</t>
    <rPh sb="0" eb="2">
      <t>チュウボウ</t>
    </rPh>
    <rPh sb="2" eb="4">
      <t>キキ</t>
    </rPh>
    <phoneticPr fontId="3"/>
  </si>
  <si>
    <t>コージェネレーション</t>
  </si>
  <si>
    <t>フォークリフト（10台）</t>
    <rPh sb="10" eb="11">
      <t>ダイ</t>
    </rPh>
    <phoneticPr fontId="3"/>
  </si>
  <si>
    <t>芝刈り機</t>
    <rPh sb="0" eb="2">
      <t>シバカ</t>
    </rPh>
    <rPh sb="3" eb="4">
      <t>キ</t>
    </rPh>
    <phoneticPr fontId="3"/>
  </si>
  <si>
    <t>②</t>
  </si>
  <si>
    <t>①</t>
  </si>
  <si>
    <t>電気・熱の一部を外部へ供給</t>
  </si>
  <si>
    <t>事業場の排出量の0.1%未満のため、少量排出源となる。</t>
    <phoneticPr fontId="2"/>
  </si>
  <si>
    <t>系統電力</t>
    <rPh sb="0" eb="2">
      <t>ケイトウ</t>
    </rPh>
    <rPh sb="2" eb="4">
      <t>デンリョク</t>
    </rPh>
    <phoneticPr fontId="3"/>
  </si>
  <si>
    <t>所内消費電力</t>
    <rPh sb="0" eb="2">
      <t>ショナイ</t>
    </rPh>
    <rPh sb="2" eb="4">
      <t>ショウヒ</t>
    </rPh>
    <rPh sb="4" eb="6">
      <t>デンリョク</t>
    </rPh>
    <phoneticPr fontId="3"/>
  </si>
  <si>
    <t>外部供給電力</t>
    <rPh sb="0" eb="2">
      <t>ガイブ</t>
    </rPh>
    <rPh sb="2" eb="4">
      <t>キョウキュウ</t>
    </rPh>
    <rPh sb="4" eb="6">
      <t>デンリョク</t>
    </rPh>
    <phoneticPr fontId="3"/>
  </si>
  <si>
    <t>所内消費熱</t>
    <rPh sb="0" eb="2">
      <t>ショナイ</t>
    </rPh>
    <rPh sb="2" eb="5">
      <t>ショウヒネツ</t>
    </rPh>
    <phoneticPr fontId="3"/>
  </si>
  <si>
    <t>外部供給熱</t>
    <rPh sb="0" eb="2">
      <t>ガイブ</t>
    </rPh>
    <rPh sb="2" eb="4">
      <t>キョウキュウ</t>
    </rPh>
    <rPh sb="4" eb="5">
      <t>ネツ</t>
    </rPh>
    <phoneticPr fontId="3"/>
  </si>
  <si>
    <t>A-1</t>
  </si>
  <si>
    <t>B</t>
  </si>
  <si>
    <t>A-2</t>
  </si>
  <si>
    <t>普通電力量計</t>
    <rPh sb="0" eb="2">
      <t>フツウ</t>
    </rPh>
    <rPh sb="2" eb="4">
      <t>デンリョク</t>
    </rPh>
    <rPh sb="4" eb="5">
      <t>リョウ</t>
    </rPh>
    <rPh sb="5" eb="6">
      <t>ケイ</t>
    </rPh>
    <phoneticPr fontId="3"/>
  </si>
  <si>
    <t>検定付</t>
    <rPh sb="0" eb="2">
      <t>ケンテイ</t>
    </rPh>
    <rPh sb="2" eb="3">
      <t>ツキ</t>
    </rPh>
    <phoneticPr fontId="3"/>
  </si>
  <si>
    <t>蒸気流量計</t>
    <rPh sb="0" eb="2">
      <t>ジョウキ</t>
    </rPh>
    <rPh sb="2" eb="5">
      <t>リュウリョウケイ</t>
    </rPh>
    <phoneticPr fontId="3"/>
  </si>
  <si>
    <t>無</t>
    <rPh sb="0" eb="1">
      <t>ナ</t>
    </rPh>
    <phoneticPr fontId="3"/>
  </si>
  <si>
    <t>有</t>
    <rPh sb="0" eb="1">
      <t>アリ</t>
    </rPh>
    <phoneticPr fontId="3"/>
  </si>
  <si>
    <t>温度換算式メータのため、温度補正は不要。</t>
    <rPh sb="0" eb="2">
      <t>オンド</t>
    </rPh>
    <rPh sb="2" eb="4">
      <t>カンサン</t>
    </rPh>
    <rPh sb="4" eb="5">
      <t>シキ</t>
    </rPh>
    <rPh sb="12" eb="14">
      <t>オンド</t>
    </rPh>
    <rPh sb="14" eb="16">
      <t>ホセイ</t>
    </rPh>
    <rPh sb="17" eb="19">
      <t>フヨウ</t>
    </rPh>
    <phoneticPr fontId="3"/>
  </si>
  <si>
    <t>計測時体積を標準状態体積へ換算した。（供給会社に確認し、ゲージ圧は0.981kPaとした。温度は、平成30年度は17.1℃、平成31年度は16.6℃、令和2年度は16.4℃を用いた。)</t>
    <rPh sb="45" eb="47">
      <t>オンド</t>
    </rPh>
    <rPh sb="49" eb="51">
      <t>ヘイセイ</t>
    </rPh>
    <rPh sb="53" eb="55">
      <t>ネンド</t>
    </rPh>
    <rPh sb="62" eb="64">
      <t>ヘイセイ</t>
    </rPh>
    <rPh sb="66" eb="68">
      <t>ネンド</t>
    </rPh>
    <rPh sb="75" eb="77">
      <t>レイワ</t>
    </rPh>
    <rPh sb="78" eb="80">
      <t>ネンド</t>
    </rPh>
    <rPh sb="80" eb="82">
      <t>ヘイネンド</t>
    </rPh>
    <phoneticPr fontId="3"/>
  </si>
  <si>
    <t>所内消費按分用</t>
    <rPh sb="0" eb="2">
      <t>ショナイ</t>
    </rPh>
    <rPh sb="2" eb="4">
      <t>ショウヒ</t>
    </rPh>
    <rPh sb="4" eb="6">
      <t>アンブン</t>
    </rPh>
    <rPh sb="6" eb="7">
      <t>ヨウ</t>
    </rPh>
    <phoneticPr fontId="3"/>
  </si>
  <si>
    <t>基準産気率に基づき（4.82）重量への換算を行った。</t>
  </si>
  <si>
    <t>4～8</t>
  </si>
  <si>
    <t>購買量</t>
    <rPh sb="0" eb="2">
      <t>コウバイ</t>
    </rPh>
    <rPh sb="2" eb="3">
      <t>リョウ</t>
    </rPh>
    <phoneticPr fontId="2"/>
  </si>
  <si>
    <t>在庫タンク</t>
    <rPh sb="0" eb="2">
      <t>ザイコ</t>
    </rPh>
    <phoneticPr fontId="2"/>
  </si>
  <si>
    <t>時間</t>
    <rPh sb="0" eb="2">
      <t>ジカン</t>
    </rPh>
    <phoneticPr fontId="2"/>
  </si>
  <si>
    <t>ABC株式会社</t>
    <phoneticPr fontId="2"/>
  </si>
  <si>
    <t>建築確認申請に基づき確認。</t>
    <phoneticPr fontId="2"/>
  </si>
  <si>
    <t>消防法届出と設備リストにより特定、調達・購入品リストを確認。
（燃料使用施設については、消防法届出を元に特定したほか、新たな設備の追加や廃止があれば、特定した排出源の見直しを行っている。更に、毎月、調達・購入品リストを確認して、算定対象となる物品を購入していないかを確認している。）</t>
    <phoneticPr fontId="2"/>
  </si>
  <si>
    <t>※本事業に参加する工場・事業場については「1-2. 工場・事業場リストシート」に記載してください。</t>
    <rPh sb="1" eb="2">
      <t>ホン</t>
    </rPh>
    <rPh sb="2" eb="4">
      <t>ジギョウ</t>
    </rPh>
    <rPh sb="5" eb="7">
      <t>サンカ</t>
    </rPh>
    <rPh sb="9" eb="11">
      <t>コウジョウ</t>
    </rPh>
    <rPh sb="12" eb="15">
      <t>ジギョウジョウ</t>
    </rPh>
    <rPh sb="40" eb="42">
      <t>キサイ</t>
    </rPh>
    <phoneticPr fontId="4"/>
  </si>
  <si>
    <t>工場・事業場に関する基本情報</t>
  </si>
  <si>
    <t>工場・事業場
No</t>
    <phoneticPr fontId="4"/>
  </si>
  <si>
    <t>工場・事業場名</t>
  </si>
  <si>
    <t>工場・事業場名</t>
    <rPh sb="6" eb="7">
      <t>メイ</t>
    </rPh>
    <phoneticPr fontId="4"/>
  </si>
  <si>
    <t>工場・事業場No.</t>
  </si>
  <si>
    <t>1） 電気・熱の工場・事業場外への供給に関しては、以下の供給形態を選択してください。</t>
  </si>
  <si>
    <t>　　A：工場・事業場内で燃料を使用して電気や熱を発生させ、工場・事業場外へ供給した場合</t>
  </si>
  <si>
    <t>　　B：電気事業者や熱供給業者から電気や熱の供給を受け、工場・事業場外へ供給した場合</t>
  </si>
  <si>
    <t>2） 左上の工場・事業場NOに該当する工場・事業場の情報を記入ください。</t>
    <rPh sb="3" eb="5">
      <t>ヒダリウエ</t>
    </rPh>
    <rPh sb="15" eb="17">
      <t>ガイトウ</t>
    </rPh>
    <rPh sb="26" eb="28">
      <t>ジョウホウ</t>
    </rPh>
    <rPh sb="29" eb="31">
      <t>キニュウ</t>
    </rPh>
    <phoneticPr fontId="4"/>
  </si>
  <si>
    <t>工場・事業場
No.</t>
  </si>
  <si>
    <t>年間CO2排出量（工場・事業場全体）</t>
    <rPh sb="0" eb="2">
      <t>ネンカン</t>
    </rPh>
    <rPh sb="15" eb="17">
      <t>ゼンタイ</t>
    </rPh>
    <phoneticPr fontId="7"/>
  </si>
  <si>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</si>
  <si>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</si>
  <si>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</si>
  <si>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CO2排出量（工場・事業場全体）【総括】</t>
    <rPh sb="13" eb="15">
      <t>ゼンタイ</t>
    </rPh>
    <rPh sb="17" eb="19">
      <t>ソウカツ</t>
    </rPh>
    <phoneticPr fontId="2"/>
  </si>
  <si>
    <t>【工場・事業場ごとの排出量】</t>
    <rPh sb="10" eb="12">
      <t>ハイシュツ</t>
    </rPh>
    <rPh sb="12" eb="13">
      <t>リョウ</t>
    </rPh>
    <phoneticPr fontId="4"/>
  </si>
  <si>
    <t>工場・事業場NO</t>
  </si>
  <si>
    <t>→外部への供給量をマイナスの値として活動量欄に記載してください。（記入例及びモニタリング報告ガイドライン第II部1.4.2を参照）</t>
    <rPh sb="33" eb="35">
      <t>キニュウ</t>
    </rPh>
    <rPh sb="35" eb="36">
      <t>レイ</t>
    </rPh>
    <rPh sb="36" eb="37">
      <t>オヨ</t>
    </rPh>
    <rPh sb="62" eb="64">
      <t>サンショウ</t>
    </rPh>
    <phoneticPr fontId="2"/>
  </si>
  <si>
    <t>脱炭素化指標(a)/(b)</t>
    <rPh sb="0" eb="1">
      <t>ダツ</t>
    </rPh>
    <rPh sb="1" eb="3">
      <t>タンソ</t>
    </rPh>
    <rPh sb="3" eb="4">
      <t>カ</t>
    </rPh>
    <rPh sb="4" eb="6">
      <t>シヒョウ</t>
    </rPh>
    <phoneticPr fontId="2"/>
  </si>
  <si>
    <t>営業時間（3事業場の単純平均）</t>
    <rPh sb="6" eb="9">
      <t>ジギョウジョウ</t>
    </rPh>
    <phoneticPr fontId="2"/>
  </si>
  <si>
    <t>営業時間（3事業場の単純平均）</t>
    <phoneticPr fontId="2"/>
  </si>
  <si>
    <t>（この欄は事業所形態が事業場の場合のみ記入）</t>
    <rPh sb="7" eb="8">
      <t>ショ</t>
    </rPh>
    <phoneticPr fontId="2"/>
  </si>
  <si>
    <t>年度の途中で設備の統廃合による使用中止、新設による使用開始等の変更があった場合には、「○（変更有）」を選択してください。</t>
    <phoneticPr fontId="2"/>
  </si>
  <si>
    <t>7. 備考</t>
    <rPh sb="3" eb="5">
      <t>ビコウ</t>
    </rPh>
    <phoneticPr fontId="7"/>
  </si>
  <si>
    <t>工場・事業場の種別</t>
    <rPh sb="7" eb="9">
      <t>シュベツ</t>
    </rPh>
    <phoneticPr fontId="4"/>
  </si>
  <si>
    <t>活動量（E列）は小数点以下を切り捨て、整数値で記入してください。</t>
  </si>
  <si>
    <t>算定年度</t>
  </si>
  <si>
    <t>活動量</t>
    <rPh sb="0" eb="3">
      <t>カツドウリョウ</t>
    </rPh>
    <phoneticPr fontId="2"/>
  </si>
  <si>
    <t>活動量単位</t>
    <rPh sb="0" eb="5">
      <t>カツドウリョウタンイ</t>
    </rPh>
    <phoneticPr fontId="2"/>
  </si>
  <si>
    <t>工場・事業場の別</t>
    <rPh sb="0" eb="2">
      <t>コウジョウ</t>
    </rPh>
    <rPh sb="3" eb="6">
      <t>ジギョウジョウ</t>
    </rPh>
    <rPh sb="7" eb="8">
      <t>ベツ</t>
    </rPh>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</si>
  <si>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</si>
  <si>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t>参考：燃料の単位発熱量・排出係数（デフォルト値）＜モニタリング報告ガイドラインVer.3.1 2023.4.11　より＞</t>
    <rPh sb="0" eb="2">
      <t>サンコウ</t>
    </rPh>
    <rPh sb="31" eb="33">
      <t>ホウコク</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</si>
  <si>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</si>
  <si>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</si>
  <si>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</si>
  <si>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</si>
  <si>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</si>
  <si>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</si>
  <si>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</si>
  <si>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</si>
  <si>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</si>
  <si>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</si>
  <si>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</si>
  <si>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</si>
  <si>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</si>
  <si>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</si>
  <si>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</si>
  <si>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</si>
  <si>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r>
      <t>本ファイルは</t>
    </r>
    <r>
      <rPr>
        <b/>
        <u/>
        <sz val="10"/>
        <color indexed="10"/>
        <rFont val="ＭＳ Ｐゴシック"/>
        <family val="3"/>
        <charset val="128"/>
      </rPr>
      <t>第3期（2023年度参加者）</t>
    </r>
    <r>
      <rPr>
        <b/>
        <sz val="10"/>
        <color indexed="10"/>
        <rFont val="ＭＳ Ｐゴシック"/>
        <family val="3"/>
        <charset val="128"/>
      </rPr>
      <t>のグループ</t>
    </r>
    <r>
      <rPr>
        <b/>
        <u/>
        <sz val="10"/>
        <color indexed="10"/>
        <rFont val="ＭＳ Ｐゴシック"/>
        <family val="3"/>
        <charset val="128"/>
      </rPr>
      <t>参加者用</t>
    </r>
    <r>
      <rPr>
        <b/>
        <sz val="10"/>
        <color indexed="10"/>
        <rFont val="ＭＳ Ｐゴシック"/>
        <family val="3"/>
        <charset val="128"/>
      </rPr>
      <t>　</t>
    </r>
    <r>
      <rPr>
        <b/>
        <u/>
        <sz val="10"/>
        <color indexed="10"/>
        <rFont val="ＭＳ Ｐゴシック"/>
        <family val="3"/>
        <charset val="128"/>
      </rPr>
      <t>基準年度</t>
    </r>
    <r>
      <rPr>
        <b/>
        <sz val="10"/>
        <color indexed="10"/>
        <rFont val="ＭＳ Ｐゴシック"/>
        <family val="3"/>
        <charset val="128"/>
      </rPr>
      <t>算定報告書です。</t>
    </r>
    <rPh sb="0" eb="1">
      <t>ホン</t>
    </rPh>
    <rPh sb="25" eb="27">
      <t>サンカ</t>
    </rPh>
    <rPh sb="27" eb="29">
      <t>シャヨウ</t>
    </rPh>
    <rPh sb="30" eb="32">
      <t>キジュン</t>
    </rPh>
    <rPh sb="34" eb="36">
      <t>サンテイ</t>
    </rPh>
    <rPh sb="36" eb="39">
      <t>ホウコクショ</t>
    </rPh>
    <phoneticPr fontId="4"/>
  </si>
  <si>
    <t>SHIFT事業 第3期 基準年度CO2排出量算定報告書</t>
    <rPh sb="5" eb="7">
      <t>ジギョウ</t>
    </rPh>
    <rPh sb="8" eb="9">
      <t>ダイ</t>
    </rPh>
    <rPh sb="10" eb="11">
      <t>キ</t>
    </rPh>
    <rPh sb="12" eb="14">
      <t>キジュン</t>
    </rPh>
    <rPh sb="14" eb="16">
      <t>ネンド</t>
    </rPh>
    <rPh sb="19" eb="22">
      <t>ハイシュツリョウ</t>
    </rPh>
    <rPh sb="22" eb="24">
      <t>サンテイ</t>
    </rPh>
    <rPh sb="24" eb="27">
      <t>ホウコクショ</t>
    </rPh>
    <phoneticPr fontId="4"/>
  </si>
  <si>
    <t>令和3年5月にコージェネレーションを導入した。</t>
    <rPh sb="0" eb="2">
      <t>レイワ</t>
    </rPh>
    <rPh sb="3" eb="4">
      <t>ネン</t>
    </rPh>
    <phoneticPr fontId="2"/>
  </si>
  <si>
    <t>令和2</t>
    <rPh sb="0" eb="2">
      <t>レイワ</t>
    </rPh>
    <phoneticPr fontId="2"/>
  </si>
  <si>
    <t>令和3</t>
    <rPh sb="0" eb="2">
      <t>レイワ</t>
    </rPh>
    <phoneticPr fontId="2"/>
  </si>
  <si>
    <t>令和4</t>
    <rPh sb="0" eb="2">
      <t>レイワ</t>
    </rPh>
    <phoneticPr fontId="2"/>
  </si>
  <si>
    <t>令和2度の対象工場・事業場外に供給した電力・熱の発生に係わる排出について、事業場内からのCO2排出に係る燃料使用量は、モニタリング報告ガイドライン第II部1.4.1を参考に以下のように算定した。     
 Ei:所内消費電力量(kWh)  Ti=所内消費熱量(GJ)   
 Eo:外部供給電力量(kWh)  To=外部供給熱量(GJ)
事業場内からのCO2排出に係る燃料使用量（kl）
         Ei×0.0036(GJ/kWh)+Ti     
= ----------------------------  ×燃料消費量(kl)
   (Ei+Eo)×0.0036(GJ/kWh)+(Ti+To)     
 　　　　　　　4379+4790     
= ----------------------------  ×500 
 　　(4379+1877)+(4790+2053)     
= 349.9885 (kl)   
小数点以下を切り捨て、 
=349（kl）</t>
    <rPh sb="0" eb="2">
      <t>レイワ</t>
    </rPh>
    <phoneticPr fontId="2"/>
  </si>
  <si>
    <t>所内消費分の活動量の算出方法は、「7.備考」に記載した。</t>
    <phoneticPr fontId="2"/>
  </si>
  <si>
    <r>
      <t xml:space="preserve">工場・事業場名
</t>
    </r>
    <r>
      <rPr>
        <b/>
        <sz val="10"/>
        <color rgb="FFFF0000"/>
        <rFont val="ＭＳ Ｐゴシック"/>
        <family val="3"/>
        <charset val="128"/>
      </rPr>
      <t>（SHIFTシステム上に登録されている事業所名を
記入ください）</t>
    </r>
    <rPh sb="6" eb="7">
      <t>メイ</t>
    </rPh>
    <phoneticPr fontId="4"/>
  </si>
  <si>
    <t>事業所（工場/事業場）の業種</t>
    <rPh sb="12" eb="14">
      <t>ギョウシュ</t>
    </rPh>
    <phoneticPr fontId="4"/>
  </si>
  <si>
    <t>総務部</t>
    <rPh sb="0" eb="3">
      <t>ソウムブ</t>
    </rPh>
    <phoneticPr fontId="2"/>
  </si>
  <si>
    <t>4～8</t>
    <phoneticPr fontId="2"/>
  </si>
  <si>
    <t xml:space="preserve">排出削減目標量は、実施計画書の「511脱炭素化計画」シートの「1．脱炭素化計画」のうち、
</t>
    <rPh sb="0" eb="2">
      <t>ハイシュツ</t>
    </rPh>
    <rPh sb="2" eb="4">
      <t>サクゲン</t>
    </rPh>
    <rPh sb="4" eb="6">
      <t>モクヒョウ</t>
    </rPh>
    <rPh sb="6" eb="7">
      <t>リョウ</t>
    </rPh>
    <rPh sb="9" eb="14">
      <t>ジッシケイカクショ</t>
    </rPh>
    <rPh sb="19" eb="20">
      <t>ダツ</t>
    </rPh>
    <rPh sb="20" eb="22">
      <t>タンソ</t>
    </rPh>
    <rPh sb="22" eb="23">
      <t>カ</t>
    </rPh>
    <rPh sb="23" eb="25">
      <t>ケイカク</t>
    </rPh>
    <rPh sb="33" eb="34">
      <t>ダツ</t>
    </rPh>
    <rPh sb="34" eb="36">
      <t>タンソ</t>
    </rPh>
    <rPh sb="36" eb="37">
      <t>カ</t>
    </rPh>
    <rPh sb="37" eb="39">
      <t>ケイカク</t>
    </rPh>
    <phoneticPr fontId="2"/>
  </si>
  <si>
    <r>
      <t>「目標年度」の「工場・事業場全体」の「対基準年度CO2削減量」に記載された値を、</t>
    </r>
    <r>
      <rPr>
        <b/>
        <u/>
        <sz val="10"/>
        <color rgb="FFFF0000"/>
        <rFont val="ＭＳ Ｐゴシック"/>
        <family val="3"/>
        <charset val="128"/>
      </rPr>
      <t>小数点以下を切り捨てて</t>
    </r>
    <r>
      <rPr>
        <b/>
        <sz val="10"/>
        <color rgb="FFFF0000"/>
        <rFont val="ＭＳ Ｐゴシック"/>
        <family val="3"/>
        <charset val="128"/>
      </rPr>
      <t>、記入してください。</t>
    </r>
    <rPh sb="52" eb="54">
      <t>キニュウ</t>
    </rPh>
    <phoneticPr fontId="2"/>
  </si>
  <si>
    <t>※必ず記入してください。</t>
    <rPh sb="1" eb="2">
      <t>カナラ</t>
    </rPh>
    <rPh sb="3" eb="5">
      <t>キニュウ</t>
    </rPh>
    <phoneticPr fontId="2"/>
  </si>
  <si>
    <t>記入欄が足りない場合には、左の行番号をクリックして行全体を選択し、左クリックで「挿入」を選択することで行を追加してください。その上で、E～K列の書式を適用ください。</t>
    <rPh sb="0" eb="2">
      <t>キニュウ</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70" eb="71">
      <t>レツ</t>
    </rPh>
    <rPh sb="72" eb="74">
      <t>ショシキ</t>
    </rPh>
    <rPh sb="75" eb="77">
      <t>テキヨウ</t>
    </rPh>
    <phoneticPr fontId="2"/>
  </si>
  <si>
    <t>その後、挿入した行の一つ上の行（関数等が入っている行）のA～O列までを選択すると、セルの右下に小さな四角が表示されます。 ここにマウスポインタを合わせてをドラッグし、関数を適用してください。</t>
    <rPh sb="2" eb="3">
      <t>ゴ</t>
    </rPh>
    <rPh sb="4" eb="6">
      <t>ソウニュウ</t>
    </rPh>
    <rPh sb="8" eb="9">
      <t>ギョウ</t>
    </rPh>
    <rPh sb="10" eb="11">
      <t>ヒト</t>
    </rPh>
    <rPh sb="12" eb="13">
      <t>ウエ</t>
    </rPh>
    <rPh sb="14" eb="15">
      <t>ギョウ</t>
    </rPh>
    <rPh sb="16" eb="19">
      <t>カンスウトウ</t>
    </rPh>
    <rPh sb="20" eb="21">
      <t>ハイ</t>
    </rPh>
    <rPh sb="25" eb="26">
      <t>ギョウ</t>
    </rPh>
    <rPh sb="31" eb="32">
      <t>レツ</t>
    </rPh>
    <rPh sb="35" eb="37">
      <t>センタク</t>
    </rPh>
    <rPh sb="83" eb="85">
      <t>カンスウ</t>
    </rPh>
    <rPh sb="86" eb="88">
      <t>テキヨウ</t>
    </rPh>
    <phoneticPr fontId="2"/>
  </si>
  <si>
    <t>活動量（小数点以下あり）</t>
    <phoneticPr fontId="2"/>
  </si>
  <si>
    <r>
      <t>活動量</t>
    </r>
    <r>
      <rPr>
        <b/>
        <sz val="10"/>
        <color theme="1"/>
        <rFont val="ＭＳ Ｐゴシック"/>
        <family val="3"/>
        <charset val="128"/>
      </rPr>
      <t xml:space="preserve">
</t>
    </r>
    <r>
      <rPr>
        <sz val="10"/>
        <rFont val="ＭＳ Ｐゴシック"/>
        <family val="3"/>
        <charset val="128"/>
      </rPr>
      <t>（小数点以下以下切り捨て後）</t>
    </r>
    <rPh sb="0" eb="2">
      <t>カツドウ</t>
    </rPh>
    <rPh sb="2" eb="3">
      <t>リョウ</t>
    </rPh>
    <rPh sb="5" eb="10">
      <t>ショウスウテンイカ</t>
    </rPh>
    <phoneticPr fontId="4"/>
  </si>
  <si>
    <t>077：塗装工事業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</si>
</sst>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176" formatCode="#,##0_ ;[Red]\-#,##0\ "/>
    <numFmt numFmtId="177" formatCode="#,##0.0;[Red]\-#,##0.0"/>
    <numFmt numFmtId="178" formatCode="#,##0.00000"/>
    <numFmt numFmtId="179" formatCode="#,##0.000;[Red]\-#,##0.000"/>
    <numFmt numFmtId="180" formatCode="#,##0_);[Red]\(#,##0\)"/>
    <numFmt numFmtId="181" formatCode="#,##0_ "/>
    <numFmt numFmtId="182" formatCode="0.0_);[Red]\(0.0\)"/>
    <numFmt numFmtId="183" formatCode="#,##0.0_ ;[Red]\-#,##0.0\ "/>
    <numFmt numFmtId="184" formatCode="0.0000_ ;[Red]\-0.0000\ "/>
    <numFmt numFmtId="185" formatCode="0_);[Red]\(0\)"/>
    <numFmt numFmtId="186" formatCode="0.0000_ "/>
    <numFmt numFmtId="187" formatCode="0.000000_);[Red]\(0.000000\)"/>
    <numFmt numFmtId="188" formatCode="#,##0.00_ ;[Red]\-#,##0.00\ "/>
  </numFmts>
  <fonts count="4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b/>
      <sz val="10"/>
      <color indexed="10"/>
      <name val="ＭＳ Ｐゴシック"/>
      <family val="3"/>
      <charset val="128"/>
    </font>
    <font>
      <b/>
      <u/>
      <sz val="10"/>
      <color indexed="10"/>
      <name val="ＭＳ Ｐゴシック"/>
      <family val="3"/>
      <charset val="128"/>
    </font>
    <font>
      <sz val="16"/>
      <name val="ＭＳ Ｐゴシック"/>
      <family val="3"/>
      <charset val="128"/>
    </font>
    <font>
      <sz val="11"/>
      <color theme="1"/>
      <name val="ＭＳ Ｐゴシック"/>
      <family val="3"/>
      <charset val="128"/>
    </font>
    <font>
      <i/>
      <sz val="10"/>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0"/>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sz val="11"/>
      <color rgb="FFFF0000"/>
      <name val="ＭＳ Ｐゴシック"/>
      <family val="3"/>
      <charset val="128"/>
    </font>
    <font>
      <sz val="9"/>
      <color rgb="FFFF0000"/>
      <name val="ＭＳ Ｐゴシック"/>
      <family val="3"/>
      <charset val="128"/>
    </font>
    <font>
      <b/>
      <sz val="11"/>
      <name val="游ゴシック"/>
      <family val="3"/>
      <charset val="128"/>
      <scheme val="minor"/>
    </font>
    <font>
      <sz val="11"/>
      <name val="游ゴシック"/>
      <family val="3"/>
      <charset val="128"/>
      <scheme val="minor"/>
    </font>
    <font>
      <b/>
      <u/>
      <sz val="10"/>
      <color rgb="FFFF0000"/>
      <name val="ＭＳ Ｐゴシック"/>
      <family val="3"/>
      <charset val="128"/>
    </font>
  </fonts>
  <fills count="16">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7" tint="0.79998168889431442"/>
        <bgColor indexed="64"/>
      </patternFill>
    </fill>
  </fills>
  <borders count="133">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indexed="64"/>
      </left>
      <right/>
      <top style="double">
        <color indexed="64"/>
      </top>
      <bottom style="medium">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diagonal/>
    </border>
    <border>
      <left style="hair">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medium">
        <color rgb="FFFF0000"/>
      </left>
      <right/>
      <top style="medium">
        <color rgb="FFFF0000"/>
      </top>
      <bottom style="medium">
        <color rgb="FFFF0000"/>
      </bottom>
      <diagonal/>
    </border>
    <border>
      <left style="medium">
        <color indexed="64"/>
      </left>
      <right style="medium">
        <color rgb="FFFF0000"/>
      </right>
      <top style="medium">
        <color rgb="FFFF0000"/>
      </top>
      <bottom style="medium">
        <color rgb="FFFF0000"/>
      </bottom>
      <diagonal/>
    </border>
    <border>
      <left style="medium">
        <color theme="1"/>
      </left>
      <right style="medium">
        <color theme="1"/>
      </right>
      <top style="medium">
        <color theme="1"/>
      </top>
      <bottom style="medium">
        <color theme="1"/>
      </bottom>
      <diagonal/>
    </border>
    <border>
      <left/>
      <right style="medium">
        <color indexed="64"/>
      </right>
      <top style="medium">
        <color theme="1"/>
      </top>
      <bottom style="medium">
        <color theme="1"/>
      </bottom>
      <diagonal/>
    </border>
    <border>
      <left style="medium">
        <color theme="1"/>
      </left>
      <right style="medium">
        <color theme="1"/>
      </right>
      <top/>
      <bottom style="thin">
        <color indexed="64"/>
      </bottom>
      <diagonal/>
    </border>
    <border>
      <left style="medium">
        <color theme="1"/>
      </left>
      <right style="medium">
        <color theme="1"/>
      </right>
      <top style="thin">
        <color indexed="64"/>
      </top>
      <bottom style="thin">
        <color indexed="64"/>
      </bottom>
      <diagonal/>
    </border>
    <border>
      <left style="medium">
        <color theme="1"/>
      </left>
      <right style="medium">
        <color theme="1"/>
      </right>
      <top style="thin">
        <color indexed="64"/>
      </top>
      <bottom style="medium">
        <color theme="1"/>
      </bottom>
      <diagonal/>
    </border>
    <border>
      <left/>
      <right style="medium">
        <color indexed="64"/>
      </right>
      <top style="medium">
        <color indexed="64"/>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bottom/>
      <diagonal/>
    </border>
  </borders>
  <cellStyleXfs count="10">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cellStyleXfs>
  <cellXfs count="1008">
    <xf numFmtId="0" fontId="0" fillId="0" borderId="0" xfId="0">
      <alignment vertical="center"/>
    </xf>
    <xf numFmtId="46" fontId="0" fillId="0" borderId="0" xfId="0" applyNumberFormat="1">
      <alignment vertical="center"/>
    </xf>
    <xf numFmtId="0" fontId="0" fillId="0" borderId="7"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14" fillId="0" borderId="0" xfId="0" applyFont="1">
      <alignment vertical="center"/>
    </xf>
    <xf numFmtId="0" fontId="15"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7"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8" borderId="5" xfId="8" applyFill="1" applyBorder="1">
      <alignment vertical="center"/>
    </xf>
    <xf numFmtId="0" fontId="8" fillId="0" borderId="0" xfId="8">
      <alignment vertical="center"/>
    </xf>
    <xf numFmtId="0" fontId="8" fillId="8" borderId="35" xfId="8" applyFill="1" applyBorder="1">
      <alignment vertical="center"/>
    </xf>
    <xf numFmtId="0" fontId="8" fillId="8" borderId="2" xfId="8" applyFill="1" applyBorder="1">
      <alignment vertical="center"/>
    </xf>
    <xf numFmtId="0" fontId="8" fillId="11" borderId="64" xfId="8" applyFill="1" applyBorder="1">
      <alignment vertical="center"/>
    </xf>
    <xf numFmtId="0" fontId="8" fillId="8" borderId="27" xfId="8" applyFill="1" applyBorder="1">
      <alignment vertical="center"/>
    </xf>
    <xf numFmtId="38" fontId="8" fillId="11" borderId="64" xfId="8" applyNumberFormat="1" applyFill="1" applyBorder="1">
      <alignment vertical="center"/>
    </xf>
    <xf numFmtId="0" fontId="8" fillId="12" borderId="109"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Fill="1" applyAlignment="1">
      <alignment horizontal="right" vertical="center"/>
    </xf>
    <xf numFmtId="0" fontId="9" fillId="0" borderId="82" xfId="0" applyFont="1" applyBorder="1" applyProtection="1">
      <alignment vertical="center"/>
      <protection locked="0"/>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3" fillId="0" borderId="0" xfId="0" applyFont="1" applyAlignment="1">
      <alignment horizontal="left" vertical="center" wrapText="1"/>
    </xf>
    <xf numFmtId="0" fontId="9" fillId="0" borderId="0" xfId="0" applyFont="1" applyAlignment="1">
      <alignment horizontal="left" vertical="center"/>
    </xf>
    <xf numFmtId="0" fontId="9" fillId="0" borderId="0" xfId="0" applyFont="1" applyFill="1" applyBorder="1">
      <alignment vertical="center"/>
    </xf>
    <xf numFmtId="0" fontId="9" fillId="0" borderId="82" xfId="0" applyFont="1" applyBorder="1">
      <alignment vertical="center"/>
    </xf>
    <xf numFmtId="0" fontId="9" fillId="0" borderId="0" xfId="0" applyFont="1" applyAlignment="1">
      <alignment horizontal="left" vertical="center" wrapText="1"/>
    </xf>
    <xf numFmtId="0" fontId="9" fillId="0" borderId="0" xfId="0" applyFont="1" applyFill="1" applyBorder="1" applyAlignment="1">
      <alignment vertical="center"/>
    </xf>
    <xf numFmtId="0" fontId="9" fillId="0" borderId="0" xfId="0" applyFont="1" applyBorder="1">
      <alignment vertical="center"/>
    </xf>
    <xf numFmtId="0" fontId="3" fillId="3" borderId="10" xfId="0" applyFont="1" applyFill="1" applyBorder="1" applyAlignment="1">
      <alignment horizontal="center" vertical="center"/>
    </xf>
    <xf numFmtId="0" fontId="3" fillId="8" borderId="26" xfId="0" applyFont="1" applyFill="1" applyBorder="1" applyAlignment="1" applyProtection="1">
      <alignment horizontal="center" vertical="center"/>
    </xf>
    <xf numFmtId="0" fontId="3" fillId="8" borderId="15" xfId="0" applyFont="1" applyFill="1" applyBorder="1" applyAlignment="1" applyProtection="1">
      <alignment horizontal="center" vertical="center"/>
    </xf>
    <xf numFmtId="0" fontId="3" fillId="0" borderId="6" xfId="0" applyFont="1" applyBorder="1" applyAlignment="1">
      <alignment horizontal="center" vertical="center"/>
    </xf>
    <xf numFmtId="0" fontId="9" fillId="0" borderId="38" xfId="0" applyFont="1" applyFill="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center" indent="1"/>
    </xf>
    <xf numFmtId="0" fontId="21" fillId="0" borderId="0" xfId="0" applyFont="1">
      <alignment vertical="center"/>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center" vertical="center"/>
    </xf>
    <xf numFmtId="0" fontId="3" fillId="0" borderId="0" xfId="0" applyFont="1" applyFill="1" applyBorder="1">
      <alignment vertical="center"/>
    </xf>
    <xf numFmtId="176" fontId="3" fillId="5" borderId="2" xfId="1" applyNumberFormat="1" applyFont="1" applyFill="1" applyBorder="1" applyAlignment="1">
      <alignment horizontal="center" vertical="center"/>
    </xf>
    <xf numFmtId="176" fontId="3" fillId="2" borderId="2" xfId="1" applyNumberFormat="1" applyFont="1" applyFill="1" applyBorder="1" applyAlignment="1" applyProtection="1">
      <alignment horizontal="center" vertical="center"/>
      <protection locked="0"/>
    </xf>
    <xf numFmtId="176" fontId="3" fillId="2" borderId="16" xfId="1" applyNumberFormat="1" applyFont="1" applyFill="1" applyBorder="1" applyAlignment="1" applyProtection="1">
      <alignment horizontal="center" vertical="center"/>
      <protection locked="0"/>
    </xf>
    <xf numFmtId="176" fontId="3" fillId="5" borderId="39" xfId="1" applyNumberFormat="1" applyFont="1" applyFill="1" applyBorder="1" applyAlignment="1">
      <alignment horizontal="center" vertical="center"/>
    </xf>
    <xf numFmtId="176" fontId="3" fillId="5" borderId="93" xfId="1" applyNumberFormat="1" applyFont="1" applyFill="1" applyBorder="1" applyAlignment="1">
      <alignment horizontal="center" vertical="center"/>
    </xf>
    <xf numFmtId="0" fontId="20" fillId="0" borderId="0" xfId="0" applyFont="1">
      <alignment vertical="center"/>
    </xf>
    <xf numFmtId="0" fontId="9" fillId="2" borderId="5" xfId="0" applyFont="1" applyFill="1" applyBorder="1" applyAlignment="1" applyProtection="1">
      <alignment horizontal="left" vertical="center" wrapText="1" shrinkToFit="1"/>
      <protection locked="0"/>
    </xf>
    <xf numFmtId="0" fontId="9" fillId="0" borderId="36" xfId="0" applyFont="1" applyBorder="1">
      <alignment vertical="center"/>
    </xf>
    <xf numFmtId="0" fontId="9" fillId="0" borderId="21" xfId="0" applyFont="1" applyBorder="1">
      <alignment vertical="center"/>
    </xf>
    <xf numFmtId="0" fontId="9" fillId="0" borderId="37" xfId="0" applyFont="1" applyBorder="1">
      <alignment vertical="center"/>
    </xf>
    <xf numFmtId="0" fontId="9" fillId="0" borderId="45" xfId="0" applyFont="1" applyBorder="1">
      <alignment vertical="center"/>
    </xf>
    <xf numFmtId="0" fontId="9" fillId="0" borderId="46" xfId="0" applyFont="1" applyBorder="1">
      <alignment vertical="center"/>
    </xf>
    <xf numFmtId="0" fontId="16" fillId="0" borderId="0" xfId="0" applyFont="1" applyBorder="1">
      <alignment vertical="center"/>
    </xf>
    <xf numFmtId="0" fontId="9" fillId="0" borderId="32" xfId="0" applyFont="1" applyBorder="1">
      <alignment vertical="center"/>
    </xf>
    <xf numFmtId="0" fontId="16" fillId="0" borderId="12" xfId="0" applyFont="1" applyBorder="1">
      <alignment vertical="center"/>
    </xf>
    <xf numFmtId="0" fontId="9" fillId="0" borderId="12" xfId="0" applyFont="1" applyBorder="1">
      <alignment vertical="center"/>
    </xf>
    <xf numFmtId="0" fontId="9" fillId="0" borderId="33" xfId="0" applyFont="1" applyBorder="1">
      <alignment vertical="center"/>
    </xf>
    <xf numFmtId="0" fontId="23" fillId="0" borderId="0" xfId="0" applyFont="1">
      <alignment vertical="center"/>
    </xf>
    <xf numFmtId="0" fontId="24" fillId="0" borderId="0" xfId="0" applyFont="1">
      <alignment vertical="center"/>
    </xf>
    <xf numFmtId="49" fontId="23" fillId="0" borderId="0" xfId="0" applyNumberFormat="1" applyFont="1" applyBorder="1">
      <alignment vertical="center"/>
    </xf>
    <xf numFmtId="0" fontId="23" fillId="0" borderId="0" xfId="0" applyFont="1" applyBorder="1">
      <alignment vertical="center"/>
    </xf>
    <xf numFmtId="0" fontId="23" fillId="0" borderId="36" xfId="0" applyFont="1" applyBorder="1">
      <alignment vertical="center"/>
    </xf>
    <xf numFmtId="0" fontId="9" fillId="2" borderId="0" xfId="0" applyFont="1" applyFill="1" applyBorder="1" applyProtection="1">
      <alignment vertical="center"/>
      <protection locked="0"/>
    </xf>
    <xf numFmtId="0" fontId="9" fillId="2" borderId="13" xfId="0" applyFont="1" applyFill="1" applyBorder="1" applyProtection="1">
      <alignment vertical="center"/>
      <protection locked="0"/>
    </xf>
    <xf numFmtId="0" fontId="9" fillId="2" borderId="0"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0" xfId="0" applyFont="1" applyFill="1" applyBorder="1" applyAlignment="1" applyProtection="1">
      <alignment vertical="top"/>
      <protection locked="0"/>
    </xf>
    <xf numFmtId="0" fontId="9" fillId="2" borderId="25" xfId="0" applyFont="1" applyFill="1" applyBorder="1" applyAlignment="1" applyProtection="1">
      <alignment vertical="top"/>
      <protection locked="0"/>
    </xf>
    <xf numFmtId="0" fontId="9" fillId="2" borderId="14"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3" fillId="0" borderId="0" xfId="2" applyFont="1" applyFill="1">
      <alignment vertical="center"/>
    </xf>
    <xf numFmtId="0" fontId="9" fillId="0" borderId="0" xfId="0" applyFont="1" applyFill="1">
      <alignment vertical="center"/>
    </xf>
    <xf numFmtId="0" fontId="9" fillId="6" borderId="10" xfId="0" applyFont="1" applyFill="1" applyBorder="1" applyAlignment="1" applyProtection="1">
      <alignment horizontal="center" vertical="center"/>
      <protection locked="0"/>
    </xf>
    <xf numFmtId="0" fontId="3" fillId="2" borderId="86" xfId="3"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wrapText="1"/>
      <protection locked="0"/>
    </xf>
    <xf numFmtId="0" fontId="16" fillId="6" borderId="27" xfId="0" applyFont="1" applyFill="1" applyBorder="1" applyAlignment="1" applyProtection="1">
      <alignment horizontal="center" vertical="center" wrapText="1"/>
      <protection locked="0"/>
    </xf>
    <xf numFmtId="0" fontId="3" fillId="6" borderId="27" xfId="3" applyFont="1" applyFill="1" applyBorder="1" applyAlignment="1" applyProtection="1">
      <alignment horizontal="center" vertical="center" wrapText="1"/>
      <protection locked="0"/>
    </xf>
    <xf numFmtId="0" fontId="9" fillId="6" borderId="27" xfId="0" applyFont="1" applyFill="1" applyBorder="1" applyAlignment="1" applyProtection="1">
      <alignment horizontal="center" vertical="center"/>
      <protection locked="0"/>
    </xf>
    <xf numFmtId="0" fontId="3" fillId="2" borderId="90" xfId="3" applyFont="1" applyFill="1" applyBorder="1" applyAlignment="1" applyProtection="1">
      <alignment horizontal="center" vertical="center" wrapText="1"/>
      <protection locked="0"/>
    </xf>
    <xf numFmtId="0" fontId="9" fillId="6" borderId="31" xfId="0" applyFont="1" applyFill="1" applyBorder="1" applyAlignment="1" applyProtection="1">
      <alignment horizontal="center" vertical="center" wrapText="1"/>
      <protection locked="0"/>
    </xf>
    <xf numFmtId="0" fontId="3" fillId="6" borderId="44" xfId="3" applyFont="1" applyFill="1" applyBorder="1" applyAlignment="1" applyProtection="1">
      <alignment horizontal="center" vertical="center" wrapText="1"/>
      <protection locked="0"/>
    </xf>
    <xf numFmtId="0" fontId="9" fillId="6" borderId="44" xfId="0" applyFont="1" applyFill="1" applyBorder="1" applyAlignment="1" applyProtection="1">
      <alignment horizontal="center" vertical="center"/>
      <protection locked="0"/>
    </xf>
    <xf numFmtId="0" fontId="9" fillId="0" borderId="47" xfId="0" applyFont="1" applyBorder="1">
      <alignment vertical="center"/>
    </xf>
    <xf numFmtId="0" fontId="9" fillId="0" borderId="48" xfId="0" applyFont="1" applyBorder="1">
      <alignment vertical="center"/>
    </xf>
    <xf numFmtId="0" fontId="9" fillId="0" borderId="7" xfId="0" applyFont="1" applyBorder="1">
      <alignment vertical="center"/>
    </xf>
    <xf numFmtId="0" fontId="9" fillId="0" borderId="49" xfId="0" applyFont="1" applyBorder="1">
      <alignment vertical="center"/>
    </xf>
    <xf numFmtId="0" fontId="9" fillId="0" borderId="50" xfId="0" applyFont="1" applyBorder="1">
      <alignment vertical="center"/>
    </xf>
    <xf numFmtId="0" fontId="9" fillId="0" borderId="51" xfId="0" applyFont="1" applyBorder="1">
      <alignment vertical="center"/>
    </xf>
    <xf numFmtId="0" fontId="9" fillId="0" borderId="52" xfId="0" applyFont="1" applyBorder="1">
      <alignment vertical="center"/>
    </xf>
    <xf numFmtId="49" fontId="23" fillId="0" borderId="0" xfId="0" applyNumberFormat="1" applyFont="1" applyFill="1">
      <alignment vertical="center"/>
    </xf>
    <xf numFmtId="0" fontId="24" fillId="0" borderId="0" xfId="2" applyFont="1" applyFill="1">
      <alignment vertical="center"/>
    </xf>
    <xf numFmtId="0" fontId="9" fillId="2" borderId="41" xfId="0" applyFont="1" applyFill="1" applyBorder="1" applyAlignment="1" applyProtection="1">
      <alignment horizontal="left" vertical="top" wrapText="1"/>
      <protection locked="0"/>
    </xf>
    <xf numFmtId="0" fontId="9" fillId="2" borderId="94" xfId="0" applyFont="1" applyFill="1" applyBorder="1" applyAlignment="1" applyProtection="1">
      <alignment horizontal="left" vertical="top" wrapText="1"/>
      <protection locked="0"/>
    </xf>
    <xf numFmtId="0" fontId="9" fillId="2" borderId="27" xfId="0" applyFont="1" applyFill="1" applyBorder="1" applyAlignment="1" applyProtection="1">
      <alignment horizontal="left" vertical="center"/>
      <protection locked="0"/>
    </xf>
    <xf numFmtId="0" fontId="9" fillId="2" borderId="44"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Border="1" applyAlignment="1">
      <alignment horizontal="justify" vertical="center" wrapText="1"/>
    </xf>
    <xf numFmtId="0" fontId="16" fillId="6" borderId="27" xfId="0" applyFont="1" applyFill="1" applyBorder="1" applyAlignment="1" applyProtection="1">
      <alignment horizontal="left" vertical="center" wrapText="1"/>
      <protection locked="0"/>
    </xf>
    <xf numFmtId="0" fontId="16" fillId="2" borderId="27" xfId="0" applyFont="1" applyFill="1" applyBorder="1" applyAlignment="1" applyProtection="1">
      <alignment horizontal="center" vertical="center" wrapText="1"/>
      <protection locked="0"/>
    </xf>
    <xf numFmtId="0" fontId="16" fillId="2" borderId="32" xfId="0" applyFont="1" applyFill="1" applyBorder="1" applyAlignment="1" applyProtection="1">
      <alignment horizontal="center" vertical="center" wrapText="1"/>
      <protection locked="0"/>
    </xf>
    <xf numFmtId="0" fontId="3" fillId="2" borderId="15" xfId="3"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protection locked="0"/>
    </xf>
    <xf numFmtId="0" fontId="16" fillId="6" borderId="5" xfId="0" applyFont="1" applyFill="1" applyBorder="1" applyAlignment="1" applyProtection="1">
      <alignment horizontal="left" vertical="center" wrapText="1"/>
      <protection locked="0"/>
    </xf>
    <xf numFmtId="0" fontId="16" fillId="6" borderId="5"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2" borderId="2" xfId="0" applyFont="1" applyFill="1" applyBorder="1" applyAlignment="1" applyProtection="1">
      <alignment horizontal="center" vertical="center" wrapText="1"/>
      <protection locked="0"/>
    </xf>
    <xf numFmtId="0" fontId="3" fillId="2" borderId="17" xfId="3"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protection locked="0"/>
    </xf>
    <xf numFmtId="0" fontId="16" fillId="6" borderId="18" xfId="0" applyFont="1" applyFill="1" applyBorder="1" applyAlignment="1" applyProtection="1">
      <alignment horizontal="left" vertical="center" wrapText="1"/>
      <protection locked="0"/>
    </xf>
    <xf numFmtId="0" fontId="16" fillId="6" borderId="18" xfId="0" applyFont="1" applyFill="1" applyBorder="1" applyAlignment="1" applyProtection="1">
      <alignment horizontal="center" vertical="center" wrapText="1"/>
      <protection locked="0"/>
    </xf>
    <xf numFmtId="0" fontId="16" fillId="2" borderId="18" xfId="0" applyFont="1" applyFill="1" applyBorder="1" applyAlignment="1" applyProtection="1">
      <alignment horizontal="center" vertical="center" wrapText="1"/>
      <protection locked="0"/>
    </xf>
    <xf numFmtId="0" fontId="16" fillId="2" borderId="31" xfId="0" applyFont="1" applyFill="1" applyBorder="1" applyAlignment="1" applyProtection="1">
      <alignment horizontal="center" vertical="center" wrapText="1"/>
      <protection locked="0"/>
    </xf>
    <xf numFmtId="0" fontId="7" fillId="0" borderId="0" xfId="3" applyFont="1" applyFill="1" applyBorder="1" applyAlignment="1">
      <alignment vertical="top" wrapText="1"/>
    </xf>
    <xf numFmtId="0" fontId="20" fillId="7" borderId="0" xfId="2" applyFont="1" applyFill="1" applyBorder="1" applyAlignment="1">
      <alignment horizontal="left" vertical="center"/>
    </xf>
    <xf numFmtId="0" fontId="3" fillId="7" borderId="0" xfId="2" applyFont="1" applyFill="1" applyBorder="1">
      <alignment vertical="center"/>
    </xf>
    <xf numFmtId="0" fontId="16" fillId="0" borderId="0" xfId="0" applyFont="1" applyFill="1" applyBorder="1">
      <alignment vertical="center"/>
    </xf>
    <xf numFmtId="0" fontId="7" fillId="2" borderId="15" xfId="3" applyFont="1" applyFill="1" applyBorder="1" applyAlignment="1" applyProtection="1">
      <alignment horizontal="center" vertical="center" wrapText="1"/>
      <protection locked="0"/>
    </xf>
    <xf numFmtId="0" fontId="7" fillId="5" borderId="68" xfId="2" applyFont="1" applyFill="1" applyBorder="1" applyAlignment="1">
      <alignment horizontal="center" vertical="center" wrapText="1"/>
    </xf>
    <xf numFmtId="0" fontId="16" fillId="5" borderId="26" xfId="0" applyFont="1" applyFill="1" applyBorder="1" applyAlignment="1">
      <alignment horizontal="center" vertical="center"/>
    </xf>
    <xf numFmtId="0" fontId="20" fillId="0" borderId="0" xfId="4" applyFont="1">
      <alignment vertical="center"/>
    </xf>
    <xf numFmtId="0" fontId="7" fillId="5" borderId="70" xfId="2" applyFont="1" applyFill="1" applyBorder="1" applyAlignment="1">
      <alignment horizontal="center" vertical="center" wrapText="1"/>
    </xf>
    <xf numFmtId="38" fontId="16" fillId="2" borderId="5" xfId="4" applyNumberFormat="1" applyFont="1" applyFill="1" applyBorder="1" applyAlignment="1" applyProtection="1">
      <alignment horizontal="right" vertical="center" wrapText="1"/>
      <protection locked="0"/>
    </xf>
    <xf numFmtId="0" fontId="16" fillId="5" borderId="15" xfId="0" applyFont="1" applyFill="1" applyBorder="1" applyAlignment="1">
      <alignment horizontal="center" vertical="center"/>
    </xf>
    <xf numFmtId="0" fontId="16" fillId="0" borderId="0" xfId="0" applyFont="1" applyFill="1" applyAlignment="1">
      <alignment horizontal="center" vertical="center"/>
    </xf>
    <xf numFmtId="0" fontId="16" fillId="0" borderId="0" xfId="0" applyFont="1" applyFill="1">
      <alignment vertical="center"/>
    </xf>
    <xf numFmtId="0" fontId="3" fillId="3" borderId="18" xfId="5" applyFont="1" applyFill="1" applyBorder="1" applyAlignment="1">
      <alignment horizontal="center" vertical="center"/>
    </xf>
    <xf numFmtId="38" fontId="9" fillId="2" borderId="27" xfId="4" applyNumberFormat="1" applyFont="1" applyFill="1" applyBorder="1" applyAlignment="1" applyProtection="1">
      <alignment vertical="center" wrapText="1"/>
      <protection locked="0"/>
    </xf>
    <xf numFmtId="38" fontId="9" fillId="2" borderId="5" xfId="4" applyNumberFormat="1" applyFont="1" applyFill="1" applyBorder="1" applyAlignment="1" applyProtection="1">
      <alignment vertical="center" wrapText="1"/>
      <protection locked="0"/>
    </xf>
    <xf numFmtId="38" fontId="9" fillId="2" borderId="35" xfId="4" applyNumberFormat="1" applyFont="1" applyFill="1" applyBorder="1" applyAlignment="1" applyProtection="1">
      <alignment vertical="center" wrapText="1"/>
      <protection locked="0"/>
    </xf>
    <xf numFmtId="38" fontId="9" fillId="2" borderId="10" xfId="4" applyNumberFormat="1" applyFont="1" applyFill="1" applyBorder="1" applyAlignment="1" applyProtection="1">
      <alignment vertical="center" wrapText="1"/>
      <protection locked="0"/>
    </xf>
    <xf numFmtId="38" fontId="9" fillId="2" borderId="18" xfId="4" applyNumberFormat="1" applyFont="1" applyFill="1" applyBorder="1" applyAlignment="1" applyProtection="1">
      <alignment vertical="center" wrapText="1"/>
      <protection locked="0"/>
    </xf>
    <xf numFmtId="176" fontId="9" fillId="5" borderId="12" xfId="0" applyNumberFormat="1" applyFont="1" applyFill="1" applyBorder="1" applyAlignment="1">
      <alignment horizontal="right" vertical="center"/>
    </xf>
    <xf numFmtId="176" fontId="9" fillId="5" borderId="1" xfId="0" applyNumberFormat="1" applyFont="1" applyFill="1" applyBorder="1" applyAlignment="1">
      <alignment horizontal="right" vertical="center"/>
    </xf>
    <xf numFmtId="176" fontId="9" fillId="5" borderId="21" xfId="0" applyNumberFormat="1" applyFont="1" applyFill="1" applyBorder="1" applyAlignment="1">
      <alignment horizontal="right" vertical="center"/>
    </xf>
    <xf numFmtId="176" fontId="9" fillId="5" borderId="56" xfId="0" applyNumberFormat="1" applyFont="1" applyFill="1" applyBorder="1" applyAlignment="1">
      <alignment horizontal="right" vertical="center"/>
    </xf>
    <xf numFmtId="176" fontId="9" fillId="5" borderId="58" xfId="0" applyNumberFormat="1" applyFont="1" applyFill="1" applyBorder="1" applyAlignment="1">
      <alignment horizontal="right" vertical="center"/>
    </xf>
    <xf numFmtId="0" fontId="7" fillId="0" borderId="0" xfId="0" applyFont="1" applyFill="1">
      <alignment vertical="center"/>
    </xf>
    <xf numFmtId="0" fontId="20" fillId="0" borderId="0" xfId="0" applyFont="1" applyFill="1">
      <alignment vertical="center"/>
    </xf>
    <xf numFmtId="0" fontId="3" fillId="0" borderId="61" xfId="0" applyFont="1" applyBorder="1" applyAlignment="1">
      <alignment vertical="center"/>
    </xf>
    <xf numFmtId="0" fontId="20" fillId="0" borderId="95" xfId="0" applyFont="1" applyBorder="1">
      <alignment vertical="center"/>
    </xf>
    <xf numFmtId="0" fontId="3" fillId="0" borderId="0" xfId="0" applyFont="1" applyBorder="1" applyAlignment="1">
      <alignment horizontal="center" vertical="center"/>
    </xf>
    <xf numFmtId="0" fontId="3" fillId="0" borderId="106" xfId="0" applyFont="1" applyBorder="1" applyAlignment="1">
      <alignment vertical="center"/>
    </xf>
    <xf numFmtId="0" fontId="20" fillId="0" borderId="25" xfId="0" applyFont="1" applyBorder="1">
      <alignment vertical="center"/>
    </xf>
    <xf numFmtId="0" fontId="3" fillId="0" borderId="0" xfId="0" applyFont="1" applyFill="1">
      <alignment vertical="center"/>
    </xf>
    <xf numFmtId="0" fontId="20" fillId="0" borderId="0" xfId="0" applyFont="1" applyFill="1" applyAlignment="1">
      <alignment horizontal="center" vertical="center"/>
    </xf>
    <xf numFmtId="0" fontId="23" fillId="5" borderId="64" xfId="0" applyFont="1" applyFill="1" applyBorder="1" applyAlignment="1">
      <alignment horizontal="center" vertical="center"/>
    </xf>
    <xf numFmtId="49" fontId="27" fillId="0" borderId="0" xfId="0" applyNumberFormat="1" applyFont="1">
      <alignmen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29" fillId="0" borderId="0" xfId="0" applyFont="1" applyBorder="1">
      <alignment vertical="center"/>
    </xf>
    <xf numFmtId="0" fontId="29" fillId="0" borderId="0" xfId="0" applyFont="1" applyFill="1" applyBorder="1">
      <alignment vertical="center"/>
    </xf>
    <xf numFmtId="0" fontId="29" fillId="0" borderId="3" xfId="0" applyFont="1" applyBorder="1">
      <alignment vertical="center"/>
    </xf>
    <xf numFmtId="0" fontId="29" fillId="0" borderId="47" xfId="0" applyFont="1" applyBorder="1">
      <alignment vertical="center"/>
    </xf>
    <xf numFmtId="0" fontId="29" fillId="0" borderId="9" xfId="0" applyFont="1" applyBorder="1">
      <alignment vertical="center"/>
    </xf>
    <xf numFmtId="0" fontId="29" fillId="0" borderId="9" xfId="0" quotePrefix="1" applyFont="1" applyBorder="1">
      <alignment vertical="center"/>
    </xf>
    <xf numFmtId="0" fontId="29" fillId="0" borderId="48" xfId="0" applyFont="1" applyBorder="1">
      <alignment vertical="center"/>
    </xf>
    <xf numFmtId="0" fontId="29" fillId="0" borderId="7" xfId="0" applyFont="1" applyBorder="1">
      <alignment vertical="center"/>
    </xf>
    <xf numFmtId="0" fontId="29" fillId="0" borderId="49" xfId="0" applyFont="1" applyBorder="1">
      <alignment vertical="center"/>
    </xf>
    <xf numFmtId="0" fontId="29" fillId="0" borderId="50" xfId="0" applyFont="1" applyBorder="1">
      <alignment vertical="center"/>
    </xf>
    <xf numFmtId="0" fontId="29" fillId="0" borderId="0" xfId="0" quotePrefix="1" applyFont="1" applyBorder="1">
      <alignment vertical="center"/>
    </xf>
    <xf numFmtId="49" fontId="27" fillId="4" borderId="0" xfId="0" applyNumberFormat="1" applyFont="1" applyFill="1">
      <alignment vertical="center"/>
    </xf>
    <xf numFmtId="0" fontId="27" fillId="4" borderId="0" xfId="0" applyFont="1" applyFill="1">
      <alignment vertical="center"/>
    </xf>
    <xf numFmtId="0" fontId="29" fillId="4" borderId="7" xfId="0" applyFont="1" applyFill="1" applyBorder="1">
      <alignment vertical="center"/>
    </xf>
    <xf numFmtId="0" fontId="29" fillId="4" borderId="49" xfId="0" applyFont="1" applyFill="1" applyBorder="1">
      <alignment vertical="center"/>
    </xf>
    <xf numFmtId="0" fontId="29" fillId="4" borderId="0" xfId="0" applyFont="1" applyFill="1" applyBorder="1">
      <alignment vertical="center"/>
    </xf>
    <xf numFmtId="0" fontId="29" fillId="4" borderId="0" xfId="0" quotePrefix="1" applyFont="1" applyFill="1" applyBorder="1">
      <alignment vertical="center"/>
    </xf>
    <xf numFmtId="0" fontId="29" fillId="0" borderId="50" xfId="0" quotePrefix="1" applyFont="1" applyBorder="1">
      <alignment vertical="center"/>
    </xf>
    <xf numFmtId="0" fontId="29" fillId="0" borderId="4" xfId="0" applyFont="1" applyBorder="1">
      <alignment vertical="center"/>
    </xf>
    <xf numFmtId="0" fontId="29" fillId="0" borderId="51" xfId="0" applyFont="1" applyBorder="1">
      <alignment vertical="center"/>
    </xf>
    <xf numFmtId="0" fontId="29" fillId="0" borderId="71" xfId="0" applyFont="1" applyBorder="1">
      <alignment vertical="center"/>
    </xf>
    <xf numFmtId="0" fontId="29" fillId="0" borderId="52" xfId="0" quotePrefix="1" applyFont="1" applyBorder="1">
      <alignment vertical="center"/>
    </xf>
    <xf numFmtId="0" fontId="29" fillId="4" borderId="50" xfId="0" applyFont="1" applyFill="1" applyBorder="1">
      <alignment vertical="center"/>
    </xf>
    <xf numFmtId="0" fontId="30" fillId="0" borderId="0" xfId="8" applyFont="1" applyAlignment="1">
      <alignment horizontal="left" vertical="center"/>
    </xf>
    <xf numFmtId="0" fontId="29" fillId="0" borderId="73" xfId="0" applyFont="1" applyBorder="1">
      <alignment vertical="center"/>
    </xf>
    <xf numFmtId="178" fontId="30" fillId="8" borderId="74" xfId="5" applyNumberFormat="1" applyFont="1" applyFill="1" applyBorder="1">
      <alignment vertical="center"/>
    </xf>
    <xf numFmtId="0" fontId="30" fillId="8" borderId="75" xfId="5" applyFont="1" applyFill="1" applyBorder="1">
      <alignment vertical="center"/>
    </xf>
    <xf numFmtId="0" fontId="29" fillId="0" borderId="76" xfId="0" applyFont="1" applyBorder="1">
      <alignment vertical="center"/>
    </xf>
    <xf numFmtId="4" fontId="30" fillId="8" borderId="5" xfId="5" applyNumberFormat="1" applyFont="1" applyFill="1" applyBorder="1">
      <alignment vertical="center"/>
    </xf>
    <xf numFmtId="0" fontId="30" fillId="8" borderId="77" xfId="5" applyFont="1" applyFill="1" applyBorder="1">
      <alignment vertical="center"/>
    </xf>
    <xf numFmtId="0" fontId="29" fillId="0" borderId="78" xfId="0" applyFont="1" applyBorder="1">
      <alignment vertical="center"/>
    </xf>
    <xf numFmtId="4" fontId="30" fillId="8" borderId="79" xfId="5" applyNumberFormat="1" applyFont="1" applyFill="1" applyBorder="1">
      <alignment vertical="center"/>
    </xf>
    <xf numFmtId="0" fontId="30" fillId="8" borderId="80" xfId="5" applyFont="1" applyFill="1" applyBorder="1">
      <alignment vertical="center"/>
    </xf>
    <xf numFmtId="49" fontId="23" fillId="0" borderId="0" xfId="0" applyNumberFormat="1" applyFont="1">
      <alignment vertical="center"/>
    </xf>
    <xf numFmtId="0" fontId="16" fillId="2" borderId="5" xfId="0" applyFont="1" applyFill="1" applyBorder="1" applyAlignment="1" applyProtection="1">
      <alignment horizontal="center" vertical="center" wrapText="1"/>
      <protection locked="0"/>
    </xf>
    <xf numFmtId="0" fontId="9" fillId="2" borderId="30"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29" xfId="0" applyFont="1" applyFill="1" applyBorder="1" applyProtection="1">
      <alignment vertical="center"/>
      <protection locked="0"/>
    </xf>
    <xf numFmtId="0" fontId="9" fillId="2" borderId="14" xfId="0" applyFont="1" applyFill="1" applyBorder="1" applyProtection="1">
      <alignment vertical="center"/>
      <protection locked="0"/>
    </xf>
    <xf numFmtId="0" fontId="3" fillId="2" borderId="0" xfId="0" applyFont="1" applyFill="1" applyBorder="1" applyProtection="1">
      <alignment vertical="center"/>
      <protection locked="0"/>
    </xf>
    <xf numFmtId="0" fontId="3" fillId="2" borderId="0" xfId="0" applyFont="1" applyFill="1" applyBorder="1" applyAlignment="1" applyProtection="1">
      <alignment horizontal="left" vertical="center"/>
      <protection locked="0"/>
    </xf>
    <xf numFmtId="0" fontId="9" fillId="2" borderId="24" xfId="0" applyFont="1" applyFill="1" applyBorder="1" applyProtection="1">
      <alignment vertical="center"/>
      <protection locked="0"/>
    </xf>
    <xf numFmtId="0" fontId="9" fillId="2" borderId="20" xfId="0" applyFont="1" applyFill="1" applyBorder="1" applyProtection="1">
      <alignment vertical="center"/>
      <protection locked="0"/>
    </xf>
    <xf numFmtId="0" fontId="9" fillId="2" borderId="25" xfId="0" applyFont="1" applyFill="1" applyBorder="1" applyProtection="1">
      <alignment vertical="center"/>
      <protection locked="0"/>
    </xf>
    <xf numFmtId="0" fontId="7" fillId="0" borderId="0" xfId="0" applyFont="1" applyAlignment="1">
      <alignment horizontal="left" vertical="center"/>
    </xf>
    <xf numFmtId="0" fontId="31" fillId="0" borderId="0" xfId="9" applyFont="1">
      <alignment vertical="center"/>
    </xf>
    <xf numFmtId="0" fontId="9" fillId="0" borderId="0" xfId="0" applyFo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3" fillId="0" borderId="0" xfId="0" applyFont="1" applyProtection="1">
      <alignment vertical="center"/>
    </xf>
    <xf numFmtId="0" fontId="19" fillId="0" borderId="0" xfId="0" applyFont="1" applyFill="1" applyAlignment="1" applyProtection="1">
      <alignment vertical="center"/>
    </xf>
    <xf numFmtId="0" fontId="3" fillId="2" borderId="98" xfId="2" applyFont="1" applyFill="1" applyBorder="1" applyAlignment="1" applyProtection="1">
      <alignment horizontal="left" vertical="center" wrapText="1"/>
      <protection locked="0"/>
    </xf>
    <xf numFmtId="0" fontId="3" fillId="2" borderId="96" xfId="2" applyFont="1" applyFill="1" applyBorder="1" applyAlignment="1" applyProtection="1">
      <alignment horizontal="left" vertical="center" wrapText="1"/>
      <protection locked="0"/>
    </xf>
    <xf numFmtId="0" fontId="3" fillId="2" borderId="102" xfId="2" applyFont="1" applyFill="1" applyBorder="1" applyAlignment="1" applyProtection="1">
      <alignment horizontal="left" vertical="center" wrapText="1"/>
      <protection locked="0"/>
    </xf>
    <xf numFmtId="0" fontId="3" fillId="2" borderId="95" xfId="2" applyFont="1" applyFill="1" applyBorder="1" applyAlignment="1" applyProtection="1">
      <alignment horizontal="left" vertical="center" wrapText="1"/>
      <protection locked="0"/>
    </xf>
    <xf numFmtId="0" fontId="3" fillId="2" borderId="97" xfId="2" applyFont="1" applyFill="1" applyBorder="1" applyAlignment="1" applyProtection="1">
      <alignment horizontal="left" vertical="center" wrapText="1"/>
      <protection locked="0"/>
    </xf>
    <xf numFmtId="38" fontId="16" fillId="2" borderId="27" xfId="1" applyNumberFormat="1" applyFont="1" applyFill="1" applyBorder="1" applyAlignment="1" applyProtection="1">
      <alignment horizontal="right" vertical="center"/>
      <protection locked="0"/>
    </xf>
    <xf numFmtId="38" fontId="7" fillId="2" borderId="15" xfId="2" applyNumberFormat="1" applyFont="1" applyFill="1" applyBorder="1" applyAlignment="1" applyProtection="1">
      <alignment horizontal="right" vertical="center" wrapText="1"/>
      <protection locked="0"/>
    </xf>
    <xf numFmtId="38" fontId="16" fillId="2" borderId="5" xfId="1" applyNumberFormat="1" applyFont="1" applyFill="1" applyBorder="1" applyAlignment="1" applyProtection="1">
      <alignment horizontal="right" vertical="center"/>
      <protection locked="0"/>
    </xf>
    <xf numFmtId="38" fontId="16" fillId="2" borderId="5" xfId="0" applyNumberFormat="1" applyFont="1" applyFill="1" applyBorder="1" applyAlignment="1" applyProtection="1">
      <alignment horizontal="right" vertical="center"/>
      <protection locked="0"/>
    </xf>
    <xf numFmtId="38" fontId="7" fillId="2" borderId="5" xfId="2" applyNumberFormat="1" applyFont="1" applyFill="1" applyBorder="1" applyAlignment="1" applyProtection="1">
      <alignment horizontal="right" vertical="center" wrapText="1"/>
      <protection locked="0"/>
    </xf>
    <xf numFmtId="0" fontId="9" fillId="3" borderId="8" xfId="0" applyFont="1" applyFill="1" applyBorder="1" applyAlignment="1" applyProtection="1">
      <alignment horizontal="center" vertical="center"/>
    </xf>
    <xf numFmtId="0" fontId="9" fillId="3" borderId="8" xfId="0" applyFont="1" applyFill="1" applyBorder="1" applyAlignment="1" applyProtection="1">
      <alignment horizontal="center" vertical="center" wrapText="1"/>
    </xf>
    <xf numFmtId="0" fontId="32" fillId="0" borderId="0" xfId="0" applyFont="1">
      <alignment vertical="center"/>
    </xf>
    <xf numFmtId="0" fontId="9" fillId="0" borderId="0" xfId="0" applyFont="1" applyFill="1" applyBorder="1" applyProtection="1">
      <alignment vertical="center"/>
    </xf>
    <xf numFmtId="0" fontId="9" fillId="0" borderId="0" xfId="0" applyFont="1" applyFill="1" applyProtection="1">
      <alignment vertical="center"/>
    </xf>
    <xf numFmtId="0" fontId="9" fillId="0" borderId="0" xfId="0" applyFont="1" applyBorder="1" applyProtection="1">
      <alignment vertical="center"/>
    </xf>
    <xf numFmtId="0" fontId="3" fillId="0" borderId="0" xfId="4" applyFont="1" applyFill="1" applyBorder="1" applyProtection="1">
      <alignment vertical="center"/>
    </xf>
    <xf numFmtId="0" fontId="3" fillId="0" borderId="0" xfId="2" applyFont="1" applyFill="1" applyAlignment="1" applyProtection="1">
      <alignment horizontal="left" vertical="center"/>
    </xf>
    <xf numFmtId="0" fontId="3" fillId="0" borderId="0" xfId="2" applyFont="1" applyFill="1" applyBorder="1" applyAlignment="1" applyProtection="1">
      <alignment horizontal="justify" vertical="center" wrapText="1"/>
    </xf>
    <xf numFmtId="0" fontId="20" fillId="0" borderId="0" xfId="2" applyFont="1" applyFill="1" applyBorder="1" applyAlignment="1" applyProtection="1">
      <alignment horizontal="left" vertical="center"/>
    </xf>
    <xf numFmtId="0" fontId="3" fillId="0" borderId="0" xfId="2" applyFont="1" applyFill="1" applyBorder="1" applyProtection="1">
      <alignment vertical="center"/>
    </xf>
    <xf numFmtId="0" fontId="9" fillId="0" borderId="3" xfId="0" applyFont="1" applyFill="1" applyBorder="1" applyProtection="1">
      <alignment vertical="center"/>
    </xf>
    <xf numFmtId="0" fontId="9" fillId="0" borderId="7" xfId="0" applyFont="1" applyFill="1" applyBorder="1" applyProtection="1">
      <alignment vertical="center"/>
    </xf>
    <xf numFmtId="0" fontId="9" fillId="0" borderId="50" xfId="0" applyFont="1" applyBorder="1" applyProtection="1">
      <alignment vertical="center"/>
    </xf>
    <xf numFmtId="0" fontId="9" fillId="0" borderId="4" xfId="0" applyFont="1" applyFill="1" applyBorder="1" applyProtection="1">
      <alignment vertical="center"/>
    </xf>
    <xf numFmtId="0" fontId="7" fillId="5" borderId="30" xfId="2" applyNumberFormat="1" applyFont="1" applyFill="1" applyBorder="1" applyAlignment="1">
      <alignment horizontal="center" vertical="center" wrapText="1"/>
    </xf>
    <xf numFmtId="0" fontId="16" fillId="5" borderId="30" xfId="0" applyFont="1" applyFill="1" applyBorder="1" applyAlignment="1">
      <alignment horizontal="center" vertical="center"/>
    </xf>
    <xf numFmtId="38" fontId="16" fillId="5" borderId="91" xfId="1" applyNumberFormat="1" applyFont="1" applyFill="1" applyBorder="1" applyAlignment="1">
      <alignment horizontal="right" vertical="center"/>
    </xf>
    <xf numFmtId="0" fontId="7" fillId="5" borderId="85" xfId="2" applyNumberFormat="1" applyFont="1" applyFill="1" applyBorder="1" applyAlignment="1">
      <alignment horizontal="center" vertical="center" wrapText="1"/>
    </xf>
    <xf numFmtId="0" fontId="16" fillId="5" borderId="85" xfId="0" applyFont="1" applyFill="1" applyBorder="1" applyAlignment="1">
      <alignment horizontal="center" vertical="center"/>
    </xf>
    <xf numFmtId="38" fontId="16" fillId="5" borderId="92" xfId="1" applyNumberFormat="1" applyFont="1" applyFill="1" applyBorder="1" applyAlignment="1">
      <alignment horizontal="right" vertical="center"/>
    </xf>
    <xf numFmtId="0" fontId="16" fillId="5" borderId="90" xfId="0" applyFont="1" applyFill="1" applyBorder="1" applyAlignment="1">
      <alignment horizontal="center" vertical="center"/>
    </xf>
    <xf numFmtId="38" fontId="16" fillId="5" borderId="19" xfId="1" applyNumberFormat="1" applyFont="1" applyFill="1" applyBorder="1" applyAlignment="1">
      <alignment horizontal="right" vertical="center"/>
    </xf>
    <xf numFmtId="0" fontId="32" fillId="0" borderId="13" xfId="0" applyFont="1" applyFill="1" applyBorder="1">
      <alignment vertical="center"/>
    </xf>
    <xf numFmtId="0" fontId="7" fillId="5" borderId="90" xfId="2" applyNumberFormat="1" applyFont="1" applyFill="1" applyBorder="1" applyAlignment="1">
      <alignment horizontal="center" vertical="center" wrapText="1"/>
    </xf>
    <xf numFmtId="38" fontId="9" fillId="3" borderId="31" xfId="1" applyFont="1" applyFill="1" applyBorder="1" applyAlignment="1">
      <alignment horizontal="center" vertical="center"/>
    </xf>
    <xf numFmtId="38" fontId="9" fillId="3" borderId="60" xfId="1" applyFont="1" applyFill="1" applyBorder="1" applyAlignment="1">
      <alignment horizontal="center" vertical="center"/>
    </xf>
    <xf numFmtId="0" fontId="9" fillId="3" borderId="31" xfId="4" applyFont="1" applyFill="1" applyBorder="1" applyAlignment="1">
      <alignment horizontal="center" vertical="center" wrapText="1"/>
    </xf>
    <xf numFmtId="0" fontId="9" fillId="3" borderId="63" xfId="4" applyFont="1" applyFill="1" applyBorder="1" applyAlignment="1">
      <alignment horizontal="center" vertical="center" wrapText="1"/>
    </xf>
    <xf numFmtId="0" fontId="9" fillId="3" borderId="58" xfId="4" applyFont="1" applyFill="1" applyBorder="1" applyAlignment="1">
      <alignment horizontal="center" vertical="center" wrapText="1"/>
    </xf>
    <xf numFmtId="0" fontId="9" fillId="3" borderId="60" xfId="4" applyFont="1" applyFill="1" applyBorder="1" applyAlignment="1">
      <alignment horizontal="center" vertical="center" wrapText="1"/>
    </xf>
    <xf numFmtId="0" fontId="3" fillId="3" borderId="69" xfId="2" applyFont="1" applyFill="1" applyBorder="1" applyAlignment="1">
      <alignment horizontal="center" vertical="center"/>
    </xf>
    <xf numFmtId="0" fontId="34" fillId="0" borderId="0" xfId="4" applyFont="1" applyFill="1" applyAlignment="1">
      <alignment horizontal="center" vertical="center"/>
    </xf>
    <xf numFmtId="0" fontId="35" fillId="0" borderId="0" xfId="0" applyFont="1" applyFill="1">
      <alignment vertical="center"/>
    </xf>
    <xf numFmtId="0" fontId="36" fillId="0" borderId="0" xfId="4" applyFont="1">
      <alignment vertical="center"/>
    </xf>
    <xf numFmtId="0" fontId="20" fillId="0" borderId="0" xfId="0" applyFont="1" applyAlignment="1">
      <alignment horizontal="center" vertical="center"/>
    </xf>
    <xf numFmtId="0" fontId="37" fillId="0" borderId="0" xfId="0" applyFont="1" applyFill="1">
      <alignment vertical="center"/>
    </xf>
    <xf numFmtId="38" fontId="7" fillId="2" borderId="26" xfId="2" applyNumberFormat="1" applyFont="1" applyFill="1" applyBorder="1" applyAlignment="1" applyProtection="1">
      <alignment horizontal="center" vertical="center" wrapText="1"/>
      <protection locked="0"/>
    </xf>
    <xf numFmtId="38" fontId="7" fillId="2" borderId="27" xfId="2" applyNumberFormat="1" applyFont="1" applyFill="1" applyBorder="1" applyAlignment="1" applyProtection="1">
      <alignment horizontal="center" vertical="center" wrapText="1"/>
      <protection locked="0"/>
    </xf>
    <xf numFmtId="38" fontId="7" fillId="2" borderId="41" xfId="2" applyNumberFormat="1" applyFont="1" applyFill="1" applyBorder="1" applyAlignment="1" applyProtection="1">
      <alignment horizontal="center" vertical="center" wrapText="1"/>
      <protection locked="0"/>
    </xf>
    <xf numFmtId="38" fontId="7" fillId="2" borderId="16" xfId="2" applyNumberFormat="1" applyFont="1" applyFill="1" applyBorder="1" applyAlignment="1" applyProtection="1">
      <alignment horizontal="center" vertical="center" wrapText="1"/>
      <protection locked="0"/>
    </xf>
    <xf numFmtId="38" fontId="7" fillId="2" borderId="15" xfId="2" applyNumberFormat="1" applyFont="1" applyFill="1" applyBorder="1" applyAlignment="1" applyProtection="1">
      <alignment horizontal="center" vertical="center" wrapText="1"/>
      <protection locked="0"/>
    </xf>
    <xf numFmtId="38" fontId="9" fillId="2" borderId="5" xfId="0" applyNumberFormat="1" applyFont="1" applyFill="1" applyBorder="1" applyAlignment="1" applyProtection="1">
      <alignment vertical="center"/>
      <protection locked="0"/>
    </xf>
    <xf numFmtId="38" fontId="9" fillId="2" borderId="5" xfId="0" applyNumberFormat="1" applyFont="1" applyFill="1" applyBorder="1" applyProtection="1">
      <alignment vertical="center"/>
      <protection locked="0"/>
    </xf>
    <xf numFmtId="38" fontId="7" fillId="2" borderId="5" xfId="2" applyNumberFormat="1" applyFont="1" applyFill="1" applyBorder="1" applyAlignment="1" applyProtection="1">
      <alignment horizontal="center" vertical="center" wrapText="1"/>
      <protection locked="0"/>
    </xf>
    <xf numFmtId="38" fontId="9" fillId="2" borderId="35" xfId="0" applyNumberFormat="1" applyFont="1" applyFill="1" applyBorder="1" applyAlignment="1" applyProtection="1">
      <alignment vertical="center"/>
      <protection locked="0"/>
    </xf>
    <xf numFmtId="38" fontId="9" fillId="2" borderId="35" xfId="0" applyNumberFormat="1" applyFont="1" applyFill="1" applyBorder="1" applyProtection="1">
      <alignment vertical="center"/>
      <protection locked="0"/>
    </xf>
    <xf numFmtId="38" fontId="9" fillId="2" borderId="10" xfId="0" applyNumberFormat="1" applyFont="1" applyFill="1" applyBorder="1" applyAlignment="1" applyProtection="1">
      <alignment vertical="center"/>
      <protection locked="0"/>
    </xf>
    <xf numFmtId="38" fontId="9" fillId="2" borderId="10" xfId="0" applyNumberFormat="1" applyFont="1" applyFill="1" applyBorder="1" applyProtection="1">
      <alignment vertical="center"/>
      <protection locked="0"/>
    </xf>
    <xf numFmtId="38" fontId="9" fillId="2" borderId="18" xfId="0" applyNumberFormat="1" applyFont="1" applyFill="1" applyBorder="1" applyAlignment="1" applyProtection="1">
      <alignment vertical="center"/>
      <protection locked="0"/>
    </xf>
    <xf numFmtId="38" fontId="9" fillId="2" borderId="18" xfId="0" applyNumberFormat="1" applyFont="1" applyFill="1" applyBorder="1" applyProtection="1">
      <alignment vertical="center"/>
      <protection locked="0"/>
    </xf>
    <xf numFmtId="0" fontId="22" fillId="0" borderId="0" xfId="0" applyFont="1">
      <alignment vertical="center"/>
    </xf>
    <xf numFmtId="38" fontId="16" fillId="5" borderId="96" xfId="1" applyFont="1" applyFill="1" applyBorder="1" applyAlignment="1">
      <alignment horizontal="center" vertical="center"/>
    </xf>
    <xf numFmtId="0" fontId="10" fillId="0" borderId="0" xfId="4" applyFont="1" applyProtection="1">
      <alignment vertical="center"/>
    </xf>
    <xf numFmtId="0" fontId="7" fillId="0" borderId="0" xfId="3" applyFont="1" applyFill="1" applyBorder="1" applyAlignment="1" applyProtection="1">
      <alignment vertical="top" wrapText="1"/>
    </xf>
    <xf numFmtId="0" fontId="9" fillId="0" borderId="0" xfId="0" applyFont="1" applyFill="1" applyBorder="1" applyAlignment="1" applyProtection="1">
      <alignment vertical="center"/>
    </xf>
    <xf numFmtId="0" fontId="16" fillId="0" borderId="0" xfId="0" applyFont="1" applyFill="1" applyAlignment="1" applyProtection="1">
      <alignment horizontal="center" vertical="center"/>
    </xf>
    <xf numFmtId="0" fontId="16" fillId="0" borderId="0" xfId="0" applyFont="1" applyFill="1" applyProtection="1">
      <alignment vertical="center"/>
    </xf>
    <xf numFmtId="0" fontId="9" fillId="0" borderId="0" xfId="4" applyFont="1" applyProtection="1">
      <alignment vertical="center"/>
    </xf>
    <xf numFmtId="0" fontId="16" fillId="0" borderId="0" xfId="0" applyFont="1" applyProtection="1">
      <alignment vertical="center"/>
    </xf>
    <xf numFmtId="38" fontId="16" fillId="5" borderId="98" xfId="1" applyFont="1" applyFill="1" applyBorder="1" applyAlignment="1">
      <alignment horizontal="center" vertical="center"/>
    </xf>
    <xf numFmtId="0" fontId="16" fillId="5" borderId="5" xfId="0" applyFont="1" applyFill="1" applyBorder="1" applyAlignment="1">
      <alignment horizontal="center" vertical="center" wrapText="1"/>
    </xf>
    <xf numFmtId="0" fontId="16" fillId="5" borderId="18" xfId="0" applyFont="1" applyFill="1" applyBorder="1" applyAlignment="1">
      <alignment horizontal="center" vertical="center" wrapText="1"/>
    </xf>
    <xf numFmtId="0" fontId="7" fillId="2" borderId="30" xfId="3" applyNumberFormat="1" applyFont="1" applyFill="1" applyBorder="1" applyAlignment="1" applyProtection="1">
      <alignment horizontal="center" vertical="center" wrapText="1"/>
      <protection locked="0"/>
    </xf>
    <xf numFmtId="0" fontId="16" fillId="2" borderId="53" xfId="0" applyFont="1" applyFill="1" applyBorder="1" applyAlignment="1" applyProtection="1">
      <alignment horizontal="center" vertical="center" wrapText="1"/>
      <protection locked="0"/>
    </xf>
    <xf numFmtId="0" fontId="16" fillId="6" borderId="53" xfId="0" applyFont="1" applyFill="1" applyBorder="1" applyAlignment="1" applyProtection="1">
      <alignment horizontal="left" vertical="center" wrapText="1"/>
      <protection locked="0"/>
    </xf>
    <xf numFmtId="0" fontId="7" fillId="2" borderId="85" xfId="3" applyNumberFormat="1" applyFont="1" applyFill="1" applyBorder="1" applyAlignment="1" applyProtection="1">
      <alignment horizontal="center" vertical="center" wrapText="1"/>
      <protection locked="0"/>
    </xf>
    <xf numFmtId="0" fontId="16" fillId="2" borderId="36" xfId="0" applyFont="1" applyFill="1" applyBorder="1" applyAlignment="1" applyProtection="1">
      <alignment horizontal="center" vertical="center" wrapText="1"/>
      <protection locked="0"/>
    </xf>
    <xf numFmtId="0" fontId="16" fillId="6" borderId="36" xfId="0" applyFont="1" applyFill="1" applyBorder="1" applyAlignment="1" applyProtection="1">
      <alignment horizontal="left" vertical="center" wrapText="1"/>
      <protection locked="0"/>
    </xf>
    <xf numFmtId="0" fontId="7" fillId="2" borderId="90" xfId="3" applyNumberFormat="1" applyFont="1" applyFill="1" applyBorder="1" applyAlignment="1" applyProtection="1">
      <alignment horizontal="center" vertical="center" wrapText="1"/>
      <protection locked="0"/>
    </xf>
    <xf numFmtId="0" fontId="16" fillId="6" borderId="31" xfId="0" applyFont="1" applyFill="1" applyBorder="1" applyAlignment="1" applyProtection="1">
      <alignment horizontal="left" vertical="center" wrapText="1"/>
      <protection locked="0"/>
    </xf>
    <xf numFmtId="0" fontId="9" fillId="0" borderId="0" xfId="9" applyFont="1">
      <alignment vertical="center"/>
    </xf>
    <xf numFmtId="0" fontId="20" fillId="7" borderId="0" xfId="4" applyFont="1" applyFill="1">
      <alignment vertical="center"/>
    </xf>
    <xf numFmtId="0" fontId="20" fillId="0" borderId="0" xfId="8" applyFont="1">
      <alignment vertical="center"/>
    </xf>
    <xf numFmtId="0" fontId="20" fillId="7" borderId="0" xfId="4" applyFont="1" applyFill="1" applyBorder="1">
      <alignment vertical="center"/>
    </xf>
    <xf numFmtId="0" fontId="20" fillId="7" borderId="0" xfId="4" quotePrefix="1" applyFont="1" applyFill="1">
      <alignment vertical="center"/>
    </xf>
    <xf numFmtId="0" fontId="9" fillId="0" borderId="0" xfId="9" applyFont="1" applyAlignment="1">
      <alignment horizontal="center" vertical="center"/>
    </xf>
    <xf numFmtId="0" fontId="3" fillId="0" borderId="38" xfId="0" applyFont="1" applyFill="1" applyBorder="1" applyAlignment="1" applyProtection="1">
      <alignment horizontal="center" vertical="center"/>
    </xf>
    <xf numFmtId="0" fontId="9" fillId="0" borderId="0" xfId="0" applyFont="1" applyAlignment="1">
      <alignment vertical="center"/>
    </xf>
    <xf numFmtId="0" fontId="9" fillId="0" borderId="0" xfId="0" applyFont="1" applyAlignment="1">
      <alignment vertical="top" wrapText="1"/>
    </xf>
    <xf numFmtId="0" fontId="9" fillId="0" borderId="0" xfId="0" applyFont="1" applyAlignment="1">
      <alignment vertical="top"/>
    </xf>
    <xf numFmtId="0" fontId="39" fillId="0" borderId="0" xfId="0" applyFont="1" applyFill="1" applyAlignment="1" applyProtection="1">
      <alignment vertical="center"/>
    </xf>
    <xf numFmtId="0" fontId="33" fillId="0" borderId="0" xfId="0" applyFont="1" applyProtection="1">
      <alignment vertical="center"/>
    </xf>
    <xf numFmtId="0" fontId="9" fillId="6" borderId="53" xfId="0" applyFont="1" applyFill="1" applyBorder="1" applyAlignment="1">
      <alignment horizontal="left" vertical="center" wrapText="1"/>
    </xf>
    <xf numFmtId="0" fontId="3" fillId="5" borderId="30" xfId="2" applyNumberFormat="1" applyFont="1" applyFill="1" applyBorder="1" applyAlignment="1">
      <alignment horizontal="center" vertical="center" wrapText="1"/>
    </xf>
    <xf numFmtId="0" fontId="9" fillId="5" borderId="30" xfId="0" applyFont="1" applyFill="1" applyBorder="1" applyAlignment="1">
      <alignment horizontal="center" vertical="center"/>
    </xf>
    <xf numFmtId="38" fontId="9" fillId="5" borderId="91" xfId="1" applyNumberFormat="1" applyFont="1" applyFill="1" applyBorder="1" applyAlignment="1">
      <alignment horizontal="right" vertical="center"/>
    </xf>
    <xf numFmtId="0" fontId="9" fillId="6" borderId="36" xfId="0" applyFont="1" applyFill="1" applyBorder="1" applyAlignment="1">
      <alignment horizontal="left" vertical="center" wrapText="1"/>
    </xf>
    <xf numFmtId="0" fontId="3" fillId="5" borderId="85" xfId="2" applyNumberFormat="1" applyFont="1" applyFill="1" applyBorder="1" applyAlignment="1">
      <alignment horizontal="center" vertical="center" wrapText="1"/>
    </xf>
    <xf numFmtId="38" fontId="9" fillId="5" borderId="92" xfId="1" applyNumberFormat="1" applyFont="1" applyFill="1" applyBorder="1" applyAlignment="1">
      <alignment horizontal="right" vertical="center"/>
    </xf>
    <xf numFmtId="38" fontId="9" fillId="5" borderId="91" xfId="1" applyNumberFormat="1" applyFont="1" applyFill="1" applyBorder="1" applyAlignment="1">
      <alignment horizontal="center" vertical="center"/>
    </xf>
    <xf numFmtId="38" fontId="9" fillId="5" borderId="92" xfId="1" applyNumberFormat="1" applyFont="1" applyFill="1" applyBorder="1" applyAlignment="1">
      <alignment horizontal="center" vertical="center"/>
    </xf>
    <xf numFmtId="0" fontId="9" fillId="6" borderId="31" xfId="0" applyFont="1" applyFill="1" applyBorder="1" applyAlignment="1">
      <alignment horizontal="left" vertical="center" wrapText="1"/>
    </xf>
    <xf numFmtId="38" fontId="9" fillId="5" borderId="19" xfId="1" applyNumberFormat="1" applyFont="1" applyFill="1" applyBorder="1" applyAlignment="1">
      <alignment horizontal="center" vertical="center"/>
    </xf>
    <xf numFmtId="183" fontId="3" fillId="5" borderId="30" xfId="6" applyNumberFormat="1" applyFont="1" applyFill="1" applyBorder="1" applyAlignment="1">
      <alignment horizontal="center" vertical="center"/>
    </xf>
    <xf numFmtId="183" fontId="3" fillId="5" borderId="85" xfId="6" applyNumberFormat="1" applyFont="1" applyFill="1" applyBorder="1" applyAlignment="1">
      <alignment horizontal="center" vertical="center"/>
    </xf>
    <xf numFmtId="183" fontId="3" fillId="5" borderId="90" xfId="6" applyNumberFormat="1" applyFont="1" applyFill="1" applyBorder="1" applyAlignment="1">
      <alignment horizontal="center" vertical="center"/>
    </xf>
    <xf numFmtId="0" fontId="11" fillId="0" borderId="0" xfId="4" applyFont="1">
      <alignment vertical="center"/>
    </xf>
    <xf numFmtId="0" fontId="11" fillId="0" borderId="0" xfId="4" applyFont="1" applyProtection="1">
      <alignment vertical="center"/>
    </xf>
    <xf numFmtId="0" fontId="32" fillId="0" borderId="0" xfId="0" applyFont="1" applyProtection="1">
      <alignment vertical="center"/>
    </xf>
    <xf numFmtId="0" fontId="9" fillId="3" borderId="8" xfId="0" applyFont="1" applyFill="1" applyBorder="1" applyAlignment="1">
      <alignment horizontal="center" vertical="center"/>
    </xf>
    <xf numFmtId="0" fontId="9" fillId="2" borderId="23" xfId="0" applyFont="1" applyFill="1" applyBorder="1" applyAlignment="1" applyProtection="1">
      <alignment horizontal="left" vertical="top" wrapText="1"/>
      <protection locked="0"/>
    </xf>
    <xf numFmtId="0" fontId="16" fillId="2" borderId="5" xfId="0" applyFont="1" applyFill="1" applyBorder="1" applyAlignment="1" applyProtection="1">
      <alignment horizontal="center" vertical="center" wrapText="1"/>
      <protection locked="0"/>
    </xf>
    <xf numFmtId="0" fontId="9" fillId="5" borderId="90" xfId="0" applyFont="1" applyFill="1" applyBorder="1" applyAlignment="1">
      <alignment horizontal="center" vertical="center"/>
    </xf>
    <xf numFmtId="0" fontId="9" fillId="5" borderId="85" xfId="0" applyFont="1" applyFill="1" applyBorder="1" applyAlignment="1">
      <alignment horizontal="center" vertical="center"/>
    </xf>
    <xf numFmtId="0" fontId="3" fillId="3" borderId="31" xfId="2" applyFont="1" applyFill="1" applyBorder="1" applyAlignment="1">
      <alignment horizontal="center" vertical="top" wrapText="1"/>
    </xf>
    <xf numFmtId="0" fontId="3" fillId="2" borderId="30" xfId="3" applyNumberFormat="1" applyFont="1" applyFill="1" applyBorder="1" applyAlignment="1" applyProtection="1">
      <alignment horizontal="center" vertical="center" wrapText="1"/>
      <protection locked="0"/>
    </xf>
    <xf numFmtId="0" fontId="9" fillId="2" borderId="53" xfId="0" applyFont="1" applyFill="1" applyBorder="1" applyAlignment="1" applyProtection="1">
      <alignment horizontal="center" vertical="center" wrapText="1"/>
      <protection locked="0"/>
    </xf>
    <xf numFmtId="0" fontId="3" fillId="2" borderId="85" xfId="3" applyNumberFormat="1" applyFont="1" applyFill="1" applyBorder="1" applyAlignment="1" applyProtection="1">
      <alignment horizontal="center" vertical="center" wrapText="1"/>
      <protection locked="0"/>
    </xf>
    <xf numFmtId="0" fontId="9" fillId="2" borderId="36" xfId="0" applyFont="1" applyFill="1" applyBorder="1" applyAlignment="1" applyProtection="1">
      <alignment horizontal="center" vertical="center" wrapText="1"/>
      <protection locked="0"/>
    </xf>
    <xf numFmtId="0" fontId="9" fillId="6" borderId="36" xfId="0" applyFont="1" applyFill="1" applyBorder="1" applyAlignment="1" applyProtection="1">
      <alignment horizontal="left" vertical="center" wrapText="1"/>
      <protection locked="0"/>
    </xf>
    <xf numFmtId="0" fontId="3" fillId="2" borderId="90" xfId="3" applyNumberFormat="1"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wrapText="1"/>
      <protection locked="0"/>
    </xf>
    <xf numFmtId="0" fontId="9" fillId="2" borderId="112" xfId="0" applyFont="1" applyFill="1" applyBorder="1" applyAlignment="1" applyProtection="1">
      <alignment horizontal="center" vertical="center"/>
      <protection locked="0"/>
    </xf>
    <xf numFmtId="0" fontId="9" fillId="2" borderId="107" xfId="0" applyFont="1" applyFill="1" applyBorder="1" applyAlignment="1" applyProtection="1">
      <alignment horizontal="center" vertical="center"/>
      <protection locked="0"/>
    </xf>
    <xf numFmtId="0" fontId="9" fillId="2" borderId="60" xfId="0" applyFont="1" applyFill="1" applyBorder="1" applyAlignment="1" applyProtection="1">
      <alignment horizontal="center" vertical="center"/>
      <protection locked="0"/>
    </xf>
    <xf numFmtId="0" fontId="3" fillId="2" borderId="30" xfId="2" applyNumberFormat="1" applyFont="1" applyFill="1" applyBorder="1" applyAlignment="1" applyProtection="1">
      <alignment horizontal="center" vertical="center" wrapText="1"/>
      <protection locked="0"/>
    </xf>
    <xf numFmtId="0" fontId="3" fillId="2" borderId="85" xfId="2" applyNumberFormat="1" applyFont="1" applyFill="1" applyBorder="1" applyAlignment="1" applyProtection="1">
      <alignment horizontal="center" vertical="center" wrapText="1"/>
      <protection locked="0"/>
    </xf>
    <xf numFmtId="0" fontId="3" fillId="2" borderId="90" xfId="2" applyNumberFormat="1" applyFont="1" applyFill="1" applyBorder="1" applyAlignment="1" applyProtection="1">
      <alignment horizontal="center" vertical="center" wrapText="1"/>
      <protection locked="0"/>
    </xf>
    <xf numFmtId="38" fontId="3" fillId="2" borderId="30" xfId="2" applyNumberFormat="1" applyFont="1" applyFill="1" applyBorder="1" applyAlignment="1" applyProtection="1">
      <alignment horizontal="right" vertical="center" wrapText="1"/>
      <protection locked="0"/>
    </xf>
    <xf numFmtId="38" fontId="9" fillId="2" borderId="53" xfId="1" applyNumberFormat="1" applyFont="1" applyFill="1" applyBorder="1" applyAlignment="1" applyProtection="1">
      <alignment horizontal="right" vertical="center"/>
      <protection locked="0"/>
    </xf>
    <xf numFmtId="38" fontId="9" fillId="2" borderId="53" xfId="4" applyNumberFormat="1" applyFont="1" applyFill="1" applyBorder="1" applyAlignment="1" applyProtection="1">
      <alignment horizontal="right" vertical="center" wrapText="1"/>
      <protection locked="0"/>
    </xf>
    <xf numFmtId="38" fontId="9" fillId="2" borderId="53" xfId="0" applyNumberFormat="1" applyFont="1" applyFill="1" applyBorder="1" applyAlignment="1" applyProtection="1">
      <alignment horizontal="right" vertical="center"/>
      <protection locked="0"/>
    </xf>
    <xf numFmtId="38" fontId="3" fillId="2" borderId="53" xfId="2" applyNumberFormat="1" applyFont="1" applyFill="1" applyBorder="1" applyAlignment="1" applyProtection="1">
      <alignment horizontal="right" vertical="center" wrapText="1"/>
      <protection locked="0"/>
    </xf>
    <xf numFmtId="38" fontId="3" fillId="2" borderId="85" xfId="2" applyNumberFormat="1" applyFont="1" applyFill="1" applyBorder="1" applyAlignment="1" applyProtection="1">
      <alignment horizontal="right" vertical="center" wrapText="1"/>
      <protection locked="0"/>
    </xf>
    <xf numFmtId="38" fontId="9" fillId="2" borderId="36" xfId="1" applyNumberFormat="1" applyFont="1" applyFill="1" applyBorder="1" applyAlignment="1" applyProtection="1">
      <alignment horizontal="right" vertical="center"/>
      <protection locked="0"/>
    </xf>
    <xf numFmtId="38" fontId="9" fillId="2" borderId="36" xfId="4" applyNumberFormat="1" applyFont="1" applyFill="1" applyBorder="1" applyAlignment="1" applyProtection="1">
      <alignment horizontal="right" vertical="center" wrapText="1"/>
      <protection locked="0"/>
    </xf>
    <xf numFmtId="38" fontId="9" fillId="2" borderId="36" xfId="0" applyNumberFormat="1" applyFont="1" applyFill="1" applyBorder="1" applyAlignment="1" applyProtection="1">
      <alignment horizontal="right" vertical="center"/>
      <protection locked="0"/>
    </xf>
    <xf numFmtId="38" fontId="3" fillId="2" borderId="36" xfId="2" applyNumberFormat="1" applyFont="1" applyFill="1" applyBorder="1" applyAlignment="1" applyProtection="1">
      <alignment horizontal="right" vertical="center" wrapText="1"/>
      <protection locked="0"/>
    </xf>
    <xf numFmtId="38" fontId="3" fillId="2" borderId="90" xfId="2" applyNumberFormat="1" applyFont="1" applyFill="1" applyBorder="1" applyAlignment="1" applyProtection="1">
      <alignment horizontal="right" vertical="center" wrapText="1"/>
      <protection locked="0"/>
    </xf>
    <xf numFmtId="38" fontId="9" fillId="2" borderId="31" xfId="1" applyNumberFormat="1" applyFont="1" applyFill="1" applyBorder="1" applyAlignment="1" applyProtection="1">
      <alignment horizontal="right" vertical="center"/>
      <protection locked="0"/>
    </xf>
    <xf numFmtId="38" fontId="9" fillId="2" borderId="31" xfId="4" applyNumberFormat="1" applyFont="1" applyFill="1" applyBorder="1" applyAlignment="1" applyProtection="1">
      <alignment horizontal="right" vertical="center" wrapText="1"/>
      <protection locked="0"/>
    </xf>
    <xf numFmtId="38" fontId="9" fillId="2" borderId="31" xfId="0" applyNumberFormat="1" applyFont="1" applyFill="1" applyBorder="1" applyAlignment="1" applyProtection="1">
      <alignment horizontal="right" vertical="center"/>
      <protection locked="0"/>
    </xf>
    <xf numFmtId="38" fontId="3" fillId="2" borderId="31" xfId="2" applyNumberFormat="1" applyFont="1" applyFill="1" applyBorder="1" applyAlignment="1" applyProtection="1">
      <alignment horizontal="right" vertical="center" wrapText="1"/>
      <protection locked="0"/>
    </xf>
    <xf numFmtId="38" fontId="7" fillId="2" borderId="30" xfId="2" applyNumberFormat="1" applyFont="1" applyFill="1" applyBorder="1" applyAlignment="1" applyProtection="1">
      <alignment horizontal="right" vertical="center" wrapText="1"/>
      <protection locked="0"/>
    </xf>
    <xf numFmtId="38" fontId="16" fillId="2" borderId="53" xfId="1" applyNumberFormat="1" applyFont="1" applyFill="1" applyBorder="1" applyAlignment="1" applyProtection="1">
      <alignment horizontal="right" vertical="center"/>
      <protection locked="0"/>
    </xf>
    <xf numFmtId="38" fontId="16" fillId="2" borderId="53" xfId="4" applyNumberFormat="1" applyFont="1" applyFill="1" applyBorder="1" applyAlignment="1" applyProtection="1">
      <alignment horizontal="right" vertical="center" wrapText="1"/>
      <protection locked="0"/>
    </xf>
    <xf numFmtId="38" fontId="16" fillId="2" borderId="53" xfId="0" applyNumberFormat="1" applyFont="1" applyFill="1" applyBorder="1" applyAlignment="1" applyProtection="1">
      <alignment horizontal="right" vertical="center"/>
      <protection locked="0"/>
    </xf>
    <xf numFmtId="38" fontId="7" fillId="2" borderId="53" xfId="2" applyNumberFormat="1" applyFont="1" applyFill="1" applyBorder="1" applyAlignment="1" applyProtection="1">
      <alignment horizontal="right" vertical="center" wrapText="1"/>
      <protection locked="0"/>
    </xf>
    <xf numFmtId="38" fontId="7" fillId="2" borderId="85" xfId="2" applyNumberFormat="1" applyFont="1" applyFill="1" applyBorder="1" applyAlignment="1" applyProtection="1">
      <alignment horizontal="right" vertical="center" wrapText="1"/>
      <protection locked="0"/>
    </xf>
    <xf numFmtId="38" fontId="16" fillId="2" borderId="36" xfId="1" applyNumberFormat="1" applyFont="1" applyFill="1" applyBorder="1" applyAlignment="1" applyProtection="1">
      <alignment horizontal="right" vertical="center"/>
      <protection locked="0"/>
    </xf>
    <xf numFmtId="38" fontId="16" fillId="2" borderId="36" xfId="4" applyNumberFormat="1" applyFont="1" applyFill="1" applyBorder="1" applyAlignment="1" applyProtection="1">
      <alignment horizontal="right" vertical="center" wrapText="1"/>
      <protection locked="0"/>
    </xf>
    <xf numFmtId="38" fontId="16" fillId="2" borderId="36" xfId="0" applyNumberFormat="1" applyFont="1" applyFill="1" applyBorder="1" applyAlignment="1" applyProtection="1">
      <alignment horizontal="right" vertical="center"/>
      <protection locked="0"/>
    </xf>
    <xf numFmtId="38" fontId="7" fillId="2" borderId="36" xfId="2" applyNumberFormat="1" applyFont="1" applyFill="1" applyBorder="1" applyAlignment="1" applyProtection="1">
      <alignment horizontal="right" vertical="center" wrapText="1"/>
      <protection locked="0"/>
    </xf>
    <xf numFmtId="38" fontId="7" fillId="2" borderId="90" xfId="2" applyNumberFormat="1" applyFont="1" applyFill="1" applyBorder="1" applyAlignment="1" applyProtection="1">
      <alignment horizontal="right" vertical="center" wrapText="1"/>
      <protection locked="0"/>
    </xf>
    <xf numFmtId="38" fontId="16" fillId="2" borderId="31" xfId="1" applyNumberFormat="1" applyFont="1" applyFill="1" applyBorder="1" applyAlignment="1" applyProtection="1">
      <alignment horizontal="right" vertical="center"/>
      <protection locked="0"/>
    </xf>
    <xf numFmtId="38" fontId="16" fillId="2" borderId="31" xfId="4" applyNumberFormat="1" applyFont="1" applyFill="1" applyBorder="1" applyAlignment="1" applyProtection="1">
      <alignment horizontal="right" vertical="center" wrapText="1"/>
      <protection locked="0"/>
    </xf>
    <xf numFmtId="38" fontId="16" fillId="2" borderId="31" xfId="0" applyNumberFormat="1" applyFont="1" applyFill="1" applyBorder="1" applyAlignment="1" applyProtection="1">
      <alignment horizontal="right" vertical="center"/>
      <protection locked="0"/>
    </xf>
    <xf numFmtId="38" fontId="7" fillId="2" borderId="31" xfId="2" applyNumberFormat="1" applyFont="1" applyFill="1" applyBorder="1" applyAlignment="1" applyProtection="1">
      <alignment horizontal="right" vertical="center" wrapText="1"/>
      <protection locked="0"/>
    </xf>
    <xf numFmtId="0" fontId="9" fillId="2" borderId="16" xfId="0" applyFont="1" applyFill="1" applyBorder="1" applyAlignment="1" applyProtection="1">
      <alignment horizontal="left" vertical="center"/>
      <protection locked="0"/>
    </xf>
    <xf numFmtId="0" fontId="9" fillId="2" borderId="19" xfId="0" applyFont="1" applyFill="1" applyBorder="1" applyAlignment="1" applyProtection="1">
      <alignment horizontal="left" vertical="center"/>
      <protection locked="0"/>
    </xf>
    <xf numFmtId="0" fontId="40" fillId="0" borderId="0" xfId="0" applyFont="1">
      <alignment vertical="center"/>
    </xf>
    <xf numFmtId="177" fontId="3" fillId="5" borderId="72" xfId="6" applyNumberFormat="1" applyFont="1" applyFill="1" applyBorder="1" applyAlignment="1" applyProtection="1">
      <alignment horizontal="center" vertical="center"/>
    </xf>
    <xf numFmtId="177" fontId="3" fillId="5" borderId="70" xfId="6" applyNumberFormat="1" applyFont="1" applyFill="1" applyBorder="1" applyAlignment="1" applyProtection="1">
      <alignment horizontal="center" vertical="center"/>
    </xf>
    <xf numFmtId="177" fontId="3" fillId="5" borderId="69" xfId="6" applyNumberFormat="1" applyFont="1" applyFill="1" applyBorder="1" applyAlignment="1" applyProtection="1">
      <alignment horizontal="center" vertical="center"/>
    </xf>
    <xf numFmtId="183" fontId="3" fillId="5" borderId="72" xfId="6" applyNumberFormat="1" applyFont="1" applyFill="1" applyBorder="1" applyAlignment="1" applyProtection="1">
      <alignment horizontal="center" vertical="center"/>
    </xf>
    <xf numFmtId="183" fontId="3" fillId="5" borderId="70" xfId="6" applyNumberFormat="1" applyFont="1" applyFill="1" applyBorder="1" applyAlignment="1" applyProtection="1">
      <alignment horizontal="center" vertical="center"/>
    </xf>
    <xf numFmtId="183" fontId="3" fillId="5" borderId="69" xfId="6" applyNumberFormat="1" applyFont="1" applyFill="1" applyBorder="1" applyAlignment="1" applyProtection="1">
      <alignment horizontal="center" vertical="center"/>
    </xf>
    <xf numFmtId="183" fontId="3" fillId="5" borderId="101" xfId="6" applyNumberFormat="1" applyFont="1" applyFill="1" applyBorder="1" applyAlignment="1" applyProtection="1">
      <alignment horizontal="center" vertical="center"/>
    </xf>
    <xf numFmtId="0" fontId="9" fillId="5" borderId="26" xfId="0" applyFont="1" applyFill="1" applyBorder="1" applyAlignment="1" applyProtection="1">
      <alignment horizontal="center" vertical="center"/>
    </xf>
    <xf numFmtId="38" fontId="9" fillId="5" borderId="98" xfId="1" applyFont="1" applyFill="1" applyBorder="1" applyAlignment="1" applyProtection="1">
      <alignment horizontal="right" vertical="center"/>
    </xf>
    <xf numFmtId="0" fontId="9" fillId="5" borderId="15" xfId="0" applyFont="1" applyFill="1" applyBorder="1" applyAlignment="1" applyProtection="1">
      <alignment horizontal="center" vertical="center"/>
    </xf>
    <xf numFmtId="38" fontId="9" fillId="5" borderId="96" xfId="1" applyFont="1" applyFill="1" applyBorder="1" applyAlignment="1" applyProtection="1">
      <alignment horizontal="right" vertical="center"/>
    </xf>
    <xf numFmtId="0" fontId="9" fillId="5" borderId="34" xfId="0" applyFont="1" applyFill="1" applyBorder="1" applyAlignment="1" applyProtection="1">
      <alignment horizontal="center" vertical="center"/>
    </xf>
    <xf numFmtId="38" fontId="9" fillId="5" borderId="102" xfId="1" applyFont="1" applyFill="1" applyBorder="1" applyAlignment="1" applyProtection="1">
      <alignment horizontal="right" vertical="center"/>
    </xf>
    <xf numFmtId="0" fontId="9" fillId="5" borderId="22" xfId="0" applyFont="1" applyFill="1" applyBorder="1" applyAlignment="1" applyProtection="1">
      <alignment horizontal="center" vertical="center"/>
    </xf>
    <xf numFmtId="38" fontId="9" fillId="5" borderId="95" xfId="1" applyFont="1" applyFill="1" applyBorder="1" applyAlignment="1" applyProtection="1">
      <alignment horizontal="center" vertical="center"/>
    </xf>
    <xf numFmtId="38" fontId="9" fillId="5" borderId="96" xfId="1" applyFont="1" applyFill="1" applyBorder="1" applyAlignment="1" applyProtection="1">
      <alignment horizontal="center" vertical="center"/>
    </xf>
    <xf numFmtId="0" fontId="9" fillId="5" borderId="17" xfId="0" applyFont="1" applyFill="1" applyBorder="1" applyAlignment="1" applyProtection="1">
      <alignment horizontal="center" vertical="center"/>
    </xf>
    <xf numFmtId="38" fontId="9" fillId="5" borderId="97" xfId="1" applyFont="1" applyFill="1" applyBorder="1" applyAlignment="1" applyProtection="1">
      <alignment horizontal="center" vertical="center"/>
    </xf>
    <xf numFmtId="0" fontId="3" fillId="5" borderId="68" xfId="2" applyFont="1" applyFill="1" applyBorder="1" applyAlignment="1">
      <alignment horizontal="center" vertical="center" wrapText="1"/>
    </xf>
    <xf numFmtId="38" fontId="3" fillId="2" borderId="41" xfId="2" applyNumberFormat="1" applyFont="1" applyFill="1" applyBorder="1" applyAlignment="1" applyProtection="1">
      <alignment horizontal="center" vertical="center" wrapText="1"/>
      <protection locked="0"/>
    </xf>
    <xf numFmtId="0" fontId="9" fillId="5" borderId="26" xfId="0" applyFont="1" applyFill="1" applyBorder="1" applyAlignment="1">
      <alignment horizontal="center" vertical="center"/>
    </xf>
    <xf numFmtId="38" fontId="9" fillId="5" borderId="98" xfId="1" applyFont="1" applyFill="1" applyBorder="1" applyAlignment="1">
      <alignment horizontal="center" vertical="center"/>
    </xf>
    <xf numFmtId="0" fontId="9" fillId="2" borderId="5" xfId="0" applyFont="1" applyFill="1" applyBorder="1" applyAlignment="1" applyProtection="1">
      <alignment horizontal="center" vertical="center" wrapText="1"/>
      <protection locked="0"/>
    </xf>
    <xf numFmtId="0" fontId="9" fillId="6" borderId="5" xfId="0" applyFont="1" applyFill="1" applyBorder="1" applyAlignment="1" applyProtection="1">
      <alignment horizontal="left" vertical="center" wrapText="1"/>
      <protection locked="0"/>
    </xf>
    <xf numFmtId="0" fontId="3" fillId="5" borderId="70" xfId="2" applyFont="1" applyFill="1" applyBorder="1" applyAlignment="1">
      <alignment horizontal="center" vertical="center" wrapText="1"/>
    </xf>
    <xf numFmtId="38" fontId="9" fillId="2" borderId="5" xfId="1" applyNumberFormat="1" applyFont="1" applyFill="1" applyBorder="1" applyAlignment="1" applyProtection="1">
      <alignment horizontal="right" vertical="center"/>
      <protection locked="0"/>
    </xf>
    <xf numFmtId="38" fontId="3" fillId="2" borderId="16" xfId="2" applyNumberFormat="1" applyFont="1" applyFill="1" applyBorder="1" applyAlignment="1" applyProtection="1">
      <alignment horizontal="center" vertical="center" wrapText="1"/>
      <protection locked="0"/>
    </xf>
    <xf numFmtId="0" fontId="9" fillId="5" borderId="15" xfId="0" applyFont="1" applyFill="1" applyBorder="1" applyAlignment="1">
      <alignment horizontal="center" vertical="center"/>
    </xf>
    <xf numFmtId="38" fontId="9" fillId="5" borderId="96" xfId="1" applyFont="1" applyFill="1" applyBorder="1" applyAlignment="1">
      <alignment horizontal="center" vertical="center"/>
    </xf>
    <xf numFmtId="38" fontId="3" fillId="2" borderId="15" xfId="2" applyNumberFormat="1" applyFont="1" applyFill="1" applyBorder="1" applyAlignment="1" applyProtection="1">
      <alignment horizontal="center" vertical="center" wrapText="1"/>
      <protection locked="0"/>
    </xf>
    <xf numFmtId="38" fontId="3" fillId="2" borderId="5" xfId="2" applyNumberFormat="1" applyFont="1" applyFill="1" applyBorder="1" applyAlignment="1" applyProtection="1">
      <alignment horizontal="center" vertical="center" wrapText="1"/>
      <protection locked="0"/>
    </xf>
    <xf numFmtId="0" fontId="3" fillId="2" borderId="34" xfId="3" applyFont="1" applyFill="1" applyBorder="1" applyAlignment="1" applyProtection="1">
      <alignment horizontal="center" vertical="center" wrapText="1"/>
      <protection locked="0"/>
    </xf>
    <xf numFmtId="0" fontId="9" fillId="2" borderId="35" xfId="0" applyFont="1" applyFill="1" applyBorder="1" applyAlignment="1" applyProtection="1">
      <alignment horizontal="center" vertical="center" wrapText="1"/>
      <protection locked="0"/>
    </xf>
    <xf numFmtId="0" fontId="9" fillId="6" borderId="35" xfId="0" applyFont="1" applyFill="1" applyBorder="1" applyAlignment="1" applyProtection="1">
      <alignment horizontal="left" vertical="center" wrapText="1"/>
      <protection locked="0"/>
    </xf>
    <xf numFmtId="177" fontId="3" fillId="5" borderId="101" xfId="6" applyNumberFormat="1" applyFont="1" applyFill="1" applyBorder="1" applyAlignment="1" applyProtection="1">
      <alignment horizontal="center" vertical="center"/>
    </xf>
    <xf numFmtId="0" fontId="3" fillId="5" borderId="101" xfId="2" applyFont="1" applyFill="1" applyBorder="1" applyAlignment="1">
      <alignment horizontal="center" vertical="center" wrapText="1"/>
    </xf>
    <xf numFmtId="38" fontId="3" fillId="2" borderId="34" xfId="2" applyNumberFormat="1" applyFont="1" applyFill="1" applyBorder="1" applyAlignment="1" applyProtection="1">
      <alignment horizontal="center" vertical="center" wrapText="1"/>
      <protection locked="0"/>
    </xf>
    <xf numFmtId="38" fontId="9" fillId="2" borderId="35" xfId="1" applyNumberFormat="1" applyFont="1" applyFill="1" applyBorder="1" applyAlignment="1" applyProtection="1">
      <alignment horizontal="right" vertical="center"/>
      <protection locked="0"/>
    </xf>
    <xf numFmtId="38" fontId="3" fillId="2" borderId="35" xfId="2" applyNumberFormat="1" applyFont="1" applyFill="1" applyBorder="1" applyAlignment="1" applyProtection="1">
      <alignment horizontal="center" vertical="center" wrapText="1"/>
      <protection locked="0"/>
    </xf>
    <xf numFmtId="38" fontId="3" fillId="2" borderId="92" xfId="2" applyNumberFormat="1" applyFont="1" applyFill="1" applyBorder="1" applyAlignment="1" applyProtection="1">
      <alignment horizontal="center" vertical="center" wrapText="1"/>
      <protection locked="0"/>
    </xf>
    <xf numFmtId="0" fontId="9" fillId="5" borderId="34" xfId="0" applyFont="1" applyFill="1" applyBorder="1" applyAlignment="1">
      <alignment horizontal="center" vertical="center"/>
    </xf>
    <xf numFmtId="38" fontId="9" fillId="5" borderId="102" xfId="1" applyFont="1" applyFill="1" applyBorder="1" applyAlignment="1">
      <alignment horizontal="center" vertical="center"/>
    </xf>
    <xf numFmtId="0" fontId="3" fillId="2" borderId="22" xfId="3" applyFont="1" applyFill="1" applyBorder="1" applyAlignment="1" applyProtection="1">
      <alignment horizontal="center" vertical="center" wrapText="1"/>
      <protection locked="0"/>
    </xf>
    <xf numFmtId="0" fontId="9" fillId="2" borderId="10" xfId="0" applyFont="1" applyFill="1" applyBorder="1" applyAlignment="1" applyProtection="1">
      <alignment horizontal="center" vertical="center" wrapText="1"/>
      <protection locked="0"/>
    </xf>
    <xf numFmtId="0" fontId="9" fillId="6" borderId="10" xfId="0" applyFont="1" applyFill="1" applyBorder="1" applyAlignment="1">
      <alignment horizontal="left" vertical="center" wrapText="1"/>
    </xf>
    <xf numFmtId="0" fontId="3" fillId="2" borderId="72" xfId="2" applyFont="1" applyFill="1" applyBorder="1" applyAlignment="1" applyProtection="1">
      <alignment horizontal="center" vertical="center" wrapText="1"/>
      <protection locked="0"/>
    </xf>
    <xf numFmtId="38" fontId="3" fillId="2" borderId="22" xfId="2" applyNumberFormat="1" applyFont="1" applyFill="1" applyBorder="1" applyAlignment="1" applyProtection="1">
      <alignment horizontal="center" vertical="center" wrapText="1"/>
      <protection locked="0"/>
    </xf>
    <xf numFmtId="38" fontId="9" fillId="2" borderId="10" xfId="1" applyNumberFormat="1" applyFont="1" applyFill="1" applyBorder="1" applyAlignment="1" applyProtection="1">
      <alignment horizontal="right" vertical="center"/>
      <protection locked="0"/>
    </xf>
    <xf numFmtId="38" fontId="3" fillId="2" borderId="10" xfId="2" applyNumberFormat="1" applyFont="1" applyFill="1" applyBorder="1" applyAlignment="1" applyProtection="1">
      <alignment horizontal="center" vertical="center" wrapText="1"/>
      <protection locked="0"/>
    </xf>
    <xf numFmtId="38" fontId="3" fillId="2" borderId="23" xfId="2" applyNumberFormat="1" applyFont="1" applyFill="1" applyBorder="1" applyAlignment="1" applyProtection="1">
      <alignment horizontal="center" vertical="center" wrapText="1"/>
      <protection locked="0"/>
    </xf>
    <xf numFmtId="0" fontId="9" fillId="5" borderId="22" xfId="0" applyFont="1" applyFill="1" applyBorder="1" applyAlignment="1" applyProtection="1">
      <alignment horizontal="center" vertical="center"/>
      <protection locked="0"/>
    </xf>
    <xf numFmtId="38" fontId="9" fillId="5" borderId="95" xfId="1" applyFont="1" applyFill="1" applyBorder="1" applyAlignment="1">
      <alignment horizontal="center" vertical="center"/>
    </xf>
    <xf numFmtId="0" fontId="9" fillId="6" borderId="5" xfId="0" applyFont="1" applyFill="1" applyBorder="1" applyAlignment="1">
      <alignment horizontal="left" vertical="center" wrapText="1"/>
    </xf>
    <xf numFmtId="0" fontId="3" fillId="2" borderId="70" xfId="2" applyFont="1" applyFill="1" applyBorder="1" applyAlignment="1" applyProtection="1">
      <alignment horizontal="center" vertical="center" wrapText="1"/>
      <protection locked="0"/>
    </xf>
    <xf numFmtId="0" fontId="9" fillId="5" borderId="15" xfId="0" applyFont="1" applyFill="1" applyBorder="1" applyAlignment="1" applyProtection="1">
      <alignment horizontal="center" vertical="center"/>
      <protection locked="0"/>
    </xf>
    <xf numFmtId="0" fontId="9" fillId="2" borderId="18" xfId="0" applyFont="1" applyFill="1" applyBorder="1" applyAlignment="1" applyProtection="1">
      <alignment horizontal="center" vertical="center" wrapText="1"/>
      <protection locked="0"/>
    </xf>
    <xf numFmtId="0" fontId="9" fillId="6" borderId="18" xfId="0" applyFont="1" applyFill="1" applyBorder="1" applyAlignment="1">
      <alignment horizontal="left" vertical="center" wrapText="1"/>
    </xf>
    <xf numFmtId="0" fontId="3" fillId="2" borderId="69" xfId="2" applyFont="1" applyFill="1" applyBorder="1" applyAlignment="1" applyProtection="1">
      <alignment horizontal="center" vertical="center" wrapText="1"/>
      <protection locked="0"/>
    </xf>
    <xf numFmtId="38" fontId="3" fillId="2" borderId="17" xfId="2" applyNumberFormat="1" applyFont="1" applyFill="1" applyBorder="1" applyAlignment="1" applyProtection="1">
      <alignment horizontal="center" vertical="center" wrapText="1"/>
      <protection locked="0"/>
    </xf>
    <xf numFmtId="38" fontId="9" fillId="2" borderId="18" xfId="1" applyNumberFormat="1" applyFont="1" applyFill="1" applyBorder="1" applyAlignment="1" applyProtection="1">
      <alignment horizontal="right" vertical="center"/>
      <protection locked="0"/>
    </xf>
    <xf numFmtId="38" fontId="3" fillId="2" borderId="18" xfId="2" applyNumberFormat="1" applyFont="1" applyFill="1" applyBorder="1" applyAlignment="1" applyProtection="1">
      <alignment horizontal="center" vertical="center" wrapText="1"/>
      <protection locked="0"/>
    </xf>
    <xf numFmtId="38" fontId="3" fillId="2" borderId="19" xfId="2" applyNumberFormat="1" applyFont="1" applyFill="1" applyBorder="1" applyAlignment="1" applyProtection="1">
      <alignment horizontal="center" vertical="center" wrapText="1"/>
      <protection locked="0"/>
    </xf>
    <xf numFmtId="0" fontId="9" fillId="5" borderId="17" xfId="0" applyFont="1" applyFill="1" applyBorder="1" applyAlignment="1" applyProtection="1">
      <alignment horizontal="center" vertical="center"/>
      <protection locked="0"/>
    </xf>
    <xf numFmtId="38" fontId="9" fillId="5" borderId="97" xfId="1" applyFont="1" applyFill="1" applyBorder="1" applyAlignment="1">
      <alignment horizontal="center" vertical="center"/>
    </xf>
    <xf numFmtId="0" fontId="3" fillId="0" borderId="0" xfId="3" applyFont="1" applyFill="1" applyBorder="1" applyAlignment="1">
      <alignment vertical="top" wrapText="1"/>
    </xf>
    <xf numFmtId="0" fontId="3" fillId="0" borderId="0" xfId="3" applyFont="1" applyFill="1" applyBorder="1" applyAlignment="1" applyProtection="1">
      <alignment vertical="top" wrapText="1"/>
    </xf>
    <xf numFmtId="0" fontId="9" fillId="3" borderId="35" xfId="3" applyFont="1" applyFill="1" applyBorder="1" applyAlignment="1">
      <alignment horizontal="center" vertical="top" wrapText="1"/>
    </xf>
    <xf numFmtId="0" fontId="9" fillId="3" borderId="44" xfId="3" applyFont="1" applyFill="1" applyBorder="1" applyAlignment="1">
      <alignment horizontal="center" vertical="top" wrapText="1"/>
    </xf>
    <xf numFmtId="0" fontId="3" fillId="6" borderId="10" xfId="3" applyFont="1" applyFill="1" applyBorder="1" applyAlignment="1" applyProtection="1">
      <alignment horizontal="left" vertical="top" wrapText="1"/>
      <protection locked="0"/>
    </xf>
    <xf numFmtId="0" fontId="9" fillId="6" borderId="27" xfId="0" applyFont="1" applyFill="1" applyBorder="1" applyAlignment="1" applyProtection="1">
      <alignment horizontal="center" vertical="center" wrapText="1"/>
      <protection locked="0"/>
    </xf>
    <xf numFmtId="0" fontId="3" fillId="6" borderId="27" xfId="3" applyFont="1" applyFill="1" applyBorder="1" applyAlignment="1" applyProtection="1">
      <alignment horizontal="left" vertical="top" wrapText="1"/>
      <protection locked="0"/>
    </xf>
    <xf numFmtId="0" fontId="9" fillId="6" borderId="44" xfId="0" applyFont="1" applyFill="1" applyBorder="1" applyAlignment="1" applyProtection="1">
      <alignment horizontal="center" vertical="center" wrapText="1"/>
      <protection locked="0"/>
    </xf>
    <xf numFmtId="0" fontId="3" fillId="6" borderId="44" xfId="3" applyFont="1" applyFill="1" applyBorder="1" applyAlignment="1" applyProtection="1">
      <alignment horizontal="left" vertical="top" wrapText="1"/>
      <protection locked="0"/>
    </xf>
    <xf numFmtId="0" fontId="3" fillId="6" borderId="27" xfId="0" applyFont="1" applyFill="1" applyBorder="1" applyAlignment="1" applyProtection="1">
      <alignment horizontal="left" vertical="center" shrinkToFit="1"/>
      <protection locked="0"/>
    </xf>
    <xf numFmtId="0" fontId="9" fillId="2" borderId="15" xfId="0" applyFont="1" applyFill="1" applyBorder="1" applyAlignment="1" applyProtection="1">
      <alignment horizontal="left" vertical="center" shrinkToFit="1"/>
      <protection locked="0"/>
    </xf>
    <xf numFmtId="0" fontId="9" fillId="0" borderId="40" xfId="0" applyFont="1" applyFill="1" applyBorder="1" applyAlignment="1">
      <alignment horizontal="center" vertical="center"/>
    </xf>
    <xf numFmtId="0" fontId="9" fillId="2" borderId="27" xfId="0" applyFont="1" applyFill="1" applyBorder="1" applyAlignment="1" applyProtection="1">
      <alignment horizontal="left" vertical="center" wrapText="1"/>
      <protection locked="0"/>
    </xf>
    <xf numFmtId="0" fontId="9" fillId="2" borderId="44" xfId="0" applyFont="1" applyFill="1" applyBorder="1" applyAlignment="1" applyProtection="1">
      <alignment horizontal="left" vertical="center" wrapText="1"/>
      <protection locked="0"/>
    </xf>
    <xf numFmtId="0" fontId="3" fillId="0" borderId="0" xfId="4" applyFont="1" applyBorder="1" applyProtection="1">
      <alignment vertical="center"/>
    </xf>
    <xf numFmtId="0" fontId="3" fillId="0" borderId="0" xfId="4" applyFont="1" applyProtection="1">
      <alignment vertical="center"/>
    </xf>
    <xf numFmtId="0" fontId="20" fillId="0" borderId="0" xfId="4" applyFont="1" applyProtection="1">
      <alignment vertical="center"/>
    </xf>
    <xf numFmtId="0" fontId="20" fillId="0" borderId="0" xfId="4" applyFont="1" applyBorder="1" applyProtection="1">
      <alignment vertical="center"/>
    </xf>
    <xf numFmtId="0" fontId="9" fillId="0" borderId="5" xfId="4" applyFont="1" applyBorder="1" applyProtection="1">
      <alignment vertical="center"/>
    </xf>
    <xf numFmtId="0" fontId="3" fillId="0" borderId="5" xfId="4" applyFont="1" applyBorder="1" applyProtection="1">
      <alignment vertical="center"/>
    </xf>
    <xf numFmtId="0" fontId="9" fillId="0" borderId="0" xfId="4" applyFont="1" applyBorder="1" applyProtection="1">
      <alignment vertical="center"/>
    </xf>
    <xf numFmtId="0" fontId="9" fillId="2" borderId="5"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7" fillId="7" borderId="0" xfId="3" applyFont="1" applyFill="1" applyBorder="1" applyAlignment="1" applyProtection="1">
      <alignment vertical="center" wrapText="1"/>
    </xf>
    <xf numFmtId="0" fontId="9" fillId="0" borderId="3" xfId="0" applyFont="1" applyBorder="1" applyProtection="1">
      <alignment vertical="center"/>
    </xf>
    <xf numFmtId="0" fontId="9" fillId="0" borderId="47" xfId="0" applyFont="1" applyBorder="1" applyProtection="1">
      <alignment vertical="center"/>
    </xf>
    <xf numFmtId="0" fontId="9" fillId="0" borderId="48" xfId="0" applyFont="1" applyBorder="1" applyProtection="1">
      <alignment vertical="center"/>
    </xf>
    <xf numFmtId="0" fontId="9" fillId="0" borderId="7" xfId="0" applyFont="1" applyBorder="1" applyProtection="1">
      <alignment vertical="center"/>
    </xf>
    <xf numFmtId="0" fontId="9" fillId="0" borderId="7" xfId="0" applyFont="1" applyBorder="1" applyAlignment="1" applyProtection="1">
      <alignment vertical="center" wrapText="1"/>
    </xf>
    <xf numFmtId="0" fontId="9" fillId="0" borderId="49" xfId="0" applyFont="1" applyBorder="1" applyProtection="1">
      <alignment vertical="center"/>
    </xf>
    <xf numFmtId="0" fontId="9" fillId="0" borderId="4" xfId="0" applyFont="1" applyBorder="1" applyProtection="1">
      <alignment vertical="center"/>
    </xf>
    <xf numFmtId="0" fontId="9" fillId="0" borderId="51" xfId="0" applyFont="1" applyBorder="1" applyProtection="1">
      <alignment vertical="center"/>
    </xf>
    <xf numFmtId="0" fontId="9" fillId="0" borderId="52" xfId="0" applyFont="1" applyBorder="1" applyProtection="1">
      <alignment vertical="center"/>
    </xf>
    <xf numFmtId="0" fontId="22" fillId="2" borderId="27" xfId="0" applyFont="1" applyFill="1" applyBorder="1" applyAlignment="1" applyProtection="1">
      <alignment horizontal="left" vertical="center" wrapText="1" shrinkToFit="1"/>
      <protection locked="0"/>
    </xf>
    <xf numFmtId="0" fontId="22" fillId="2" borderId="5" xfId="0" applyFont="1" applyFill="1" applyBorder="1" applyAlignment="1" applyProtection="1">
      <alignment horizontal="left" vertical="center" wrapText="1" shrinkToFit="1"/>
      <protection locked="0"/>
    </xf>
    <xf numFmtId="0" fontId="22" fillId="6" borderId="27" xfId="0" applyFont="1" applyFill="1" applyBorder="1" applyAlignment="1" applyProtection="1">
      <alignment horizontal="left" vertical="center" shrinkToFit="1"/>
      <protection locked="0"/>
    </xf>
    <xf numFmtId="0" fontId="22" fillId="2" borderId="26" xfId="0" applyFont="1" applyFill="1" applyBorder="1" applyAlignment="1" applyProtection="1">
      <alignment horizontal="left" vertical="center" shrinkToFit="1"/>
      <protection locked="0"/>
    </xf>
    <xf numFmtId="176" fontId="22" fillId="2" borderId="32" xfId="1" applyNumberFormat="1" applyFont="1" applyFill="1" applyBorder="1" applyAlignment="1" applyProtection="1">
      <alignment horizontal="center" vertical="center"/>
      <protection locked="0"/>
    </xf>
    <xf numFmtId="176" fontId="22" fillId="2" borderId="41" xfId="1" applyNumberFormat="1" applyFont="1" applyFill="1" applyBorder="1" applyAlignment="1" applyProtection="1">
      <alignment horizontal="center" vertical="center"/>
      <protection locked="0"/>
    </xf>
    <xf numFmtId="0" fontId="22" fillId="2" borderId="15" xfId="0" applyFont="1" applyFill="1" applyBorder="1" applyAlignment="1" applyProtection="1">
      <alignment horizontal="left" vertical="center" shrinkToFit="1"/>
      <protection locked="0"/>
    </xf>
    <xf numFmtId="176" fontId="22" fillId="2" borderId="2" xfId="1" applyNumberFormat="1" applyFont="1" applyFill="1" applyBorder="1" applyAlignment="1" applyProtection="1">
      <alignment horizontal="center" vertical="center"/>
      <protection locked="0"/>
    </xf>
    <xf numFmtId="176" fontId="22" fillId="2" borderId="16" xfId="1" applyNumberFormat="1" applyFont="1" applyFill="1" applyBorder="1" applyAlignment="1" applyProtection="1">
      <alignment horizontal="center" vertical="center"/>
      <protection locked="0"/>
    </xf>
    <xf numFmtId="176" fontId="9" fillId="5" borderId="32" xfId="1" applyNumberFormat="1" applyFont="1" applyFill="1" applyBorder="1" applyAlignment="1">
      <alignment horizontal="center" vertical="center"/>
    </xf>
    <xf numFmtId="176" fontId="9" fillId="5" borderId="2" xfId="1" applyNumberFormat="1" applyFont="1" applyFill="1" applyBorder="1" applyAlignment="1">
      <alignment horizontal="center" vertical="center"/>
    </xf>
    <xf numFmtId="0" fontId="22" fillId="2" borderId="84" xfId="3" applyFont="1" applyFill="1" applyBorder="1" applyAlignment="1" applyProtection="1">
      <alignment horizontal="center" vertical="center" wrapText="1"/>
      <protection locked="0"/>
    </xf>
    <xf numFmtId="0" fontId="22" fillId="2" borderId="10" xfId="0" applyFont="1" applyFill="1" applyBorder="1" applyAlignment="1" applyProtection="1">
      <alignment horizontal="left" vertical="center" wrapText="1"/>
      <protection locked="0"/>
    </xf>
    <xf numFmtId="0" fontId="22" fillId="2" borderId="10" xfId="0" applyFont="1" applyFill="1" applyBorder="1" applyAlignment="1" applyProtection="1">
      <alignment horizontal="left" vertical="center"/>
      <protection locked="0"/>
    </xf>
    <xf numFmtId="0" fontId="22" fillId="2" borderId="86" xfId="3" applyFont="1" applyFill="1" applyBorder="1" applyAlignment="1" applyProtection="1">
      <alignment horizontal="center" vertical="center" wrapText="1"/>
      <protection locked="0"/>
    </xf>
    <xf numFmtId="0" fontId="22" fillId="2" borderId="27" xfId="0" applyFont="1" applyFill="1" applyBorder="1" applyAlignment="1" applyProtection="1">
      <alignment horizontal="left" vertical="center" wrapText="1"/>
      <protection locked="0"/>
    </xf>
    <xf numFmtId="0" fontId="22" fillId="2" borderId="27" xfId="0" applyFont="1" applyFill="1" applyBorder="1" applyAlignment="1" applyProtection="1">
      <alignment horizontal="left" vertical="center"/>
      <protection locked="0"/>
    </xf>
    <xf numFmtId="0" fontId="22" fillId="6" borderId="11" xfId="0" applyFont="1" applyFill="1" applyBorder="1" applyAlignment="1" applyProtection="1">
      <alignment horizontal="center" vertical="center" wrapText="1"/>
      <protection locked="0"/>
    </xf>
    <xf numFmtId="0" fontId="22" fillId="6" borderId="10" xfId="0" applyFont="1" applyFill="1" applyBorder="1" applyAlignment="1" applyProtection="1">
      <alignment horizontal="center" vertical="center" wrapText="1"/>
      <protection locked="0"/>
    </xf>
    <xf numFmtId="0" fontId="22" fillId="6" borderId="10" xfId="3" applyFont="1" applyFill="1" applyBorder="1" applyAlignment="1" applyProtection="1">
      <alignment horizontal="center" vertical="center" wrapText="1"/>
      <protection locked="0"/>
    </xf>
    <xf numFmtId="0" fontId="22" fillId="6" borderId="2" xfId="0" applyFont="1" applyFill="1" applyBorder="1" applyAlignment="1" applyProtection="1">
      <alignment horizontal="center" vertical="center" wrapText="1"/>
      <protection locked="0"/>
    </xf>
    <xf numFmtId="0" fontId="22" fillId="6" borderId="27" xfId="0" applyFont="1" applyFill="1" applyBorder="1" applyAlignment="1" applyProtection="1">
      <alignment horizontal="center" vertical="center" wrapText="1"/>
      <protection locked="0"/>
    </xf>
    <xf numFmtId="0" fontId="22" fillId="6" borderId="27" xfId="3" applyFont="1" applyFill="1" applyBorder="1" applyAlignment="1" applyProtection="1">
      <alignment horizontal="center" vertical="center" wrapText="1"/>
      <protection locked="0"/>
    </xf>
    <xf numFmtId="0" fontId="22" fillId="2" borderId="41" xfId="0" applyFont="1" applyFill="1" applyBorder="1" applyAlignment="1" applyProtection="1">
      <alignment horizontal="left" vertical="top" wrapText="1"/>
      <protection locked="0"/>
    </xf>
    <xf numFmtId="0" fontId="22" fillId="6" borderId="27" xfId="3" applyFont="1" applyFill="1" applyBorder="1" applyAlignment="1" applyProtection="1">
      <alignment horizontal="left" vertical="top" wrapText="1"/>
      <protection locked="0"/>
    </xf>
    <xf numFmtId="0" fontId="22" fillId="6" borderId="27" xfId="0" applyFont="1" applyFill="1" applyBorder="1" applyAlignment="1" applyProtection="1">
      <alignment horizontal="center" vertical="center"/>
      <protection locked="0"/>
    </xf>
    <xf numFmtId="0" fontId="22" fillId="2" borderId="26" xfId="3" applyFont="1" applyFill="1" applyBorder="1" applyAlignment="1" applyProtection="1">
      <alignment horizontal="center" vertical="center" wrapText="1"/>
      <protection locked="0"/>
    </xf>
    <xf numFmtId="0" fontId="22" fillId="2" borderId="27" xfId="0" applyFont="1" applyFill="1" applyBorder="1" applyAlignment="1" applyProtection="1">
      <alignment horizontal="center" vertical="center"/>
      <protection locked="0"/>
    </xf>
    <xf numFmtId="0" fontId="22" fillId="2" borderId="15" xfId="3" applyFont="1" applyFill="1" applyBorder="1" applyAlignment="1" applyProtection="1">
      <alignment horizontal="center" vertical="center" wrapText="1"/>
      <protection locked="0"/>
    </xf>
    <xf numFmtId="0" fontId="22" fillId="2" borderId="5" xfId="0" applyFont="1" applyFill="1" applyBorder="1" applyAlignment="1" applyProtection="1">
      <alignment horizontal="center" vertical="center"/>
      <protection locked="0"/>
    </xf>
    <xf numFmtId="0" fontId="22" fillId="2" borderId="5" xfId="0" applyFont="1" applyFill="1" applyBorder="1" applyAlignment="1" applyProtection="1">
      <alignment horizontal="left" vertical="center" wrapText="1"/>
      <protection locked="0"/>
    </xf>
    <xf numFmtId="0" fontId="41" fillId="6" borderId="27" xfId="0" applyFont="1" applyFill="1" applyBorder="1" applyAlignment="1" applyProtection="1">
      <alignment horizontal="left" vertical="center" wrapText="1"/>
      <protection locked="0"/>
    </xf>
    <xf numFmtId="0" fontId="41" fillId="6" borderId="5" xfId="0" applyFont="1" applyFill="1" applyBorder="1" applyAlignment="1" applyProtection="1">
      <alignment horizontal="left" vertical="center" wrapText="1"/>
      <protection locked="0"/>
    </xf>
    <xf numFmtId="0" fontId="41" fillId="2" borderId="5" xfId="0" applyFont="1" applyFill="1" applyBorder="1" applyAlignment="1" applyProtection="1">
      <alignment horizontal="center" vertical="center" wrapText="1"/>
      <protection locked="0"/>
    </xf>
    <xf numFmtId="0" fontId="41" fillId="2" borderId="2" xfId="0" applyFont="1" applyFill="1" applyBorder="1" applyAlignment="1" applyProtection="1">
      <alignment horizontal="center" vertical="center" wrapText="1"/>
      <protection locked="0"/>
    </xf>
    <xf numFmtId="0" fontId="41" fillId="6" borderId="27" xfId="0" applyFont="1" applyFill="1" applyBorder="1" applyAlignment="1" applyProtection="1">
      <alignment horizontal="center" vertical="center" wrapText="1"/>
      <protection locked="0"/>
    </xf>
    <xf numFmtId="0" fontId="41" fillId="6" borderId="5" xfId="0" applyFont="1" applyFill="1" applyBorder="1" applyAlignment="1" applyProtection="1">
      <alignment horizontal="center" vertical="center" wrapText="1"/>
      <protection locked="0"/>
    </xf>
    <xf numFmtId="0" fontId="41" fillId="5" borderId="27" xfId="0" applyFont="1" applyFill="1" applyBorder="1" applyAlignment="1">
      <alignment horizontal="center" vertical="center" wrapText="1"/>
    </xf>
    <xf numFmtId="0" fontId="22" fillId="2" borderId="41" xfId="0" applyFont="1" applyFill="1" applyBorder="1" applyAlignment="1" applyProtection="1">
      <alignment horizontal="left" vertical="center"/>
      <protection locked="0"/>
    </xf>
    <xf numFmtId="0" fontId="41" fillId="5" borderId="5" xfId="0" applyFont="1" applyFill="1" applyBorder="1" applyAlignment="1">
      <alignment horizontal="center" vertical="center" wrapText="1"/>
    </xf>
    <xf numFmtId="0" fontId="22" fillId="2" borderId="16" xfId="0" applyFont="1" applyFill="1" applyBorder="1" applyAlignment="1" applyProtection="1">
      <alignment horizontal="left" vertical="center"/>
      <protection locked="0"/>
    </xf>
    <xf numFmtId="0" fontId="22" fillId="2" borderId="16" xfId="0" applyFont="1" applyFill="1" applyBorder="1" applyAlignment="1" applyProtection="1">
      <alignment horizontal="left" vertical="center" wrapText="1"/>
      <protection locked="0"/>
    </xf>
    <xf numFmtId="0" fontId="22" fillId="2" borderId="30" xfId="3" applyNumberFormat="1" applyFont="1" applyFill="1" applyBorder="1" applyAlignment="1" applyProtection="1">
      <alignment horizontal="center" vertical="center" wrapText="1"/>
      <protection locked="0"/>
    </xf>
    <xf numFmtId="0" fontId="22" fillId="2" borderId="53" xfId="0" applyFont="1" applyFill="1" applyBorder="1" applyAlignment="1" applyProtection="1">
      <alignment horizontal="center" vertical="center" wrapText="1"/>
      <protection locked="0"/>
    </xf>
    <xf numFmtId="0" fontId="22" fillId="2" borderId="85" xfId="3" applyNumberFormat="1" applyFont="1" applyFill="1" applyBorder="1" applyAlignment="1" applyProtection="1">
      <alignment horizontal="center" vertical="center" wrapText="1"/>
      <protection locked="0"/>
    </xf>
    <xf numFmtId="0" fontId="22" fillId="2" borderId="36" xfId="0" applyFont="1" applyFill="1" applyBorder="1" applyAlignment="1" applyProtection="1">
      <alignment horizontal="center" vertical="center" wrapText="1"/>
      <protection locked="0"/>
    </xf>
    <xf numFmtId="0" fontId="22" fillId="6" borderId="53" xfId="0" applyFont="1" applyFill="1" applyBorder="1" applyAlignment="1" applyProtection="1">
      <alignment horizontal="left" vertical="center" wrapText="1"/>
      <protection locked="0"/>
    </xf>
    <xf numFmtId="0" fontId="22" fillId="6" borderId="36" xfId="0" applyFont="1" applyFill="1" applyBorder="1" applyAlignment="1" applyProtection="1">
      <alignment horizontal="left" vertical="center" wrapText="1"/>
      <protection locked="0"/>
    </xf>
    <xf numFmtId="38" fontId="22" fillId="2" borderId="30" xfId="2" applyNumberFormat="1" applyFont="1" applyFill="1" applyBorder="1" applyAlignment="1" applyProtection="1">
      <alignment horizontal="right" vertical="center" wrapText="1"/>
      <protection locked="0"/>
    </xf>
    <xf numFmtId="38" fontId="22" fillId="2" borderId="53" xfId="1" applyNumberFormat="1" applyFont="1" applyFill="1" applyBorder="1" applyAlignment="1" applyProtection="1">
      <alignment horizontal="right" vertical="center"/>
      <protection locked="0"/>
    </xf>
    <xf numFmtId="38" fontId="22" fillId="2" borderId="53" xfId="2" applyNumberFormat="1" applyFont="1" applyFill="1" applyBorder="1" applyAlignment="1" applyProtection="1">
      <alignment horizontal="right" vertical="center" wrapText="1"/>
      <protection locked="0"/>
    </xf>
    <xf numFmtId="38" fontId="22" fillId="2" borderId="85" xfId="2" applyNumberFormat="1" applyFont="1" applyFill="1" applyBorder="1" applyAlignment="1" applyProtection="1">
      <alignment horizontal="right" vertical="center" wrapText="1"/>
      <protection locked="0"/>
    </xf>
    <xf numFmtId="38" fontId="22" fillId="2" borderId="36" xfId="1" applyNumberFormat="1" applyFont="1" applyFill="1" applyBorder="1" applyAlignment="1" applyProtection="1">
      <alignment horizontal="right" vertical="center"/>
      <protection locked="0"/>
    </xf>
    <xf numFmtId="38" fontId="22" fillId="2" borderId="36" xfId="2" applyNumberFormat="1" applyFont="1" applyFill="1" applyBorder="1" applyAlignment="1" applyProtection="1">
      <alignment horizontal="right" vertical="center" wrapText="1"/>
      <protection locked="0"/>
    </xf>
    <xf numFmtId="38" fontId="22" fillId="2" borderId="36" xfId="4" applyNumberFormat="1" applyFont="1" applyFill="1" applyBorder="1" applyAlignment="1" applyProtection="1">
      <alignment horizontal="right" vertical="center" wrapText="1"/>
      <protection locked="0"/>
    </xf>
    <xf numFmtId="38" fontId="22" fillId="2" borderId="36" xfId="0" applyNumberFormat="1" applyFont="1" applyFill="1" applyBorder="1" applyAlignment="1" applyProtection="1">
      <alignment horizontal="right" vertical="center"/>
      <protection locked="0"/>
    </xf>
    <xf numFmtId="0" fontId="22" fillId="2" borderId="96" xfId="2" applyFont="1" applyFill="1" applyBorder="1" applyAlignment="1" applyProtection="1">
      <alignment horizontal="left" vertical="center" wrapText="1"/>
      <protection locked="0"/>
    </xf>
    <xf numFmtId="38" fontId="22" fillId="2" borderId="26" xfId="2" applyNumberFormat="1" applyFont="1" applyFill="1" applyBorder="1" applyAlignment="1" applyProtection="1">
      <alignment horizontal="center" vertical="center" wrapText="1"/>
      <protection locked="0"/>
    </xf>
    <xf numFmtId="38" fontId="22" fillId="2" borderId="27" xfId="1" applyNumberFormat="1" applyFont="1" applyFill="1" applyBorder="1" applyAlignment="1" applyProtection="1">
      <alignment horizontal="right" vertical="center"/>
      <protection locked="0"/>
    </xf>
    <xf numFmtId="38" fontId="22" fillId="2" borderId="27" xfId="4" applyNumberFormat="1" applyFont="1" applyFill="1" applyBorder="1" applyAlignment="1" applyProtection="1">
      <alignment vertical="center" wrapText="1"/>
      <protection locked="0"/>
    </xf>
    <xf numFmtId="38" fontId="22" fillId="2" borderId="27" xfId="2" applyNumberFormat="1" applyFont="1" applyFill="1" applyBorder="1" applyAlignment="1" applyProtection="1">
      <alignment horizontal="center" vertical="center" wrapText="1"/>
      <protection locked="0"/>
    </xf>
    <xf numFmtId="38" fontId="22" fillId="2" borderId="41" xfId="2" applyNumberFormat="1" applyFont="1" applyFill="1" applyBorder="1" applyAlignment="1" applyProtection="1">
      <alignment horizontal="center" vertical="center" wrapText="1"/>
      <protection locked="0"/>
    </xf>
    <xf numFmtId="38" fontId="22" fillId="2" borderId="15" xfId="2" applyNumberFormat="1" applyFont="1" applyFill="1" applyBorder="1" applyAlignment="1" applyProtection="1">
      <alignment horizontal="right" vertical="center" wrapText="1"/>
      <protection locked="0"/>
    </xf>
    <xf numFmtId="38" fontId="22" fillId="2" borderId="5" xfId="1" applyNumberFormat="1" applyFont="1" applyFill="1" applyBorder="1" applyAlignment="1" applyProtection="1">
      <alignment horizontal="right" vertical="center"/>
      <protection locked="0"/>
    </xf>
    <xf numFmtId="38" fontId="22" fillId="2" borderId="5" xfId="4" applyNumberFormat="1" applyFont="1" applyFill="1" applyBorder="1" applyAlignment="1" applyProtection="1">
      <alignment horizontal="right" vertical="center" wrapText="1"/>
      <protection locked="0"/>
    </xf>
    <xf numFmtId="38" fontId="22" fillId="2" borderId="5" xfId="0" applyNumberFormat="1" applyFont="1" applyFill="1" applyBorder="1" applyAlignment="1" applyProtection="1">
      <alignment horizontal="right" vertical="center"/>
      <protection locked="0"/>
    </xf>
    <xf numFmtId="38" fontId="22" fillId="2" borderId="5" xfId="2" applyNumberFormat="1" applyFont="1" applyFill="1" applyBorder="1" applyAlignment="1" applyProtection="1">
      <alignment horizontal="right" vertical="center" wrapText="1"/>
      <protection locked="0"/>
    </xf>
    <xf numFmtId="38" fontId="22" fillId="2" borderId="16" xfId="2" applyNumberFormat="1" applyFont="1" applyFill="1" applyBorder="1" applyAlignment="1" applyProtection="1">
      <alignment horizontal="center" vertical="center" wrapText="1"/>
      <protection locked="0"/>
    </xf>
    <xf numFmtId="38" fontId="22" fillId="2" borderId="15" xfId="2" applyNumberFormat="1" applyFont="1" applyFill="1" applyBorder="1" applyAlignment="1" applyProtection="1">
      <alignment horizontal="center" vertical="center" wrapText="1"/>
      <protection locked="0"/>
    </xf>
    <xf numFmtId="38" fontId="22" fillId="2" borderId="5" xfId="4" applyNumberFormat="1" applyFont="1" applyFill="1" applyBorder="1" applyAlignment="1" applyProtection="1">
      <alignment vertical="center" wrapText="1"/>
      <protection locked="0"/>
    </xf>
    <xf numFmtId="38" fontId="22" fillId="2" borderId="5" xfId="0" applyNumberFormat="1" applyFont="1" applyFill="1" applyBorder="1" applyAlignment="1" applyProtection="1">
      <alignment vertical="center"/>
      <protection locked="0"/>
    </xf>
    <xf numFmtId="38" fontId="22" fillId="2" borderId="5" xfId="0" applyNumberFormat="1" applyFont="1" applyFill="1" applyBorder="1" applyProtection="1">
      <alignment vertical="center"/>
      <protection locked="0"/>
    </xf>
    <xf numFmtId="38" fontId="22" fillId="2" borderId="5" xfId="2" applyNumberFormat="1" applyFont="1" applyFill="1" applyBorder="1" applyAlignment="1" applyProtection="1">
      <alignment horizontal="center" vertical="center" wrapText="1"/>
      <protection locked="0"/>
    </xf>
    <xf numFmtId="176" fontId="22" fillId="2" borderId="56" xfId="0" applyNumberFormat="1" applyFont="1" applyFill="1" applyBorder="1" applyAlignment="1" applyProtection="1">
      <alignment horizontal="right" vertical="center"/>
      <protection locked="0"/>
    </xf>
    <xf numFmtId="0" fontId="9" fillId="0" borderId="36" xfId="0" applyFont="1" applyBorder="1" applyProtection="1">
      <alignment vertical="center"/>
    </xf>
    <xf numFmtId="0" fontId="9" fillId="0" borderId="21" xfId="0" applyFont="1" applyBorder="1" applyProtection="1">
      <alignment vertical="center"/>
    </xf>
    <xf numFmtId="0" fontId="9" fillId="0" borderId="45" xfId="0" applyFont="1" applyBorder="1" applyProtection="1">
      <alignment vertical="center"/>
    </xf>
    <xf numFmtId="0" fontId="9" fillId="0" borderId="0" xfId="0" applyFont="1" applyFill="1" applyBorder="1" applyAlignment="1" applyProtection="1">
      <alignment vertical="top"/>
    </xf>
    <xf numFmtId="0" fontId="16" fillId="0" borderId="0" xfId="0" applyFont="1" applyFill="1" applyBorder="1" applyProtection="1">
      <alignment vertical="center"/>
    </xf>
    <xf numFmtId="0" fontId="3" fillId="0" borderId="0" xfId="4" applyNumberFormat="1" applyFont="1" applyBorder="1" applyProtection="1">
      <alignment vertical="center"/>
    </xf>
    <xf numFmtId="181" fontId="3" fillId="0" borderId="5" xfId="4" applyNumberFormat="1" applyFont="1" applyBorder="1" applyProtection="1">
      <alignment vertical="center"/>
    </xf>
    <xf numFmtId="181" fontId="3" fillId="0" borderId="0" xfId="4" applyNumberFormat="1" applyFont="1" applyBorder="1" applyProtection="1">
      <alignment vertical="center"/>
    </xf>
    <xf numFmtId="181" fontId="3" fillId="0" borderId="103" xfId="4" applyNumberFormat="1" applyFont="1" applyBorder="1" applyProtection="1">
      <alignment vertical="center"/>
    </xf>
    <xf numFmtId="0" fontId="9" fillId="0" borderId="0" xfId="9" applyFont="1" applyBorder="1">
      <alignment vertical="center"/>
    </xf>
    <xf numFmtId="0" fontId="9" fillId="0" borderId="82" xfId="9" applyFont="1" applyBorder="1" applyProtection="1">
      <alignment vertical="center"/>
      <protection locked="0"/>
    </xf>
    <xf numFmtId="184" fontId="9" fillId="5" borderId="83" xfId="0" applyNumberFormat="1" applyFont="1" applyFill="1" applyBorder="1" applyAlignment="1" applyProtection="1">
      <alignment horizontal="center" vertical="center"/>
    </xf>
    <xf numFmtId="176" fontId="3" fillId="5" borderId="64" xfId="3" applyNumberFormat="1" applyFont="1" applyFill="1" applyBorder="1" applyAlignment="1">
      <alignment horizontal="center" vertical="center" wrapText="1"/>
    </xf>
    <xf numFmtId="184" fontId="9" fillId="5" borderId="83" xfId="0" applyNumberFormat="1" applyFont="1" applyFill="1" applyBorder="1" applyAlignment="1">
      <alignment horizontal="center" vertical="center"/>
    </xf>
    <xf numFmtId="176" fontId="9" fillId="5" borderId="20" xfId="0" applyNumberFormat="1" applyFont="1" applyFill="1" applyBorder="1" applyAlignment="1">
      <alignment horizontal="right" vertical="center"/>
    </xf>
    <xf numFmtId="0" fontId="9" fillId="0" borderId="0" xfId="0" applyFont="1" applyFill="1" applyBorder="1" applyAlignment="1" applyProtection="1">
      <alignment horizontal="left" vertical="center"/>
    </xf>
    <xf numFmtId="176" fontId="9" fillId="5" borderId="5" xfId="0" applyNumberFormat="1" applyFont="1" applyFill="1" applyBorder="1" applyAlignment="1">
      <alignment horizontal="center" vertical="center" shrinkToFit="1"/>
    </xf>
    <xf numFmtId="176" fontId="9" fillId="5" borderId="18" xfId="0" applyNumberFormat="1" applyFont="1" applyFill="1" applyBorder="1" applyAlignment="1">
      <alignment horizontal="center" vertical="center" shrinkToFit="1"/>
    </xf>
    <xf numFmtId="0" fontId="9" fillId="5" borderId="53" xfId="0" applyFont="1" applyFill="1" applyBorder="1" applyAlignment="1">
      <alignment horizontal="center" vertical="center" wrapText="1" shrinkToFit="1"/>
    </xf>
    <xf numFmtId="0" fontId="9" fillId="3" borderId="89" xfId="0" applyFont="1" applyFill="1" applyBorder="1" applyAlignment="1">
      <alignment horizontal="center" vertical="center" wrapText="1"/>
    </xf>
    <xf numFmtId="0" fontId="22" fillId="0" borderId="0"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38" xfId="0" applyFont="1" applyBorder="1" applyAlignment="1">
      <alignment horizontal="center" vertical="center"/>
    </xf>
    <xf numFmtId="0" fontId="22" fillId="13" borderId="27" xfId="0" applyFont="1" applyFill="1" applyBorder="1" applyAlignment="1" applyProtection="1">
      <alignment horizontal="center" vertical="center" wrapText="1" shrinkToFit="1"/>
      <protection locked="0"/>
    </xf>
    <xf numFmtId="0" fontId="22" fillId="13" borderId="5" xfId="0" applyFont="1" applyFill="1" applyBorder="1" applyAlignment="1" applyProtection="1">
      <alignment horizontal="center" vertical="center" wrapText="1" shrinkToFit="1"/>
      <protection locked="0"/>
    </xf>
    <xf numFmtId="0" fontId="3" fillId="2" borderId="67" xfId="2" applyNumberFormat="1" applyFont="1" applyFill="1" applyBorder="1" applyAlignment="1" applyProtection="1">
      <alignment horizontal="left" vertical="center" wrapText="1"/>
      <protection locked="0"/>
    </xf>
    <xf numFmtId="0" fontId="3" fillId="2" borderId="101" xfId="2" applyNumberFormat="1" applyFont="1" applyFill="1" applyBorder="1" applyAlignment="1" applyProtection="1">
      <alignment horizontal="left" vertical="center" wrapText="1"/>
      <protection locked="0"/>
    </xf>
    <xf numFmtId="0" fontId="22" fillId="2" borderId="101" xfId="2" applyNumberFormat="1" applyFont="1" applyFill="1" applyBorder="1" applyAlignment="1" applyProtection="1">
      <alignment horizontal="left" vertical="center" wrapText="1"/>
      <protection locked="0"/>
    </xf>
    <xf numFmtId="0" fontId="3" fillId="2" borderId="69" xfId="2" applyNumberFormat="1" applyFont="1" applyFill="1" applyBorder="1" applyAlignment="1" applyProtection="1">
      <alignment horizontal="left" vertical="center" wrapText="1"/>
      <protection locked="0"/>
    </xf>
    <xf numFmtId="0" fontId="8" fillId="14" borderId="113" xfId="8" applyFill="1" applyBorder="1">
      <alignment vertical="center"/>
    </xf>
    <xf numFmtId="0" fontId="8" fillId="14" borderId="114" xfId="8" applyFill="1" applyBorder="1">
      <alignment vertical="center"/>
    </xf>
    <xf numFmtId="0" fontId="8" fillId="8" borderId="0" xfId="8" applyFill="1">
      <alignment vertical="center"/>
    </xf>
    <xf numFmtId="38" fontId="8" fillId="11" borderId="0" xfId="8" applyNumberFormat="1" applyFill="1" applyAlignment="1">
      <alignment horizontal="right" vertical="center"/>
    </xf>
    <xf numFmtId="0" fontId="8" fillId="0" borderId="2" xfId="8" applyBorder="1">
      <alignment vertical="center"/>
    </xf>
    <xf numFmtId="0" fontId="8" fillId="0" borderId="35" xfId="8" applyBorder="1">
      <alignment vertical="center"/>
    </xf>
    <xf numFmtId="0" fontId="8" fillId="0" borderId="18" xfId="8" applyBorder="1">
      <alignment vertical="center"/>
    </xf>
    <xf numFmtId="0" fontId="8" fillId="11" borderId="30" xfId="8" applyFill="1" applyBorder="1">
      <alignment vertical="center"/>
    </xf>
    <xf numFmtId="0" fontId="8" fillId="11" borderId="67" xfId="8" applyFill="1" applyBorder="1">
      <alignment vertical="center"/>
    </xf>
    <xf numFmtId="38" fontId="8" fillId="11" borderId="0" xfId="8" applyNumberFormat="1" applyFill="1" applyAlignment="1">
      <alignment horizontal="left" vertical="center"/>
    </xf>
    <xf numFmtId="0" fontId="8" fillId="11" borderId="8" xfId="8" applyFill="1" applyBorder="1">
      <alignment vertical="center"/>
    </xf>
    <xf numFmtId="0" fontId="8" fillId="0" borderId="115" xfId="8" applyBorder="1">
      <alignment vertical="center"/>
    </xf>
    <xf numFmtId="0" fontId="8" fillId="0" borderId="116" xfId="8" applyBorder="1">
      <alignment vertical="center"/>
    </xf>
    <xf numFmtId="185" fontId="8" fillId="11" borderId="30" xfId="8" applyNumberFormat="1" applyFill="1" applyBorder="1">
      <alignment vertical="center"/>
    </xf>
    <xf numFmtId="185" fontId="8" fillId="11" borderId="67" xfId="8" applyNumberFormat="1" applyFill="1" applyBorder="1">
      <alignment vertical="center"/>
    </xf>
    <xf numFmtId="0" fontId="8" fillId="11" borderId="117" xfId="8" applyFill="1" applyBorder="1">
      <alignment vertical="center"/>
    </xf>
    <xf numFmtId="185" fontId="8" fillId="11" borderId="0" xfId="8" applyNumberFormat="1" applyFill="1">
      <alignment vertical="center"/>
    </xf>
    <xf numFmtId="0" fontId="8" fillId="11" borderId="118" xfId="8" applyFill="1" applyBorder="1">
      <alignment vertical="center"/>
    </xf>
    <xf numFmtId="185" fontId="8" fillId="11" borderId="28" xfId="8" applyNumberFormat="1" applyFill="1" applyBorder="1">
      <alignment vertical="center"/>
    </xf>
    <xf numFmtId="185" fontId="8" fillId="11" borderId="8" xfId="8" applyNumberFormat="1" applyFill="1" applyBorder="1">
      <alignment vertical="center"/>
    </xf>
    <xf numFmtId="185" fontId="8" fillId="11" borderId="14" xfId="8" applyNumberFormat="1" applyFill="1" applyBorder="1">
      <alignment vertical="center"/>
    </xf>
    <xf numFmtId="181" fontId="8" fillId="11" borderId="0" xfId="8" applyNumberFormat="1" applyFill="1" applyAlignment="1">
      <alignment horizontal="right" vertical="center"/>
    </xf>
    <xf numFmtId="0" fontId="8" fillId="11" borderId="119" xfId="8" applyFill="1" applyBorder="1">
      <alignment vertical="center"/>
    </xf>
    <xf numFmtId="185" fontId="8" fillId="11" borderId="120" xfId="8" applyNumberFormat="1" applyFill="1" applyBorder="1">
      <alignment vertical="center"/>
    </xf>
    <xf numFmtId="185" fontId="8" fillId="11" borderId="24" xfId="8" applyNumberFormat="1" applyFill="1" applyBorder="1">
      <alignment vertical="center"/>
    </xf>
    <xf numFmtId="185" fontId="8" fillId="11" borderId="64" xfId="8" applyNumberFormat="1" applyFill="1" applyBorder="1">
      <alignment vertical="center"/>
    </xf>
    <xf numFmtId="181" fontId="8" fillId="0" borderId="0" xfId="8" applyNumberFormat="1">
      <alignment vertical="center"/>
    </xf>
    <xf numFmtId="176" fontId="3" fillId="0" borderId="0" xfId="0" applyNumberFormat="1" applyFont="1" applyFill="1" applyBorder="1" applyAlignment="1" applyProtection="1">
      <alignment horizontal="right" vertical="center"/>
    </xf>
    <xf numFmtId="0" fontId="3" fillId="0" borderId="0" xfId="0" applyFont="1" applyFill="1" applyBorder="1" applyAlignment="1" applyProtection="1">
      <alignment vertical="center"/>
    </xf>
    <xf numFmtId="176" fontId="3" fillId="0" borderId="0" xfId="0" applyNumberFormat="1" applyFont="1" applyFill="1" applyBorder="1" applyAlignment="1" applyProtection="1">
      <alignment vertical="center"/>
    </xf>
    <xf numFmtId="179" fontId="3" fillId="0" borderId="0" xfId="0" applyNumberFormat="1" applyFont="1" applyFill="1" applyBorder="1" applyAlignment="1" applyProtection="1">
      <alignment vertical="center"/>
    </xf>
    <xf numFmtId="184" fontId="3" fillId="0" borderId="0" xfId="0" quotePrefix="1" applyNumberFormat="1" applyFont="1" applyFill="1" applyBorder="1" applyAlignment="1" applyProtection="1">
      <alignment horizontal="right" vertical="center"/>
    </xf>
    <xf numFmtId="184" fontId="3" fillId="0" borderId="0" xfId="0" applyNumberFormat="1" applyFont="1" applyFill="1" applyBorder="1" applyAlignment="1" applyProtection="1">
      <alignment horizontal="right" vertical="center"/>
    </xf>
    <xf numFmtId="0" fontId="9" fillId="5" borderId="5" xfId="0" applyFont="1" applyFill="1" applyBorder="1" applyAlignment="1">
      <alignment horizontal="center" vertical="center" shrinkToFit="1"/>
    </xf>
    <xf numFmtId="0" fontId="9" fillId="5" borderId="18" xfId="0" applyFont="1" applyFill="1" applyBorder="1" applyAlignment="1">
      <alignment horizontal="center" vertical="center" shrinkToFit="1"/>
    </xf>
    <xf numFmtId="0" fontId="42" fillId="0" borderId="121" xfId="0" applyFont="1" applyBorder="1">
      <alignment vertical="center"/>
    </xf>
    <xf numFmtId="0" fontId="42" fillId="0" borderId="122" xfId="0" applyFont="1" applyBorder="1">
      <alignment vertical="center"/>
    </xf>
    <xf numFmtId="0" fontId="42" fillId="0" borderId="123" xfId="0" applyFont="1" applyBorder="1">
      <alignment vertical="center"/>
    </xf>
    <xf numFmtId="0" fontId="43" fillId="0" borderId="0" xfId="0" applyFont="1">
      <alignment vertical="center"/>
    </xf>
    <xf numFmtId="0" fontId="43" fillId="0" borderId="124" xfId="0" applyFont="1" applyBorder="1">
      <alignment vertical="center"/>
    </xf>
    <xf numFmtId="0" fontId="42" fillId="0" borderId="0" xfId="0" applyFont="1">
      <alignment vertical="center"/>
    </xf>
    <xf numFmtId="0" fontId="28" fillId="0" borderId="0" xfId="0" quotePrefix="1" applyFont="1">
      <alignment vertical="center"/>
    </xf>
    <xf numFmtId="0" fontId="43" fillId="0" borderId="125" xfId="0" applyFont="1" applyBorder="1">
      <alignment vertical="center"/>
    </xf>
    <xf numFmtId="0" fontId="28" fillId="0" borderId="124" xfId="0" applyFont="1" applyBorder="1">
      <alignment vertical="center"/>
    </xf>
    <xf numFmtId="186" fontId="28" fillId="0" borderId="125" xfId="0" applyNumberFormat="1" applyFont="1" applyBorder="1">
      <alignment vertical="center"/>
    </xf>
    <xf numFmtId="0" fontId="28" fillId="0" borderId="7" xfId="0" applyFont="1" applyBorder="1">
      <alignment vertical="center"/>
    </xf>
    <xf numFmtId="0" fontId="28" fillId="0" borderId="125" xfId="0" quotePrefix="1" applyFont="1" applyBorder="1">
      <alignment vertical="center"/>
    </xf>
    <xf numFmtId="0" fontId="28" fillId="15" borderId="125" xfId="0" quotePrefix="1" applyFont="1" applyFill="1" applyBorder="1">
      <alignment vertical="center"/>
    </xf>
    <xf numFmtId="0" fontId="28" fillId="0" borderId="126" xfId="0" applyFont="1" applyBorder="1">
      <alignment vertical="center"/>
    </xf>
    <xf numFmtId="0" fontId="28" fillId="0" borderId="127" xfId="0" applyFont="1" applyBorder="1">
      <alignment vertical="center"/>
    </xf>
    <xf numFmtId="0" fontId="28" fillId="0" borderId="127" xfId="0" quotePrefix="1" applyFont="1" applyBorder="1">
      <alignment vertical="center"/>
    </xf>
    <xf numFmtId="0" fontId="28" fillId="15" borderId="128" xfId="0" quotePrefix="1" applyFont="1" applyFill="1" applyBorder="1">
      <alignment vertical="center"/>
    </xf>
    <xf numFmtId="0" fontId="22" fillId="5" borderId="112" xfId="0" applyFont="1" applyFill="1" applyBorder="1" applyAlignment="1">
      <alignment horizontal="center" vertical="center"/>
    </xf>
    <xf numFmtId="183" fontId="22" fillId="5" borderId="30" xfId="6" applyNumberFormat="1" applyFont="1" applyFill="1" applyBorder="1" applyAlignment="1">
      <alignment horizontal="center" vertical="center"/>
    </xf>
    <xf numFmtId="0" fontId="22" fillId="5" borderId="107" xfId="0" applyFont="1" applyFill="1" applyBorder="1" applyAlignment="1">
      <alignment horizontal="center" vertical="center"/>
    </xf>
    <xf numFmtId="183" fontId="22" fillId="5" borderId="85" xfId="6" applyNumberFormat="1" applyFont="1" applyFill="1" applyBorder="1" applyAlignment="1">
      <alignment horizontal="center" vertical="center"/>
    </xf>
    <xf numFmtId="177" fontId="22" fillId="5" borderId="68" xfId="6" applyNumberFormat="1" applyFont="1" applyFill="1" applyBorder="1" applyAlignment="1" applyProtection="1">
      <alignment horizontal="center" vertical="center"/>
    </xf>
    <xf numFmtId="177" fontId="22" fillId="5" borderId="70" xfId="6" applyNumberFormat="1" applyFont="1" applyFill="1" applyBorder="1" applyAlignment="1" applyProtection="1">
      <alignment horizontal="center" vertical="center"/>
    </xf>
    <xf numFmtId="183" fontId="22" fillId="5" borderId="68" xfId="6" applyNumberFormat="1" applyFont="1" applyFill="1" applyBorder="1" applyAlignment="1" applyProtection="1">
      <alignment horizontal="center" vertical="center"/>
    </xf>
    <xf numFmtId="183" fontId="22" fillId="5" borderId="70" xfId="6" applyNumberFormat="1" applyFont="1" applyFill="1" applyBorder="1" applyAlignment="1" applyProtection="1">
      <alignment horizontal="center" vertical="center"/>
    </xf>
    <xf numFmtId="182" fontId="22" fillId="5" borderId="129" xfId="0" applyNumberFormat="1" applyFont="1" applyFill="1" applyBorder="1" applyAlignment="1" applyProtection="1">
      <alignment horizontal="center" vertical="center"/>
      <protection locked="0"/>
    </xf>
    <xf numFmtId="182" fontId="9" fillId="2" borderId="53" xfId="0" applyNumberFormat="1" applyFont="1" applyFill="1" applyBorder="1" applyAlignment="1" applyProtection="1">
      <alignment horizontal="center" vertical="center"/>
      <protection locked="0"/>
    </xf>
    <xf numFmtId="182" fontId="9" fillId="2" borderId="36" xfId="0" applyNumberFormat="1" applyFont="1" applyFill="1" applyBorder="1" applyAlignment="1" applyProtection="1">
      <alignment horizontal="center" vertical="center"/>
      <protection locked="0"/>
    </xf>
    <xf numFmtId="182" fontId="9" fillId="2" borderId="31" xfId="0" applyNumberFormat="1" applyFont="1" applyFill="1" applyBorder="1" applyAlignment="1" applyProtection="1">
      <alignment horizontal="center" vertical="center"/>
      <protection locked="0"/>
    </xf>
    <xf numFmtId="177" fontId="3" fillId="5" borderId="70" xfId="6" applyNumberFormat="1" applyFont="1" applyFill="1" applyBorder="1" applyAlignment="1" applyProtection="1">
      <alignment horizontal="center" vertical="center"/>
    </xf>
    <xf numFmtId="183" fontId="3" fillId="5" borderId="70" xfId="6" applyNumberFormat="1" applyFont="1" applyFill="1" applyBorder="1" applyAlignment="1" applyProtection="1">
      <alignment horizontal="center" vertical="center"/>
    </xf>
    <xf numFmtId="182" fontId="22" fillId="5" borderId="130" xfId="0" applyNumberFormat="1" applyFont="1" applyFill="1" applyBorder="1" applyAlignment="1" applyProtection="1">
      <alignment horizontal="center" vertical="center"/>
      <protection locked="0"/>
    </xf>
    <xf numFmtId="182" fontId="22" fillId="5" borderId="131" xfId="0" applyNumberFormat="1" applyFont="1" applyFill="1" applyBorder="1" applyAlignment="1" applyProtection="1">
      <alignment horizontal="center" vertical="center"/>
      <protection locked="0"/>
    </xf>
    <xf numFmtId="182" fontId="9" fillId="5" borderId="130" xfId="0" applyNumberFormat="1" applyFont="1" applyFill="1" applyBorder="1" applyAlignment="1" applyProtection="1">
      <alignment horizontal="center" vertical="center"/>
      <protection locked="0"/>
    </xf>
    <xf numFmtId="182" fontId="9" fillId="5" borderId="131" xfId="0" applyNumberFormat="1" applyFont="1" applyFill="1" applyBorder="1" applyAlignment="1" applyProtection="1">
      <alignment horizontal="center" vertical="center"/>
      <protection locked="0"/>
    </xf>
    <xf numFmtId="187" fontId="22" fillId="5" borderId="129" xfId="0" applyNumberFormat="1" applyFont="1" applyFill="1" applyBorder="1" applyAlignment="1" applyProtection="1">
      <alignment horizontal="center" vertical="center"/>
      <protection locked="0"/>
    </xf>
    <xf numFmtId="187" fontId="22" fillId="5" borderId="130" xfId="0" applyNumberFormat="1" applyFont="1" applyFill="1" applyBorder="1" applyAlignment="1" applyProtection="1">
      <alignment horizontal="center" vertical="center"/>
      <protection locked="0"/>
    </xf>
    <xf numFmtId="187" fontId="22" fillId="5" borderId="131" xfId="0" applyNumberFormat="1" applyFont="1" applyFill="1" applyBorder="1" applyAlignment="1" applyProtection="1">
      <alignment horizontal="center" vertical="center"/>
      <protection locked="0"/>
    </xf>
    <xf numFmtId="187" fontId="3" fillId="2" borderId="53" xfId="2" applyNumberFormat="1" applyFont="1" applyFill="1" applyBorder="1" applyAlignment="1" applyProtection="1">
      <alignment horizontal="center" vertical="center"/>
      <protection locked="0"/>
    </xf>
    <xf numFmtId="187" fontId="3" fillId="2" borderId="36" xfId="2" applyNumberFormat="1" applyFont="1" applyFill="1" applyBorder="1" applyAlignment="1" applyProtection="1">
      <alignment horizontal="center" vertical="center"/>
      <protection locked="0"/>
    </xf>
    <xf numFmtId="187" fontId="3" fillId="2" borderId="31" xfId="2" applyNumberFormat="1" applyFont="1" applyFill="1" applyBorder="1" applyAlignment="1" applyProtection="1">
      <alignment horizontal="center" vertical="center"/>
      <protection locked="0"/>
    </xf>
    <xf numFmtId="187" fontId="9" fillId="5" borderId="130" xfId="0" applyNumberFormat="1" applyFont="1" applyFill="1" applyBorder="1" applyAlignment="1" applyProtection="1">
      <alignment horizontal="center" vertical="center"/>
      <protection locked="0"/>
    </xf>
    <xf numFmtId="187" fontId="9" fillId="5" borderId="131" xfId="0" applyNumberFormat="1" applyFont="1" applyFill="1" applyBorder="1" applyAlignment="1" applyProtection="1">
      <alignment horizontal="center" vertical="center"/>
      <protection locked="0"/>
    </xf>
    <xf numFmtId="187" fontId="3" fillId="2" borderId="56" xfId="2" applyNumberFormat="1" applyFont="1" applyFill="1" applyBorder="1" applyAlignment="1" applyProtection="1">
      <alignment horizontal="center" vertical="center"/>
      <protection locked="0"/>
    </xf>
    <xf numFmtId="187" fontId="3" fillId="2" borderId="1" xfId="2" applyNumberFormat="1" applyFont="1" applyFill="1" applyBorder="1" applyAlignment="1" applyProtection="1">
      <alignment horizontal="center" vertical="center"/>
      <protection locked="0"/>
    </xf>
    <xf numFmtId="187" fontId="3" fillId="2" borderId="58" xfId="2" applyNumberFormat="1" applyFont="1" applyFill="1" applyBorder="1" applyAlignment="1" applyProtection="1">
      <alignment horizontal="center" vertical="center"/>
      <protection locked="0"/>
    </xf>
    <xf numFmtId="182" fontId="9" fillId="2" borderId="11" xfId="0" applyNumberFormat="1" applyFont="1" applyFill="1" applyBorder="1" applyAlignment="1" applyProtection="1">
      <alignment horizontal="center" vertical="center"/>
      <protection locked="0"/>
    </xf>
    <xf numFmtId="182" fontId="9" fillId="2" borderId="2" xfId="0" applyNumberFormat="1" applyFont="1" applyFill="1" applyBorder="1" applyAlignment="1" applyProtection="1">
      <alignment horizontal="center" vertical="center"/>
      <protection locked="0"/>
    </xf>
    <xf numFmtId="0" fontId="8" fillId="0" borderId="0" xfId="0" applyFont="1" applyFill="1">
      <alignment vertical="center"/>
    </xf>
    <xf numFmtId="0" fontId="8" fillId="0" borderId="0" xfId="0" applyFont="1">
      <alignment vertical="center"/>
    </xf>
    <xf numFmtId="0" fontId="15" fillId="0" borderId="0" xfId="0" applyFont="1" applyFill="1">
      <alignment vertical="center"/>
    </xf>
    <xf numFmtId="0" fontId="33" fillId="0" borderId="0" xfId="0" applyFont="1" applyFill="1" applyAlignment="1">
      <alignment vertical="center"/>
    </xf>
    <xf numFmtId="0" fontId="33" fillId="0" borderId="0" xfId="0" applyFont="1" applyFill="1">
      <alignment vertical="center"/>
    </xf>
    <xf numFmtId="0" fontId="33" fillId="0" borderId="0" xfId="0" applyFont="1">
      <alignment vertical="center"/>
    </xf>
    <xf numFmtId="0" fontId="9" fillId="0" borderId="0" xfId="0" applyFont="1" applyFill="1" applyBorder="1" applyAlignment="1">
      <alignment vertical="center" shrinkToFit="1"/>
    </xf>
    <xf numFmtId="0" fontId="9" fillId="3" borderId="60" xfId="4" applyFont="1" applyFill="1" applyBorder="1" applyAlignment="1">
      <alignment horizontal="center" vertical="center" shrinkToFit="1"/>
    </xf>
    <xf numFmtId="0" fontId="22" fillId="5" borderId="112" xfId="0" applyFont="1" applyFill="1" applyBorder="1" applyAlignment="1">
      <alignment horizontal="center" vertical="center" shrinkToFit="1"/>
    </xf>
    <xf numFmtId="0" fontId="22" fillId="5" borderId="107" xfId="0" applyFont="1" applyFill="1" applyBorder="1" applyAlignment="1">
      <alignment horizontal="center" vertical="center" shrinkToFit="1"/>
    </xf>
    <xf numFmtId="0" fontId="9" fillId="5" borderId="107" xfId="0" applyFont="1" applyFill="1" applyBorder="1" applyAlignment="1">
      <alignment horizontal="center" vertical="center" shrinkToFit="1"/>
    </xf>
    <xf numFmtId="0" fontId="9" fillId="2" borderId="61" xfId="0" applyFont="1" applyFill="1" applyBorder="1" applyAlignment="1" applyProtection="1">
      <alignment horizontal="center" vertical="center" shrinkToFit="1"/>
      <protection locked="0"/>
    </xf>
    <xf numFmtId="0" fontId="9" fillId="2" borderId="62" xfId="0" applyFont="1" applyFill="1" applyBorder="1" applyAlignment="1" applyProtection="1">
      <alignment horizontal="center" vertical="center" shrinkToFit="1"/>
      <protection locked="0"/>
    </xf>
    <xf numFmtId="0" fontId="9" fillId="2" borderId="63" xfId="0" applyFont="1" applyFill="1" applyBorder="1" applyAlignment="1" applyProtection="1">
      <alignment horizontal="center" vertical="center" shrinkToFit="1"/>
      <protection locked="0"/>
    </xf>
    <xf numFmtId="0" fontId="7" fillId="0" borderId="0" xfId="3" applyFont="1" applyFill="1" applyBorder="1" applyAlignment="1">
      <alignment vertical="top" shrinkToFit="1"/>
    </xf>
    <xf numFmtId="0" fontId="9" fillId="3" borderId="63" xfId="4" applyFont="1" applyFill="1" applyBorder="1" applyAlignment="1">
      <alignment horizontal="center" vertical="center" shrinkToFit="1"/>
    </xf>
    <xf numFmtId="0" fontId="9" fillId="0" borderId="0" xfId="0" applyFont="1" applyFill="1" applyBorder="1" applyAlignment="1" applyProtection="1">
      <alignment vertical="center" shrinkToFit="1"/>
    </xf>
    <xf numFmtId="0" fontId="7" fillId="0" borderId="0" xfId="3" applyFont="1" applyFill="1" applyBorder="1" applyAlignment="1" applyProtection="1">
      <alignment vertical="top" shrinkToFit="1"/>
    </xf>
    <xf numFmtId="188" fontId="9" fillId="2" borderId="53" xfId="0" applyNumberFormat="1" applyFont="1" applyFill="1" applyBorder="1" applyAlignment="1" applyProtection="1">
      <alignment horizontal="center" vertical="center"/>
      <protection locked="0"/>
    </xf>
    <xf numFmtId="188" fontId="9" fillId="2" borderId="36" xfId="0" applyNumberFormat="1" applyFont="1" applyFill="1" applyBorder="1" applyAlignment="1" applyProtection="1">
      <alignment horizontal="center" vertical="center"/>
      <protection locked="0"/>
    </xf>
    <xf numFmtId="188" fontId="9" fillId="2" borderId="31" xfId="0" applyNumberFormat="1" applyFont="1" applyFill="1" applyBorder="1" applyAlignment="1" applyProtection="1">
      <alignment horizontal="center" vertical="center"/>
      <protection locked="0"/>
    </xf>
    <xf numFmtId="188" fontId="9" fillId="2" borderId="2" xfId="0" applyNumberFormat="1" applyFont="1" applyFill="1" applyBorder="1" applyAlignment="1" applyProtection="1">
      <alignment horizontal="center" vertical="center"/>
      <protection locked="0"/>
    </xf>
    <xf numFmtId="188" fontId="22" fillId="2" borderId="53" xfId="0" applyNumberFormat="1" applyFont="1" applyFill="1" applyBorder="1" applyAlignment="1" applyProtection="1">
      <alignment horizontal="center" vertical="center"/>
      <protection locked="0"/>
    </xf>
    <xf numFmtId="188" fontId="22" fillId="2" borderId="36" xfId="0" applyNumberFormat="1" applyFont="1" applyFill="1" applyBorder="1" applyAlignment="1" applyProtection="1">
      <alignment horizontal="center" vertical="center"/>
      <protection locked="0"/>
    </xf>
    <xf numFmtId="176" fontId="22" fillId="5" borderId="53" xfId="0" applyNumberFormat="1" applyFont="1" applyFill="1" applyBorder="1" applyAlignment="1" applyProtection="1">
      <alignment horizontal="center" vertical="center"/>
    </xf>
    <xf numFmtId="0" fontId="22" fillId="5" borderId="112" xfId="0" applyFont="1" applyFill="1" applyBorder="1" applyAlignment="1" applyProtection="1">
      <alignment horizontal="center" vertical="center"/>
    </xf>
    <xf numFmtId="176" fontId="22" fillId="5" borderId="36" xfId="0" applyNumberFormat="1" applyFont="1" applyFill="1" applyBorder="1" applyAlignment="1" applyProtection="1">
      <alignment horizontal="center" vertical="center"/>
    </xf>
    <xf numFmtId="0" fontId="22" fillId="5" borderId="107" xfId="0" applyFont="1" applyFill="1" applyBorder="1" applyAlignment="1" applyProtection="1">
      <alignment horizontal="center" vertical="center"/>
    </xf>
    <xf numFmtId="176" fontId="22" fillId="5" borderId="31" xfId="0" applyNumberFormat="1" applyFont="1" applyFill="1" applyBorder="1" applyAlignment="1" applyProtection="1">
      <alignment horizontal="center" vertical="center"/>
    </xf>
    <xf numFmtId="176" fontId="9" fillId="5" borderId="53" xfId="0" applyNumberFormat="1" applyFont="1" applyFill="1" applyBorder="1" applyAlignment="1" applyProtection="1">
      <alignment horizontal="center" vertical="center"/>
    </xf>
    <xf numFmtId="176" fontId="9" fillId="5" borderId="36" xfId="0" applyNumberFormat="1" applyFont="1" applyFill="1" applyBorder="1" applyAlignment="1" applyProtection="1">
      <alignment horizontal="center" vertical="center"/>
    </xf>
    <xf numFmtId="176" fontId="9" fillId="5" borderId="2" xfId="0" applyNumberFormat="1" applyFont="1" applyFill="1" applyBorder="1" applyAlignment="1" applyProtection="1">
      <alignment horizontal="center" vertical="center"/>
    </xf>
    <xf numFmtId="0" fontId="22" fillId="5" borderId="61" xfId="0" applyFont="1" applyFill="1" applyBorder="1" applyAlignment="1" applyProtection="1">
      <alignment horizontal="center" vertical="center" shrinkToFit="1"/>
    </xf>
    <xf numFmtId="0" fontId="22" fillId="5" borderId="62" xfId="0" applyFont="1" applyFill="1" applyBorder="1" applyAlignment="1" applyProtection="1">
      <alignment horizontal="center" vertical="center" shrinkToFit="1"/>
    </xf>
    <xf numFmtId="0" fontId="9" fillId="5" borderId="62" xfId="0" applyFont="1" applyFill="1" applyBorder="1" applyAlignment="1" applyProtection="1">
      <alignment horizontal="center" vertical="center" shrinkToFit="1"/>
    </xf>
    <xf numFmtId="0" fontId="9" fillId="5" borderId="100" xfId="0" applyFont="1" applyFill="1" applyBorder="1" applyAlignment="1" applyProtection="1">
      <alignment horizontal="center" vertical="center" shrinkToFit="1"/>
    </xf>
    <xf numFmtId="176" fontId="9" fillId="5" borderId="31" xfId="0" applyNumberFormat="1" applyFont="1" applyFill="1" applyBorder="1" applyAlignment="1" applyProtection="1">
      <alignment horizontal="center" vertical="center"/>
    </xf>
    <xf numFmtId="176" fontId="41" fillId="2" borderId="2" xfId="0" applyNumberFormat="1" applyFont="1" applyFill="1" applyBorder="1" applyAlignment="1" applyProtection="1">
      <alignment horizontal="center" vertical="center"/>
    </xf>
    <xf numFmtId="0" fontId="3" fillId="2" borderId="5" xfId="0" applyFont="1" applyFill="1" applyBorder="1" applyAlignment="1" applyProtection="1">
      <alignment horizontal="left" vertical="center" wrapText="1"/>
      <protection locked="0"/>
    </xf>
    <xf numFmtId="0" fontId="22" fillId="2" borderId="5" xfId="0" applyFont="1" applyFill="1" applyBorder="1" applyAlignment="1" applyProtection="1">
      <alignment horizontal="left" vertical="center" wrapText="1"/>
      <protection locked="0"/>
    </xf>
    <xf numFmtId="0" fontId="3" fillId="3" borderId="5" xfId="0" applyFont="1" applyFill="1" applyBorder="1" applyAlignment="1">
      <alignment horizontal="center" vertical="center"/>
    </xf>
    <xf numFmtId="0" fontId="22" fillId="2" borderId="2" xfId="0" applyFont="1" applyFill="1" applyBorder="1" applyAlignment="1" applyProtection="1">
      <alignment horizontal="center" vertical="center"/>
      <protection locked="0"/>
    </xf>
    <xf numFmtId="0" fontId="22" fillId="2" borderId="1" xfId="0" applyFont="1" applyFill="1" applyBorder="1" applyAlignment="1" applyProtection="1">
      <alignment horizontal="center" vertical="center"/>
      <protection locked="0"/>
    </xf>
    <xf numFmtId="0" fontId="22" fillId="2" borderId="103" xfId="0" applyFont="1" applyFill="1" applyBorder="1" applyAlignment="1" applyProtection="1">
      <alignment horizontal="center" vertical="center"/>
      <protection locked="0"/>
    </xf>
    <xf numFmtId="14" fontId="22" fillId="2" borderId="2" xfId="0" applyNumberFormat="1" applyFont="1" applyFill="1" applyBorder="1" applyAlignment="1" applyProtection="1">
      <alignment horizontal="center" vertical="center"/>
      <protection locked="0"/>
    </xf>
    <xf numFmtId="0" fontId="38" fillId="0" borderId="0" xfId="0" applyFont="1" applyAlignment="1" applyProtection="1">
      <alignment horizontal="center" vertical="center"/>
    </xf>
    <xf numFmtId="0" fontId="9" fillId="0" borderId="0" xfId="0" applyFont="1" applyFill="1" applyBorder="1" applyAlignment="1" applyProtection="1">
      <alignment horizontal="center" vertical="center"/>
    </xf>
    <xf numFmtId="0" fontId="3" fillId="3" borderId="16" xfId="0" applyFont="1" applyFill="1" applyBorder="1" applyAlignment="1">
      <alignment horizontal="center" vertical="center"/>
    </xf>
    <xf numFmtId="0" fontId="3" fillId="3" borderId="19" xfId="0" applyFont="1" applyFill="1" applyBorder="1" applyAlignment="1">
      <alignment horizontal="center" vertical="center"/>
    </xf>
    <xf numFmtId="0" fontId="33" fillId="3" borderId="22"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23" xfId="0" applyFont="1" applyFill="1" applyBorder="1" applyAlignment="1">
      <alignment horizontal="center" vertical="center"/>
    </xf>
    <xf numFmtId="0" fontId="9" fillId="3" borderId="5"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5" xfId="0" applyFont="1" applyFill="1" applyBorder="1" applyAlignment="1">
      <alignment horizontal="center" vertical="center"/>
    </xf>
    <xf numFmtId="0" fontId="9"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9" fillId="3" borderId="87" xfId="0" applyFont="1" applyFill="1" applyBorder="1" applyAlignment="1">
      <alignment horizontal="center" vertical="center" wrapText="1"/>
    </xf>
    <xf numFmtId="0" fontId="9" fillId="3" borderId="88" xfId="0" applyFont="1" applyFill="1" applyBorder="1" applyAlignment="1">
      <alignment horizontal="center" vertical="center" wrapText="1"/>
    </xf>
    <xf numFmtId="0" fontId="9" fillId="3" borderId="55" xfId="0" applyFont="1" applyFill="1" applyBorder="1" applyAlignment="1">
      <alignment horizontal="center" vertical="center" wrapText="1"/>
    </xf>
    <xf numFmtId="0" fontId="3" fillId="3" borderId="10"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10" xfId="0" applyFont="1" applyFill="1" applyBorder="1" applyAlignment="1">
      <alignment horizontal="center" vertical="center" wrapText="1"/>
    </xf>
    <xf numFmtId="0" fontId="3" fillId="0" borderId="0" xfId="0" applyFont="1" applyFill="1" applyBorder="1" applyAlignment="1" applyProtection="1">
      <alignment horizontal="center" vertical="center"/>
    </xf>
    <xf numFmtId="0" fontId="9" fillId="0" borderId="0" xfId="0" applyFont="1" applyFill="1" applyBorder="1" applyAlignment="1" applyProtection="1">
      <alignment horizontal="left" vertical="top" wrapText="1"/>
    </xf>
    <xf numFmtId="0" fontId="9" fillId="0" borderId="0" xfId="0" applyFont="1" applyFill="1" applyBorder="1" applyAlignment="1" applyProtection="1">
      <alignment horizontal="center" vertical="center" wrapText="1"/>
    </xf>
    <xf numFmtId="0" fontId="9" fillId="0" borderId="0" xfId="0" applyFont="1" applyFill="1" applyBorder="1" applyAlignment="1" applyProtection="1">
      <alignment horizontal="left" vertical="center"/>
    </xf>
    <xf numFmtId="0" fontId="3" fillId="0" borderId="0" xfId="0" applyFont="1" applyFill="1" applyBorder="1" applyAlignment="1" applyProtection="1">
      <alignment horizontal="center" vertical="center" wrapText="1"/>
    </xf>
    <xf numFmtId="0" fontId="3" fillId="6" borderId="36" xfId="0" applyFont="1" applyFill="1" applyBorder="1" applyAlignment="1" applyProtection="1">
      <alignment horizontal="center" vertical="center"/>
      <protection locked="0"/>
    </xf>
    <xf numFmtId="0" fontId="3" fillId="6" borderId="37" xfId="0" applyFont="1" applyFill="1" applyBorder="1" applyAlignment="1" applyProtection="1">
      <alignment horizontal="center" vertical="center"/>
      <protection locked="0"/>
    </xf>
    <xf numFmtId="0" fontId="3" fillId="6" borderId="32" xfId="0" applyFont="1" applyFill="1" applyBorder="1" applyAlignment="1" applyProtection="1">
      <alignment horizontal="center" vertical="center"/>
      <protection locked="0"/>
    </xf>
    <xf numFmtId="0" fontId="3" fillId="6" borderId="33" xfId="0" applyFont="1" applyFill="1" applyBorder="1" applyAlignment="1" applyProtection="1">
      <alignment horizontal="center" vertical="center"/>
      <protection locked="0"/>
    </xf>
    <xf numFmtId="0" fontId="3" fillId="6" borderId="5" xfId="0" applyFont="1" applyFill="1" applyBorder="1" applyAlignment="1" applyProtection="1">
      <alignment horizontal="center" vertical="center"/>
      <protection locked="0"/>
    </xf>
    <xf numFmtId="0" fontId="9" fillId="2" borderId="5" xfId="0" applyFont="1" applyFill="1" applyBorder="1" applyAlignment="1" applyProtection="1">
      <alignment horizontal="left" vertical="top" wrapText="1"/>
      <protection locked="0"/>
    </xf>
    <xf numFmtId="0" fontId="9" fillId="2" borderId="16" xfId="0" applyFont="1" applyFill="1" applyBorder="1" applyAlignment="1" applyProtection="1">
      <alignment horizontal="left" vertical="top" wrapText="1"/>
      <protection locked="0"/>
    </xf>
    <xf numFmtId="0" fontId="3" fillId="6" borderId="54" xfId="0" applyFont="1" applyFill="1" applyBorder="1" applyAlignment="1" applyProtection="1">
      <alignment horizontal="center" vertical="center"/>
      <protection locked="0"/>
    </xf>
    <xf numFmtId="0" fontId="3" fillId="6" borderId="43" xfId="0" applyFont="1" applyFill="1" applyBorder="1" applyAlignment="1" applyProtection="1">
      <alignment horizontal="center" vertical="center"/>
      <protection locked="0"/>
    </xf>
    <xf numFmtId="0" fontId="3" fillId="6" borderId="18" xfId="0" applyFont="1" applyFill="1" applyBorder="1" applyAlignment="1" applyProtection="1">
      <alignment horizontal="center" vertical="center"/>
      <protection locked="0"/>
    </xf>
    <xf numFmtId="0" fontId="9" fillId="2" borderId="18" xfId="0" applyFont="1" applyFill="1" applyBorder="1" applyAlignment="1" applyProtection="1">
      <alignment horizontal="left" vertical="top" wrapText="1"/>
      <protection locked="0"/>
    </xf>
    <xf numFmtId="0" fontId="9" fillId="2" borderId="19" xfId="0" applyFont="1" applyFill="1" applyBorder="1" applyAlignment="1" applyProtection="1">
      <alignment horizontal="left" vertical="top" wrapText="1"/>
      <protection locked="0"/>
    </xf>
    <xf numFmtId="0" fontId="22" fillId="2" borderId="53" xfId="0" applyFont="1" applyFill="1" applyBorder="1" applyAlignment="1" applyProtection="1">
      <alignment horizontal="center" vertical="center"/>
    </xf>
    <xf numFmtId="0" fontId="22" fillId="2" borderId="42" xfId="0" applyFont="1" applyFill="1" applyBorder="1" applyAlignment="1" applyProtection="1">
      <alignment horizontal="center" vertical="center"/>
    </xf>
    <xf numFmtId="0" fontId="22" fillId="2" borderId="54" xfId="0" applyFont="1" applyFill="1" applyBorder="1" applyAlignment="1" applyProtection="1">
      <alignment horizontal="center" vertical="center"/>
    </xf>
    <xf numFmtId="0" fontId="22" fillId="2" borderId="43" xfId="0" applyFont="1" applyFill="1" applyBorder="1" applyAlignment="1" applyProtection="1">
      <alignment horizontal="center" vertical="center"/>
    </xf>
    <xf numFmtId="0" fontId="3" fillId="3" borderId="53"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42" xfId="0" applyFont="1" applyFill="1" applyBorder="1" applyAlignment="1">
      <alignment horizontal="center" vertical="center"/>
    </xf>
    <xf numFmtId="0" fontId="3" fillId="3" borderId="54"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43" xfId="0" applyFont="1" applyFill="1" applyBorder="1" applyAlignment="1">
      <alignment horizontal="center" vertical="center"/>
    </xf>
    <xf numFmtId="0" fontId="9" fillId="5" borderId="53" xfId="0" applyFont="1" applyFill="1" applyBorder="1" applyAlignment="1">
      <alignment horizontal="left" vertical="center"/>
    </xf>
    <xf numFmtId="0" fontId="9" fillId="5" borderId="28" xfId="0" applyFont="1" applyFill="1" applyBorder="1" applyAlignment="1">
      <alignment horizontal="left" vertical="center"/>
    </xf>
    <xf numFmtId="0" fontId="9" fillId="5" borderId="29" xfId="0" applyFont="1" applyFill="1" applyBorder="1" applyAlignment="1">
      <alignment horizontal="left" vertical="center"/>
    </xf>
    <xf numFmtId="0" fontId="9" fillId="5" borderId="54" xfId="0" applyFont="1" applyFill="1" applyBorder="1" applyAlignment="1">
      <alignment horizontal="left" vertical="center"/>
    </xf>
    <xf numFmtId="0" fontId="9" fillId="5" borderId="20" xfId="0" applyFont="1" applyFill="1" applyBorder="1" applyAlignment="1">
      <alignment horizontal="left" vertical="center"/>
    </xf>
    <xf numFmtId="0" fontId="9" fillId="5" borderId="25" xfId="0" applyFont="1" applyFill="1" applyBorder="1" applyAlignment="1">
      <alignment horizontal="left" vertical="center"/>
    </xf>
    <xf numFmtId="0" fontId="3" fillId="3" borderId="84" xfId="0" applyFont="1" applyFill="1" applyBorder="1" applyAlignment="1">
      <alignment horizontal="center" vertical="center"/>
    </xf>
    <xf numFmtId="0" fontId="3" fillId="3" borderId="56" xfId="0" applyFont="1" applyFill="1" applyBorder="1" applyAlignment="1">
      <alignment horizontal="center" vertical="center"/>
    </xf>
    <xf numFmtId="0" fontId="3" fillId="3" borderId="57" xfId="0" applyFont="1" applyFill="1" applyBorder="1" applyAlignment="1">
      <alignment horizontal="center" vertical="center"/>
    </xf>
    <xf numFmtId="0" fontId="3" fillId="3" borderId="30"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8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9" fillId="2" borderId="10" xfId="0" applyFont="1" applyFill="1" applyBorder="1" applyAlignment="1" applyProtection="1">
      <alignment horizontal="left" vertical="top" wrapText="1"/>
      <protection locked="0"/>
    </xf>
    <xf numFmtId="0" fontId="9" fillId="2" borderId="23" xfId="0" applyFont="1" applyFill="1" applyBorder="1" applyAlignment="1" applyProtection="1">
      <alignment horizontal="left" vertical="top" wrapText="1"/>
      <protection locked="0"/>
    </xf>
    <xf numFmtId="0" fontId="3" fillId="3" borderId="8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9" fillId="3" borderId="85"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46" xfId="0" applyFont="1" applyFill="1" applyBorder="1" applyAlignment="1">
      <alignment horizontal="center" vertical="center" wrapText="1"/>
    </xf>
    <xf numFmtId="0" fontId="9" fillId="3" borderId="8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33"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22" fillId="2" borderId="10" xfId="0" applyFont="1" applyFill="1" applyBorder="1" applyAlignment="1" applyProtection="1">
      <alignment horizontal="left" vertical="top" wrapText="1"/>
      <protection locked="0"/>
    </xf>
    <xf numFmtId="0" fontId="22" fillId="2" borderId="23" xfId="0" applyFont="1" applyFill="1" applyBorder="1" applyAlignment="1" applyProtection="1">
      <alignment horizontal="left" vertical="top" wrapText="1"/>
      <protection locked="0"/>
    </xf>
    <xf numFmtId="0" fontId="22" fillId="2" borderId="5" xfId="0" applyFont="1" applyFill="1" applyBorder="1" applyAlignment="1" applyProtection="1">
      <alignment horizontal="left" vertical="top" wrapText="1"/>
      <protection locked="0"/>
    </xf>
    <xf numFmtId="0" fontId="22" fillId="2" borderId="16" xfId="0" applyFont="1" applyFill="1" applyBorder="1" applyAlignment="1" applyProtection="1">
      <alignment horizontal="left" vertical="top" wrapText="1"/>
      <protection locked="0"/>
    </xf>
    <xf numFmtId="0" fontId="22" fillId="6" borderId="36" xfId="0" applyFont="1" applyFill="1" applyBorder="1" applyAlignment="1" applyProtection="1">
      <alignment horizontal="center" vertical="center"/>
      <protection locked="0"/>
    </xf>
    <xf numFmtId="0" fontId="22" fillId="6" borderId="37" xfId="0" applyFont="1" applyFill="1" applyBorder="1" applyAlignment="1" applyProtection="1">
      <alignment horizontal="center" vertical="center"/>
      <protection locked="0"/>
    </xf>
    <xf numFmtId="0" fontId="22" fillId="6" borderId="32" xfId="0" applyFont="1" applyFill="1" applyBorder="1" applyAlignment="1" applyProtection="1">
      <alignment horizontal="center" vertical="center"/>
      <protection locked="0"/>
    </xf>
    <xf numFmtId="0" fontId="22" fillId="6" borderId="33" xfId="0" applyFont="1" applyFill="1" applyBorder="1" applyAlignment="1" applyProtection="1">
      <alignment horizontal="center" vertical="center"/>
      <protection locked="0"/>
    </xf>
    <xf numFmtId="0" fontId="9" fillId="3" borderId="24"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43"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3" fillId="2" borderId="53" xfId="0" applyFont="1" applyFill="1" applyBorder="1" applyAlignment="1" applyProtection="1">
      <alignment horizontal="center" vertical="center"/>
    </xf>
    <xf numFmtId="0" fontId="3" fillId="2" borderId="42" xfId="0" applyFont="1" applyFill="1" applyBorder="1" applyAlignment="1" applyProtection="1">
      <alignment horizontal="center" vertical="center"/>
    </xf>
    <xf numFmtId="0" fontId="3" fillId="2" borderId="54" xfId="0" applyFont="1" applyFill="1" applyBorder="1" applyAlignment="1" applyProtection="1">
      <alignment horizontal="center" vertical="center"/>
    </xf>
    <xf numFmtId="0" fontId="3" fillId="2" borderId="43" xfId="0" applyFont="1" applyFill="1" applyBorder="1" applyAlignment="1" applyProtection="1">
      <alignment horizontal="center" vertical="center"/>
    </xf>
    <xf numFmtId="0" fontId="22" fillId="6" borderId="54" xfId="0" applyFont="1" applyFill="1" applyBorder="1" applyAlignment="1" applyProtection="1">
      <alignment horizontal="center" vertical="center"/>
      <protection locked="0"/>
    </xf>
    <xf numFmtId="0" fontId="22" fillId="6" borderId="43" xfId="0" applyFont="1" applyFill="1" applyBorder="1" applyAlignment="1" applyProtection="1">
      <alignment horizontal="center" vertical="center"/>
      <protection locked="0"/>
    </xf>
    <xf numFmtId="0" fontId="22" fillId="2" borderId="18" xfId="0" applyFont="1" applyFill="1" applyBorder="1" applyAlignment="1" applyProtection="1">
      <alignment horizontal="left" vertical="top" wrapText="1"/>
      <protection locked="0"/>
    </xf>
    <xf numFmtId="0" fontId="22" fillId="2" borderId="19" xfId="0" applyFont="1" applyFill="1" applyBorder="1" applyAlignment="1" applyProtection="1">
      <alignment horizontal="left" vertical="top" wrapText="1"/>
      <protection locked="0"/>
    </xf>
    <xf numFmtId="0" fontId="22" fillId="6" borderId="5" xfId="0" applyFont="1" applyFill="1" applyBorder="1" applyAlignment="1" applyProtection="1">
      <alignment horizontal="center" vertical="center"/>
      <protection locked="0"/>
    </xf>
    <xf numFmtId="0" fontId="22" fillId="6" borderId="18" xfId="0" applyFont="1" applyFill="1" applyBorder="1" applyAlignment="1" applyProtection="1">
      <alignment horizontal="center" vertical="center"/>
      <protection locked="0"/>
    </xf>
    <xf numFmtId="0" fontId="9" fillId="0" borderId="22"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0" fontId="9" fillId="5" borderId="5" xfId="0" applyFont="1" applyFill="1" applyBorder="1" applyAlignment="1">
      <alignment horizontal="left" vertical="center"/>
    </xf>
    <xf numFmtId="0" fontId="22" fillId="2" borderId="10" xfId="0" applyFont="1" applyFill="1" applyBorder="1" applyAlignment="1" applyProtection="1">
      <alignment horizontal="center" vertical="center"/>
      <protection locked="0"/>
    </xf>
    <xf numFmtId="0" fontId="22" fillId="2" borderId="11" xfId="0" applyFont="1" applyFill="1" applyBorder="1" applyAlignment="1" applyProtection="1">
      <alignment horizontal="left" vertical="center"/>
      <protection locked="0"/>
    </xf>
    <xf numFmtId="0" fontId="22" fillId="2" borderId="56" xfId="0" applyFont="1" applyFill="1" applyBorder="1" applyAlignment="1" applyProtection="1">
      <alignment horizontal="left" vertical="center"/>
      <protection locked="0"/>
    </xf>
    <xf numFmtId="0" fontId="22" fillId="2" borderId="95" xfId="0" applyFont="1" applyFill="1" applyBorder="1" applyAlignment="1" applyProtection="1">
      <alignment horizontal="left" vertical="center"/>
      <protection locked="0"/>
    </xf>
    <xf numFmtId="0" fontId="3" fillId="3" borderId="22" xfId="0" applyFont="1" applyFill="1" applyBorder="1" applyAlignment="1">
      <alignment horizontal="center" vertical="center" shrinkToFit="1"/>
    </xf>
    <xf numFmtId="0" fontId="3" fillId="3" borderId="10"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3" borderId="18" xfId="0" applyFont="1" applyFill="1" applyBorder="1" applyAlignment="1">
      <alignment horizontal="center" vertical="center" shrinkToFit="1"/>
    </xf>
    <xf numFmtId="0" fontId="22" fillId="2" borderId="10" xfId="0" applyFont="1" applyFill="1" applyBorder="1" applyAlignment="1" applyProtection="1">
      <alignment horizontal="left" vertical="center" wrapText="1"/>
      <protection locked="0"/>
    </xf>
    <xf numFmtId="0" fontId="22" fillId="2" borderId="18" xfId="0" applyFont="1" applyFill="1" applyBorder="1" applyAlignment="1" applyProtection="1">
      <alignment horizontal="left" vertical="center" wrapText="1"/>
      <protection locked="0"/>
    </xf>
    <xf numFmtId="0" fontId="22" fillId="2" borderId="23" xfId="0" applyFont="1" applyFill="1" applyBorder="1" applyAlignment="1" applyProtection="1">
      <alignment horizontal="left" vertical="center" wrapText="1"/>
      <protection locked="0"/>
    </xf>
    <xf numFmtId="0" fontId="22" fillId="2" borderId="19" xfId="0" applyFont="1" applyFill="1" applyBorder="1" applyAlignment="1" applyProtection="1">
      <alignment horizontal="left" vertical="center" wrapText="1"/>
      <protection locked="0"/>
    </xf>
    <xf numFmtId="0" fontId="3" fillId="3" borderId="2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9" fillId="0" borderId="15" xfId="0" applyFont="1" applyFill="1" applyBorder="1" applyAlignment="1" applyProtection="1">
      <alignment horizontal="center" vertical="center"/>
    </xf>
    <xf numFmtId="0" fontId="9" fillId="0" borderId="5" xfId="0" applyFont="1" applyFill="1" applyBorder="1" applyAlignment="1" applyProtection="1">
      <alignment horizontal="center" vertical="center"/>
    </xf>
    <xf numFmtId="0" fontId="22" fillId="2" borderId="5" xfId="0" applyFont="1" applyFill="1" applyBorder="1" applyAlignment="1" applyProtection="1">
      <alignment horizontal="center" vertical="center"/>
      <protection locked="0"/>
    </xf>
    <xf numFmtId="0" fontId="22" fillId="2" borderId="2" xfId="0" applyFont="1" applyFill="1" applyBorder="1" applyAlignment="1" applyProtection="1">
      <alignment horizontal="left" vertical="center"/>
      <protection locked="0"/>
    </xf>
    <xf numFmtId="0" fontId="22" fillId="2" borderId="1" xfId="0" applyFont="1" applyFill="1" applyBorder="1" applyAlignment="1" applyProtection="1">
      <alignment horizontal="left" vertical="center"/>
      <protection locked="0"/>
    </xf>
    <xf numFmtId="0" fontId="22" fillId="2" borderId="96" xfId="0" applyFont="1" applyFill="1" applyBorder="1" applyAlignment="1" applyProtection="1">
      <alignment horizontal="left" vertical="center"/>
      <protection locked="0"/>
    </xf>
    <xf numFmtId="0" fontId="22" fillId="2" borderId="31" xfId="0" applyFont="1" applyFill="1" applyBorder="1" applyAlignment="1" applyProtection="1">
      <alignment horizontal="left" vertical="center"/>
      <protection locked="0"/>
    </xf>
    <xf numFmtId="0" fontId="22" fillId="2" borderId="58" xfId="0" applyFont="1" applyFill="1" applyBorder="1" applyAlignment="1" applyProtection="1">
      <alignment horizontal="left" vertical="center"/>
      <protection locked="0"/>
    </xf>
    <xf numFmtId="0" fontId="22" fillId="2" borderId="97" xfId="0" applyFont="1" applyFill="1" applyBorder="1" applyAlignment="1" applyProtection="1">
      <alignment horizontal="left" vertical="center"/>
      <protection locked="0"/>
    </xf>
    <xf numFmtId="0" fontId="9" fillId="0" borderId="86" xfId="0" applyFont="1" applyFill="1" applyBorder="1" applyAlignment="1" applyProtection="1">
      <alignment horizontal="center" vertical="center"/>
    </xf>
    <xf numFmtId="0" fontId="9" fillId="0" borderId="103" xfId="0" applyFont="1" applyFill="1" applyBorder="1" applyAlignment="1" applyProtection="1">
      <alignment horizontal="center" vertical="center"/>
    </xf>
    <xf numFmtId="0" fontId="9" fillId="0" borderId="90" xfId="0" applyFont="1" applyFill="1" applyBorder="1" applyAlignment="1" applyProtection="1">
      <alignment horizontal="center" vertical="center"/>
    </xf>
    <xf numFmtId="0" fontId="9" fillId="0" borderId="59" xfId="0" applyFont="1" applyFill="1" applyBorder="1" applyAlignment="1" applyProtection="1">
      <alignment horizontal="center" vertical="center"/>
    </xf>
    <xf numFmtId="0" fontId="9" fillId="5" borderId="31" xfId="0" applyFont="1" applyFill="1" applyBorder="1" applyAlignment="1">
      <alignment horizontal="left" vertical="center"/>
    </xf>
    <xf numFmtId="0" fontId="9" fillId="5" borderId="58" xfId="0" applyFont="1" applyFill="1" applyBorder="1" applyAlignment="1">
      <alignment horizontal="left" vertical="center"/>
    </xf>
    <xf numFmtId="0" fontId="9" fillId="5" borderId="59" xfId="0" applyFont="1" applyFill="1" applyBorder="1" applyAlignment="1">
      <alignment horizontal="left" vertical="center"/>
    </xf>
    <xf numFmtId="0" fontId="9" fillId="2" borderId="18" xfId="0" applyFont="1" applyFill="1" applyBorder="1" applyAlignment="1" applyProtection="1">
      <alignment horizontal="center" vertical="center"/>
      <protection locked="0"/>
    </xf>
    <xf numFmtId="0" fontId="9" fillId="5" borderId="2" xfId="0" applyFont="1" applyFill="1" applyBorder="1" applyAlignment="1">
      <alignment horizontal="left" vertical="center"/>
    </xf>
    <xf numFmtId="0" fontId="9" fillId="5" borderId="1" xfId="0" applyFont="1" applyFill="1" applyBorder="1" applyAlignment="1">
      <alignment horizontal="left" vertical="center"/>
    </xf>
    <xf numFmtId="0" fontId="9" fillId="5" borderId="103" xfId="0" applyFont="1" applyFill="1" applyBorder="1" applyAlignment="1">
      <alignment horizontal="left" vertical="center"/>
    </xf>
    <xf numFmtId="0" fontId="9" fillId="2" borderId="5" xfId="0" applyFont="1" applyFill="1" applyBorder="1" applyAlignment="1" applyProtection="1">
      <alignment horizontal="center" vertical="center"/>
      <protection locked="0"/>
    </xf>
    <xf numFmtId="0" fontId="3" fillId="3" borderId="53" xfId="3" applyFont="1" applyFill="1" applyBorder="1" applyAlignment="1">
      <alignment horizontal="center" vertical="center" wrapText="1"/>
    </xf>
    <xf numFmtId="0" fontId="3" fillId="3" borderId="28" xfId="3" applyFont="1" applyFill="1" applyBorder="1" applyAlignment="1">
      <alignment horizontal="center" vertical="center" wrapText="1"/>
    </xf>
    <xf numFmtId="0" fontId="3" fillId="3" borderId="45" xfId="3" applyFont="1" applyFill="1" applyBorder="1" applyAlignment="1">
      <alignment horizontal="center" vertical="center" wrapText="1"/>
    </xf>
    <xf numFmtId="0" fontId="3" fillId="3" borderId="0" xfId="3" applyFont="1" applyFill="1" applyBorder="1" applyAlignment="1">
      <alignment horizontal="center" vertical="center" wrapText="1"/>
    </xf>
    <xf numFmtId="0" fontId="3" fillId="3" borderId="54" xfId="3" applyFont="1" applyFill="1" applyBorder="1" applyAlignment="1">
      <alignment horizontal="center" vertical="center" wrapText="1"/>
    </xf>
    <xf numFmtId="0" fontId="3" fillId="3" borderId="20"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10"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23"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3" borderId="10" xfId="4" applyFont="1" applyFill="1" applyBorder="1" applyAlignment="1">
      <alignment horizontal="center" vertical="center" wrapText="1"/>
    </xf>
    <xf numFmtId="0" fontId="3" fillId="3" borderId="23" xfId="2" applyFont="1" applyFill="1" applyBorder="1" applyAlignment="1">
      <alignment horizontal="center" vertical="center"/>
    </xf>
    <xf numFmtId="0" fontId="3" fillId="3" borderId="16" xfId="2" applyFont="1" applyFill="1" applyBorder="1" applyAlignment="1">
      <alignment horizontal="center" vertical="center"/>
    </xf>
    <xf numFmtId="0" fontId="3" fillId="3" borderId="19"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11" xfId="2" applyFont="1" applyFill="1" applyBorder="1" applyAlignment="1">
      <alignment horizontal="center" vertical="center"/>
    </xf>
    <xf numFmtId="0" fontId="3" fillId="3" borderId="56" xfId="2" applyFont="1" applyFill="1" applyBorder="1" applyAlignment="1">
      <alignment horizontal="center" vertical="center"/>
    </xf>
    <xf numFmtId="0" fontId="3" fillId="3" borderId="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8" xfId="2" applyFont="1" applyFill="1" applyBorder="1" applyAlignment="1">
      <alignment horizontal="center" vertical="center" wrapText="1"/>
    </xf>
    <xf numFmtId="0" fontId="3" fillId="3" borderId="5" xfId="2" applyFont="1" applyFill="1" applyBorder="1" applyAlignment="1">
      <alignment horizontal="center" vertical="top" wrapText="1"/>
    </xf>
    <xf numFmtId="0" fontId="3" fillId="3" borderId="18" xfId="2" applyFont="1" applyFill="1" applyBorder="1" applyAlignment="1">
      <alignment horizontal="center" vertical="top" wrapText="1"/>
    </xf>
    <xf numFmtId="0" fontId="3" fillId="3" borderId="53" xfId="2" applyFont="1" applyFill="1" applyBorder="1" applyAlignment="1">
      <alignment horizontal="center" vertical="center"/>
    </xf>
    <xf numFmtId="0" fontId="3" fillId="3" borderId="45" xfId="2" applyFont="1" applyFill="1" applyBorder="1" applyAlignment="1">
      <alignment horizontal="center" vertical="center"/>
    </xf>
    <xf numFmtId="0" fontId="3" fillId="3" borderId="54" xfId="2" applyFont="1" applyFill="1" applyBorder="1" applyAlignment="1">
      <alignment horizontal="center" vertical="center"/>
    </xf>
    <xf numFmtId="0" fontId="9" fillId="3" borderId="65" xfId="0" applyFont="1" applyFill="1" applyBorder="1" applyAlignment="1">
      <alignment horizontal="center" vertical="center"/>
    </xf>
    <xf numFmtId="0" fontId="9" fillId="3" borderId="66" xfId="0" applyFont="1" applyFill="1" applyBorder="1" applyAlignment="1">
      <alignment horizontal="center" vertical="center"/>
    </xf>
    <xf numFmtId="38" fontId="3" fillId="3" borderId="72" xfId="6" applyFont="1" applyFill="1" applyBorder="1" applyAlignment="1" applyProtection="1">
      <alignment horizontal="center" vertical="center" wrapText="1"/>
    </xf>
    <xf numFmtId="38" fontId="3" fillId="3" borderId="70" xfId="6" applyFont="1" applyFill="1" applyBorder="1" applyAlignment="1" applyProtection="1">
      <alignment horizontal="center" vertical="center" wrapText="1"/>
    </xf>
    <xf numFmtId="38" fontId="3" fillId="3" borderId="69" xfId="6" applyFont="1" applyFill="1" applyBorder="1" applyAlignment="1" applyProtection="1">
      <alignment horizontal="center" vertical="center" wrapText="1"/>
    </xf>
    <xf numFmtId="0" fontId="9" fillId="3" borderId="53" xfId="4" applyFont="1" applyFill="1" applyBorder="1" applyAlignment="1">
      <alignment horizontal="center" vertical="center" wrapText="1"/>
    </xf>
    <xf numFmtId="0" fontId="9" fillId="3" borderId="42"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9" fillId="3" borderId="33" xfId="4" applyFont="1" applyFill="1" applyBorder="1" applyAlignment="1">
      <alignment horizontal="center" vertical="center" wrapText="1"/>
    </xf>
    <xf numFmtId="0" fontId="9" fillId="3" borderId="28" xfId="4" applyFont="1" applyFill="1" applyBorder="1" applyAlignment="1">
      <alignment horizontal="center" vertical="center" wrapText="1"/>
    </xf>
    <xf numFmtId="0" fontId="9" fillId="3" borderId="12" xfId="4" applyFont="1" applyFill="1" applyBorder="1" applyAlignment="1">
      <alignment horizontal="center" vertical="center" wrapText="1"/>
    </xf>
    <xf numFmtId="0" fontId="3" fillId="3" borderId="89" xfId="2" applyFont="1" applyFill="1" applyBorder="1" applyAlignment="1">
      <alignment horizontal="center" vertical="center" wrapText="1"/>
    </xf>
    <xf numFmtId="0" fontId="3" fillId="3" borderId="132" xfId="2" applyFont="1" applyFill="1" applyBorder="1" applyAlignment="1">
      <alignment horizontal="center" vertical="center" wrapText="1"/>
    </xf>
    <xf numFmtId="0" fontId="3" fillId="3" borderId="44" xfId="2" applyFont="1" applyFill="1" applyBorder="1" applyAlignment="1">
      <alignment horizontal="center" vertical="center" wrapText="1"/>
    </xf>
    <xf numFmtId="0" fontId="3" fillId="3" borderId="67" xfId="2" applyFont="1" applyFill="1" applyBorder="1" applyAlignment="1">
      <alignment horizontal="center" vertical="center"/>
    </xf>
    <xf numFmtId="0" fontId="3" fillId="3" borderId="68" xfId="2" applyFont="1" applyFill="1" applyBorder="1" applyAlignment="1">
      <alignment horizontal="center" vertical="center"/>
    </xf>
    <xf numFmtId="0" fontId="3" fillId="3" borderId="22" xfId="2" applyFont="1" applyFill="1" applyBorder="1" applyAlignment="1">
      <alignment horizontal="center" vertical="center" wrapText="1"/>
    </xf>
    <xf numFmtId="0" fontId="3" fillId="3" borderId="15"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9" fillId="3" borderId="65" xfId="0" applyFont="1" applyFill="1" applyBorder="1" applyAlignment="1">
      <alignment horizontal="center" vertical="center" wrapText="1"/>
    </xf>
    <xf numFmtId="0" fontId="9" fillId="3" borderId="66" xfId="0" applyFont="1" applyFill="1" applyBorder="1" applyAlignment="1">
      <alignment horizontal="center" vertical="center" wrapText="1"/>
    </xf>
    <xf numFmtId="0" fontId="9" fillId="3" borderId="84" xfId="0" applyFont="1" applyFill="1" applyBorder="1" applyAlignment="1">
      <alignment horizontal="center" vertical="center" wrapText="1"/>
    </xf>
    <xf numFmtId="0" fontId="9" fillId="3" borderId="95" xfId="0" applyFont="1" applyFill="1" applyBorder="1" applyAlignment="1">
      <alignment horizontal="center" vertical="center" wrapText="1"/>
    </xf>
    <xf numFmtId="0" fontId="9" fillId="3" borderId="99" xfId="0" applyFont="1" applyFill="1" applyBorder="1" applyAlignment="1">
      <alignment horizontal="center" vertical="center"/>
    </xf>
    <xf numFmtId="0" fontId="9" fillId="3" borderId="94" xfId="0" applyFont="1" applyFill="1" applyBorder="1" applyAlignment="1">
      <alignment horizontal="center" vertical="center"/>
    </xf>
    <xf numFmtId="0" fontId="3" fillId="3" borderId="10" xfId="2" applyFont="1" applyFill="1" applyBorder="1" applyAlignment="1">
      <alignment horizontal="center" vertical="center" wrapText="1"/>
    </xf>
    <xf numFmtId="0" fontId="3" fillId="3" borderId="23" xfId="2" applyFont="1" applyFill="1" applyBorder="1" applyAlignment="1">
      <alignment horizontal="center" vertical="center" wrapText="1"/>
    </xf>
    <xf numFmtId="0" fontId="3" fillId="3" borderId="16" xfId="2" applyFont="1" applyFill="1" applyBorder="1" applyAlignment="1">
      <alignment horizontal="center" vertical="center" wrapText="1"/>
    </xf>
    <xf numFmtId="0" fontId="3" fillId="3" borderId="19" xfId="2" applyFont="1" applyFill="1" applyBorder="1" applyAlignment="1">
      <alignment horizontal="center" vertical="center" wrapText="1"/>
    </xf>
    <xf numFmtId="0" fontId="3" fillId="3" borderId="72" xfId="2" applyFont="1" applyFill="1" applyBorder="1" applyAlignment="1">
      <alignment horizontal="center" vertical="center"/>
    </xf>
    <xf numFmtId="0" fontId="3" fillId="3" borderId="70" xfId="2" applyFont="1" applyFill="1" applyBorder="1" applyAlignment="1">
      <alignment horizontal="center" vertical="center"/>
    </xf>
    <xf numFmtId="0" fontId="3" fillId="3" borderId="69" xfId="2" applyFont="1" applyFill="1" applyBorder="1" applyAlignment="1">
      <alignment horizontal="center" vertical="center"/>
    </xf>
    <xf numFmtId="0" fontId="22" fillId="3" borderId="10" xfId="5" applyFont="1" applyFill="1" applyBorder="1" applyAlignment="1">
      <alignment horizontal="center" vertical="center"/>
    </xf>
    <xf numFmtId="0" fontId="22" fillId="3" borderId="5" xfId="5" applyFont="1" applyFill="1" applyBorder="1" applyAlignment="1">
      <alignment horizontal="center" vertical="center"/>
    </xf>
    <xf numFmtId="0" fontId="3" fillId="3" borderId="95" xfId="2" applyFont="1" applyFill="1" applyBorder="1" applyAlignment="1">
      <alignment horizontal="center" vertical="center"/>
    </xf>
    <xf numFmtId="0" fontId="3" fillId="3" borderId="96" xfId="2" applyFont="1" applyFill="1" applyBorder="1" applyAlignment="1">
      <alignment horizontal="center" vertical="center"/>
    </xf>
    <xf numFmtId="0" fontId="3" fillId="3" borderId="97" xfId="2" applyFont="1" applyFill="1" applyBorder="1" applyAlignment="1">
      <alignment horizontal="center" vertical="center"/>
    </xf>
    <xf numFmtId="0" fontId="9" fillId="3" borderId="65" xfId="0" applyFont="1" applyFill="1" applyBorder="1" applyAlignment="1" applyProtection="1">
      <alignment horizontal="center" vertical="center"/>
    </xf>
    <xf numFmtId="0" fontId="9" fillId="3" borderId="66" xfId="0" applyFont="1" applyFill="1" applyBorder="1" applyAlignment="1" applyProtection="1">
      <alignment horizontal="center" vertical="center"/>
    </xf>
    <xf numFmtId="0" fontId="9" fillId="3" borderId="65" xfId="0" applyFont="1" applyFill="1" applyBorder="1" applyAlignment="1" applyProtection="1">
      <alignment horizontal="center" vertical="center" wrapText="1"/>
    </xf>
    <xf numFmtId="0" fontId="9" fillId="3" borderId="66" xfId="0" applyFont="1" applyFill="1" applyBorder="1" applyAlignment="1" applyProtection="1">
      <alignment horizontal="center" vertical="center" wrapText="1"/>
    </xf>
    <xf numFmtId="0" fontId="9" fillId="3" borderId="11" xfId="0" applyFont="1" applyFill="1" applyBorder="1" applyAlignment="1">
      <alignment horizontal="center" vertical="center" wrapText="1"/>
    </xf>
    <xf numFmtId="0" fontId="9" fillId="3" borderId="57" xfId="0" applyFont="1" applyFill="1" applyBorder="1" applyAlignment="1">
      <alignment horizontal="center" vertical="center" wrapText="1"/>
    </xf>
    <xf numFmtId="0" fontId="9" fillId="5" borderId="10" xfId="0" applyFont="1" applyFill="1" applyBorder="1" applyAlignment="1">
      <alignment horizontal="center" vertical="center" wrapText="1" shrinkToFit="1"/>
    </xf>
    <xf numFmtId="0" fontId="9" fillId="5" borderId="2" xfId="0" applyFont="1" applyFill="1" applyBorder="1" applyAlignment="1">
      <alignment horizontal="center" vertical="center"/>
    </xf>
    <xf numFmtId="0" fontId="9" fillId="5" borderId="103" xfId="0" applyFont="1" applyFill="1" applyBorder="1" applyAlignment="1">
      <alignment horizontal="center" vertical="center"/>
    </xf>
    <xf numFmtId="176" fontId="9" fillId="5" borderId="5" xfId="0" applyNumberFormat="1" applyFont="1" applyFill="1" applyBorder="1" applyAlignment="1">
      <alignment horizontal="center" vertical="center" shrinkToFit="1"/>
    </xf>
    <xf numFmtId="176" fontId="9" fillId="5" borderId="2" xfId="0" applyNumberFormat="1" applyFont="1" applyFill="1" applyBorder="1" applyAlignment="1">
      <alignment horizontal="center" vertical="center" shrinkToFit="1"/>
    </xf>
    <xf numFmtId="176" fontId="9" fillId="5" borderId="1" xfId="0" applyNumberFormat="1" applyFont="1" applyFill="1" applyBorder="1" applyAlignment="1">
      <alignment horizontal="center" vertical="center" shrinkToFit="1"/>
    </xf>
    <xf numFmtId="176" fontId="9" fillId="5" borderId="103" xfId="0" applyNumberFormat="1" applyFont="1" applyFill="1" applyBorder="1" applyAlignment="1">
      <alignment horizontal="center" vertical="center" shrinkToFit="1"/>
    </xf>
    <xf numFmtId="0" fontId="9" fillId="5" borderId="31" xfId="0" applyFont="1" applyFill="1" applyBorder="1" applyAlignment="1">
      <alignment horizontal="center" vertical="center"/>
    </xf>
    <xf numFmtId="0" fontId="9" fillId="5" borderId="59" xfId="0" applyFont="1" applyFill="1" applyBorder="1" applyAlignment="1">
      <alignment horizontal="center" vertical="center"/>
    </xf>
    <xf numFmtId="176" fontId="9" fillId="5" borderId="31" xfId="0" applyNumberFormat="1" applyFont="1" applyFill="1" applyBorder="1" applyAlignment="1">
      <alignment horizontal="center" vertical="center" shrinkToFit="1"/>
    </xf>
    <xf numFmtId="176" fontId="9" fillId="5" borderId="58" xfId="0" applyNumberFormat="1" applyFont="1" applyFill="1" applyBorder="1" applyAlignment="1">
      <alignment horizontal="center" vertical="center" shrinkToFit="1"/>
    </xf>
    <xf numFmtId="176" fontId="9" fillId="5" borderId="59" xfId="0" applyNumberFormat="1" applyFont="1" applyFill="1" applyBorder="1" applyAlignment="1">
      <alignment horizontal="center" vertical="center" shrinkToFit="1"/>
    </xf>
    <xf numFmtId="176" fontId="9" fillId="5" borderId="96" xfId="0" applyNumberFormat="1" applyFont="1" applyFill="1" applyBorder="1" applyAlignment="1">
      <alignment horizontal="center" vertical="center" shrinkToFit="1"/>
    </xf>
    <xf numFmtId="176" fontId="9" fillId="5" borderId="97" xfId="0" applyNumberFormat="1" applyFont="1" applyFill="1" applyBorder="1" applyAlignment="1">
      <alignment horizontal="center" vertical="center" shrinkToFit="1"/>
    </xf>
    <xf numFmtId="0" fontId="9" fillId="5" borderId="23" xfId="0" applyFont="1" applyFill="1" applyBorder="1" applyAlignment="1">
      <alignment horizontal="center" vertical="center" wrapText="1" shrinkToFit="1"/>
    </xf>
    <xf numFmtId="176" fontId="9" fillId="5" borderId="16" xfId="0" applyNumberFormat="1" applyFont="1" applyFill="1" applyBorder="1" applyAlignment="1">
      <alignment horizontal="center" vertical="center" shrinkToFit="1"/>
    </xf>
    <xf numFmtId="0" fontId="3" fillId="0" borderId="1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xf>
    <xf numFmtId="0" fontId="3" fillId="0" borderId="5" xfId="0" applyFont="1" applyBorder="1" applyAlignment="1">
      <alignment horizontal="center" vertical="center"/>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9" fillId="3" borderId="56" xfId="0" applyFont="1" applyFill="1" applyBorder="1" applyAlignment="1">
      <alignment horizontal="center" vertical="center" wrapText="1"/>
    </xf>
    <xf numFmtId="180" fontId="22" fillId="2" borderId="2" xfId="0" applyNumberFormat="1" applyFont="1" applyFill="1" applyBorder="1" applyAlignment="1" applyProtection="1">
      <alignment horizontal="center" vertical="center" wrapText="1"/>
      <protection locked="0"/>
    </xf>
    <xf numFmtId="180" fontId="22" fillId="2" borderId="96" xfId="0" applyNumberFormat="1" applyFont="1" applyFill="1" applyBorder="1" applyAlignment="1" applyProtection="1">
      <alignment horizontal="center" vertical="center" wrapText="1"/>
      <protection locked="0"/>
    </xf>
    <xf numFmtId="180" fontId="22" fillId="2" borderId="31" xfId="0" applyNumberFormat="1" applyFont="1" applyFill="1" applyBorder="1" applyAlignment="1" applyProtection="1">
      <alignment horizontal="center" vertical="center" wrapText="1"/>
      <protection locked="0"/>
    </xf>
    <xf numFmtId="180" fontId="22" fillId="2" borderId="97" xfId="0" applyNumberFormat="1" applyFont="1" applyFill="1" applyBorder="1" applyAlignment="1" applyProtection="1">
      <alignment horizontal="center" vertical="center" wrapText="1"/>
      <protection locked="0"/>
    </xf>
    <xf numFmtId="0" fontId="9" fillId="5" borderId="86" xfId="0" applyFont="1" applyFill="1" applyBorder="1" applyAlignment="1">
      <alignment horizontal="center" vertical="center"/>
    </xf>
    <xf numFmtId="0" fontId="9" fillId="5" borderId="1" xfId="0" applyFont="1" applyFill="1" applyBorder="1" applyAlignment="1">
      <alignment horizontal="center" vertical="center"/>
    </xf>
    <xf numFmtId="0" fontId="9" fillId="5" borderId="90" xfId="0" applyFont="1" applyFill="1" applyBorder="1" applyAlignment="1">
      <alignment horizontal="center" vertical="center"/>
    </xf>
    <xf numFmtId="0" fontId="9" fillId="5" borderId="58" xfId="0" applyFont="1" applyFill="1" applyBorder="1" applyAlignment="1">
      <alignment horizontal="center" vertical="center"/>
    </xf>
    <xf numFmtId="0" fontId="22" fillId="2" borderId="2" xfId="0" applyNumberFormat="1" applyFont="1" applyFill="1" applyBorder="1" applyAlignment="1" applyProtection="1">
      <alignment horizontal="center" vertical="center" wrapText="1"/>
      <protection locked="0"/>
    </xf>
    <xf numFmtId="0" fontId="22" fillId="2" borderId="1" xfId="0" applyNumberFormat="1" applyFont="1" applyFill="1" applyBorder="1" applyAlignment="1" applyProtection="1">
      <alignment horizontal="center" vertical="center" wrapText="1"/>
      <protection locked="0"/>
    </xf>
    <xf numFmtId="0" fontId="22" fillId="2" borderId="103" xfId="0" applyNumberFormat="1" applyFont="1" applyFill="1" applyBorder="1" applyAlignment="1" applyProtection="1">
      <alignment horizontal="center" vertical="center" wrapText="1"/>
      <protection locked="0"/>
    </xf>
    <xf numFmtId="0" fontId="22" fillId="2" borderId="31" xfId="0" applyNumberFormat="1" applyFont="1" applyFill="1" applyBorder="1" applyAlignment="1" applyProtection="1">
      <alignment horizontal="center" vertical="center" wrapText="1"/>
      <protection locked="0"/>
    </xf>
    <xf numFmtId="0" fontId="22" fillId="2" borderId="58" xfId="0" applyNumberFormat="1" applyFont="1" applyFill="1" applyBorder="1" applyAlignment="1" applyProtection="1">
      <alignment horizontal="center" vertical="center" wrapText="1"/>
      <protection locked="0"/>
    </xf>
    <xf numFmtId="0" fontId="22" fillId="2" borderId="59" xfId="0" applyNumberFormat="1" applyFont="1" applyFill="1" applyBorder="1" applyAlignment="1" applyProtection="1">
      <alignment horizontal="center" vertical="center" wrapText="1"/>
      <protection locked="0"/>
    </xf>
    <xf numFmtId="180" fontId="22" fillId="2" borderId="1" xfId="0" applyNumberFormat="1" applyFont="1" applyFill="1" applyBorder="1" applyAlignment="1" applyProtection="1">
      <alignment horizontal="center" vertical="center" wrapText="1"/>
      <protection locked="0"/>
    </xf>
    <xf numFmtId="180" fontId="22" fillId="2" borderId="103" xfId="0" applyNumberFormat="1" applyFont="1" applyFill="1" applyBorder="1" applyAlignment="1" applyProtection="1">
      <alignment horizontal="center" vertical="center" wrapText="1"/>
      <protection locked="0"/>
    </xf>
    <xf numFmtId="180" fontId="22" fillId="2" borderId="58" xfId="0" applyNumberFormat="1" applyFont="1" applyFill="1" applyBorder="1" applyAlignment="1" applyProtection="1">
      <alignment horizontal="center" vertical="center" wrapText="1"/>
      <protection locked="0"/>
    </xf>
    <xf numFmtId="180" fontId="22" fillId="2" borderId="59" xfId="0" applyNumberFormat="1" applyFont="1" applyFill="1" applyBorder="1" applyAlignment="1" applyProtection="1">
      <alignment horizontal="center" vertical="center" wrapText="1"/>
      <protection locked="0"/>
    </xf>
    <xf numFmtId="0" fontId="3" fillId="3" borderId="30" xfId="0" applyFont="1" applyFill="1" applyBorder="1" applyAlignment="1">
      <alignment horizontal="center" vertical="center"/>
    </xf>
    <xf numFmtId="0" fontId="3" fillId="3" borderId="24" xfId="0" applyFont="1" applyFill="1" applyBorder="1" applyAlignment="1">
      <alignment horizontal="center" vertical="center"/>
    </xf>
    <xf numFmtId="0" fontId="9" fillId="5" borderId="81" xfId="0" applyFont="1" applyFill="1" applyBorder="1" applyAlignment="1">
      <alignment horizontal="center" vertical="center"/>
    </xf>
    <xf numFmtId="0" fontId="9" fillId="5" borderId="12" xfId="0" applyFont="1" applyFill="1" applyBorder="1" applyAlignment="1">
      <alignment horizontal="center" vertical="center"/>
    </xf>
    <xf numFmtId="0" fontId="9" fillId="5" borderId="33" xfId="0" applyFont="1" applyFill="1" applyBorder="1" applyAlignment="1">
      <alignment horizontal="center" vertical="center"/>
    </xf>
    <xf numFmtId="0" fontId="9" fillId="5" borderId="85" xfId="0" applyFont="1" applyFill="1" applyBorder="1" applyAlignment="1">
      <alignment horizontal="center" vertical="center"/>
    </xf>
    <xf numFmtId="0" fontId="9" fillId="5" borderId="21" xfId="0" applyFont="1" applyFill="1" applyBorder="1" applyAlignment="1">
      <alignment horizontal="center" vertical="center"/>
    </xf>
    <xf numFmtId="0" fontId="9" fillId="5" borderId="37" xfId="0" applyFont="1" applyFill="1" applyBorder="1" applyAlignment="1">
      <alignment horizontal="center" vertical="center"/>
    </xf>
    <xf numFmtId="0" fontId="3" fillId="3" borderId="95" xfId="0" applyFont="1" applyFill="1" applyBorder="1" applyAlignment="1">
      <alignment horizontal="center" vertical="center"/>
    </xf>
    <xf numFmtId="0" fontId="3" fillId="3" borderId="58" xfId="0" applyFont="1" applyFill="1" applyBorder="1" applyAlignment="1">
      <alignment horizontal="center" vertical="center"/>
    </xf>
    <xf numFmtId="0" fontId="3" fillId="3" borderId="97" xfId="0" applyFont="1" applyFill="1" applyBorder="1" applyAlignment="1">
      <alignment horizontal="center" vertical="center"/>
    </xf>
    <xf numFmtId="0" fontId="9" fillId="2" borderId="12" xfId="0" applyFont="1" applyFill="1" applyBorder="1" applyAlignment="1" applyProtection="1">
      <alignment horizontal="left" vertical="center"/>
      <protection locked="0"/>
    </xf>
    <xf numFmtId="0" fontId="9" fillId="2" borderId="98" xfId="0" applyFont="1" applyFill="1" applyBorder="1" applyAlignment="1" applyProtection="1">
      <alignment horizontal="left" vertical="center"/>
      <protection locked="0"/>
    </xf>
    <xf numFmtId="0" fontId="9" fillId="2" borderId="1" xfId="0" applyFont="1" applyFill="1" applyBorder="1" applyAlignment="1" applyProtection="1">
      <alignment horizontal="left" vertical="center"/>
      <protection locked="0"/>
    </xf>
    <xf numFmtId="0" fontId="9" fillId="2" borderId="96" xfId="0" applyFont="1" applyFill="1" applyBorder="1" applyAlignment="1" applyProtection="1">
      <alignment horizontal="left" vertical="center"/>
      <protection locked="0"/>
    </xf>
    <xf numFmtId="0" fontId="3" fillId="3" borderId="29" xfId="0" applyFont="1" applyFill="1" applyBorder="1" applyAlignment="1">
      <alignment horizontal="center" vertical="center"/>
    </xf>
    <xf numFmtId="0" fontId="3" fillId="3" borderId="25" xfId="0" applyFont="1" applyFill="1" applyBorder="1" applyAlignment="1">
      <alignment horizontal="center" vertical="center"/>
    </xf>
    <xf numFmtId="0" fontId="3" fillId="0" borderId="108" xfId="0" applyFont="1" applyBorder="1" applyAlignment="1">
      <alignment horizontal="center" vertical="center"/>
    </xf>
    <xf numFmtId="0" fontId="3" fillId="0" borderId="98" xfId="0" applyFont="1" applyBorder="1" applyAlignment="1">
      <alignment horizontal="center" vertical="center"/>
    </xf>
    <xf numFmtId="0" fontId="9" fillId="3" borderId="11" xfId="0" applyFont="1" applyFill="1" applyBorder="1" applyAlignment="1">
      <alignment horizontal="center" vertical="center"/>
    </xf>
    <xf numFmtId="0" fontId="9" fillId="3" borderId="56" xfId="0" applyFont="1" applyFill="1" applyBorder="1" applyAlignment="1">
      <alignment horizontal="center" vertical="center"/>
    </xf>
    <xf numFmtId="0" fontId="9" fillId="3" borderId="57" xfId="0" applyFont="1" applyFill="1" applyBorder="1" applyAlignment="1">
      <alignment horizontal="center" vertical="center"/>
    </xf>
    <xf numFmtId="0" fontId="9" fillId="3" borderId="22" xfId="0" applyFont="1" applyFill="1" applyBorder="1" applyAlignment="1">
      <alignment horizontal="center" vertical="center"/>
    </xf>
    <xf numFmtId="0" fontId="3" fillId="0" borderId="105" xfId="0" applyFont="1" applyBorder="1" applyAlignment="1">
      <alignment horizontal="center" vertical="center"/>
    </xf>
    <xf numFmtId="0" fontId="3" fillId="0" borderId="96" xfId="0" applyFont="1" applyBorder="1" applyAlignment="1">
      <alignment horizontal="center" vertical="center"/>
    </xf>
    <xf numFmtId="0" fontId="3" fillId="0" borderId="107" xfId="0" applyFont="1" applyBorder="1" applyAlignment="1">
      <alignment horizontal="center" vertical="center"/>
    </xf>
    <xf numFmtId="0" fontId="3" fillId="0" borderId="102" xfId="0" applyFont="1" applyBorder="1" applyAlignment="1">
      <alignment horizontal="center" vertical="center"/>
    </xf>
    <xf numFmtId="0" fontId="3" fillId="0" borderId="104" xfId="0" applyFont="1" applyBorder="1" applyAlignment="1">
      <alignment horizontal="center" vertical="center"/>
    </xf>
    <xf numFmtId="0" fontId="3" fillId="0" borderId="95" xfId="0" applyFont="1" applyBorder="1" applyAlignment="1">
      <alignment horizontal="center" vertical="center"/>
    </xf>
    <xf numFmtId="0" fontId="3" fillId="0" borderId="60" xfId="0" applyFont="1" applyBorder="1" applyAlignment="1">
      <alignment horizontal="center" vertical="center"/>
    </xf>
    <xf numFmtId="0" fontId="3" fillId="0" borderId="97" xfId="0" applyFont="1" applyBorder="1" applyAlignment="1">
      <alignment horizontal="center" vertical="center"/>
    </xf>
    <xf numFmtId="0" fontId="3" fillId="3" borderId="11" xfId="0" applyFont="1" applyFill="1" applyBorder="1" applyAlignment="1">
      <alignment horizontal="center" vertical="center"/>
    </xf>
    <xf numFmtId="0" fontId="3" fillId="3" borderId="90"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9" fillId="2" borderId="58" xfId="0" applyFont="1" applyFill="1" applyBorder="1" applyAlignment="1" applyProtection="1">
      <alignment horizontal="left" vertical="center"/>
      <protection locked="0"/>
    </xf>
    <xf numFmtId="0" fontId="9" fillId="2" borderId="97" xfId="0" applyFont="1" applyFill="1" applyBorder="1" applyAlignment="1" applyProtection="1">
      <alignment horizontal="left" vertical="center"/>
      <protection locked="0"/>
    </xf>
    <xf numFmtId="0" fontId="22" fillId="2" borderId="67" xfId="9" applyFont="1" applyFill="1" applyBorder="1" applyAlignment="1" applyProtection="1">
      <alignment vertical="top" wrapText="1"/>
      <protection locked="0"/>
    </xf>
    <xf numFmtId="0" fontId="9" fillId="2" borderId="110" xfId="9" applyFont="1" applyFill="1" applyBorder="1" applyAlignment="1" applyProtection="1">
      <alignment vertical="top" wrapText="1"/>
      <protection locked="0"/>
    </xf>
    <xf numFmtId="0" fontId="9" fillId="2" borderId="111" xfId="9" applyFont="1" applyFill="1" applyBorder="1" applyAlignment="1" applyProtection="1">
      <alignment vertical="top" wrapText="1"/>
      <protection locked="0"/>
    </xf>
  </cellXfs>
  <cellStyles count="10">
    <cellStyle name="桁区切り" xfId="1" builtinId="6"/>
    <cellStyle name="桁区切り 12" xfId="6" xr:uid="{00000000-0005-0000-0000-000002000000}"/>
    <cellStyle name="標準" xfId="0" builtinId="0"/>
    <cellStyle name="標準 2" xfId="9" xr:uid="{00000000-0005-0000-0000-000004000000}"/>
    <cellStyle name="標準 2 3" xfId="8" xr:uid="{00000000-0005-0000-0000-000005000000}"/>
    <cellStyle name="標準 3" xfId="7" xr:uid="{00000000-0005-0000-0000-000006000000}"/>
    <cellStyle name="標準 77" xfId="5" xr:uid="{00000000-0005-0000-0000-000007000000}"/>
    <cellStyle name="標準_070118別添4-2事業場モニタリング方法" xfId="4" xr:uid="{00000000-0005-0000-0000-000008000000}"/>
    <cellStyle name="標準_ASSET算定報告書（単独）" xfId="2" xr:uid="{00000000-0005-0000-0000-000009000000}"/>
    <cellStyle name="標準_file_view_4-4" xfId="3" xr:uid="{00000000-0005-0000-0000-00000A000000}"/>
  </cellStyles>
  <dxfs count="317">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patternType="solid">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solid">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solid">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patternType="solid">
          <bgColor rgb="FFFFFF00"/>
        </patternFill>
      </fill>
    </dxf>
    <dxf>
      <fill>
        <patternFill patternType="none">
          <bgColor auto="1"/>
        </patternFill>
      </fill>
    </dxf>
    <dxf>
      <fill>
        <patternFill>
          <bgColor rgb="FFFFFF00"/>
        </patternFill>
      </fill>
    </dxf>
    <dxf>
      <fill>
        <patternFill patternType="solid">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solid">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solid">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solid">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0.24994659260841701"/>
        </patternFill>
      </fill>
    </dxf>
    <dxf>
      <fill>
        <patternFill patternType="solid">
          <bgColor theme="0" tint="-0.24994659260841701"/>
        </patternFill>
      </fill>
    </dxf>
    <dxf>
      <fill>
        <patternFill patternType="none">
          <bgColor auto="1"/>
        </patternFill>
      </fill>
    </dxf>
    <dxf>
      <fill>
        <patternFill patternType="solid">
          <bgColor theme="0" tint="-0.24994659260841701"/>
        </patternFill>
      </fill>
    </dxf>
    <dxf>
      <fill>
        <patternFill patternType="solid">
          <bgColor theme="0" tint="-0.24994659260841701"/>
        </patternFill>
      </fill>
    </dxf>
    <dxf>
      <fill>
        <patternFill patternType="none">
          <bgColor auto="1"/>
        </patternFill>
      </fill>
    </dxf>
    <dxf>
      <fill>
        <patternFill patternType="solid">
          <bgColor theme="0" tint="-0.24994659260841701"/>
        </patternFill>
      </fill>
    </dxf>
    <dxf>
      <fill>
        <patternFill patternType="solid">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FFFFCC"/>
      <color rgb="FFD2E6FA"/>
      <color rgb="FFD2E6B4"/>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fmlaLink="CC2" lockText="1"/>
</file>

<file path=xl/ctrlProps/ctrlProp10.xml><?xml version="1.0" encoding="utf-8"?>
<formControlPr xmlns="http://schemas.microsoft.com/office/spreadsheetml/2009/9/main" objectType="CheckBox" fmlaLink="AO3" lockText="1"/>
</file>

<file path=xl/ctrlProps/ctrlProp11.xml><?xml version="1.0" encoding="utf-8"?>
<formControlPr xmlns="http://schemas.microsoft.com/office/spreadsheetml/2009/9/main" objectType="CheckBox" fmlaLink="$K$3" lockText="1"/>
</file>

<file path=xl/ctrlProps/ctrlProp2.xml><?xml version="1.0" encoding="utf-8"?>
<formControlPr xmlns="http://schemas.microsoft.com/office/spreadsheetml/2009/9/main" objectType="CheckBox" fmlaLink="AF3" lockText="1"/>
</file>

<file path=xl/ctrlProps/ctrlProp3.xml><?xml version="1.0" encoding="utf-8"?>
<formControlPr xmlns="http://schemas.microsoft.com/office/spreadsheetml/2009/9/main" objectType="CheckBox" fmlaLink="DO2" lockText="1"/>
</file>

<file path=xl/ctrlProps/ctrlProp4.xml><?xml version="1.0" encoding="utf-8"?>
<formControlPr xmlns="http://schemas.microsoft.com/office/spreadsheetml/2009/9/main" objectType="CheckBox" fmlaLink="CD2" lockText="1"/>
</file>

<file path=xl/ctrlProps/ctrlProp5.xml><?xml version="1.0" encoding="utf-8"?>
<formControlPr xmlns="http://schemas.microsoft.com/office/spreadsheetml/2009/9/main" objectType="CheckBox" fmlaLink="AE3" lockText="1"/>
</file>

<file path=xl/ctrlProps/ctrlProp6.xml><?xml version="1.0" encoding="utf-8"?>
<formControlPr xmlns="http://schemas.microsoft.com/office/spreadsheetml/2009/9/main" objectType="CheckBox" fmlaLink="BB3" lockText="1"/>
</file>

<file path=xl/ctrlProps/ctrlProp7.xml><?xml version="1.0" encoding="utf-8"?>
<formControlPr xmlns="http://schemas.microsoft.com/office/spreadsheetml/2009/9/main" objectType="CheckBox" fmlaLink="BR3"/>
</file>

<file path=xl/ctrlProps/ctrlProp8.xml><?xml version="1.0" encoding="utf-8"?>
<formControlPr xmlns="http://schemas.microsoft.com/office/spreadsheetml/2009/9/main" objectType="CheckBox" fmlaLink="BT3" lockText="1"/>
</file>

<file path=xl/ctrlProps/ctrlProp9.xml><?xml version="1.0" encoding="utf-8"?>
<formControlPr xmlns="http://schemas.microsoft.com/office/spreadsheetml/2009/9/main" objectType="CheckBox" fmlaLink="BT3" lockText="1"/>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22860</xdr:colOff>
          <xdr:row>3</xdr:row>
          <xdr:rowOff>22860</xdr:rowOff>
        </xdr:from>
        <xdr:to>
          <xdr:col>36</xdr:col>
          <xdr:colOff>0</xdr:colOff>
          <xdr:row>4</xdr:row>
          <xdr:rowOff>99060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37</xdr:col>
      <xdr:colOff>111835</xdr:colOff>
      <xdr:row>24</xdr:row>
      <xdr:rowOff>242047</xdr:rowOff>
    </xdr:from>
    <xdr:to>
      <xdr:col>54</xdr:col>
      <xdr:colOff>63742</xdr:colOff>
      <xdr:row>25</xdr:row>
      <xdr:rowOff>228684</xdr:rowOff>
    </xdr:to>
    <xdr:sp macro="" textlink="">
      <xdr:nvSpPr>
        <xdr:cNvPr id="3" name="AutoShape 1">
          <a:extLst>
            <a:ext uri="{FF2B5EF4-FFF2-40B4-BE49-F238E27FC236}">
              <a16:creationId xmlns:a16="http://schemas.microsoft.com/office/drawing/2014/main" id="{00000000-0008-0000-0100-000003000000}"/>
            </a:ext>
          </a:extLst>
        </xdr:cNvPr>
        <xdr:cNvSpPr>
          <a:spLocks noChangeArrowheads="1"/>
        </xdr:cNvSpPr>
      </xdr:nvSpPr>
      <xdr:spPr bwMode="auto">
        <a:xfrm>
          <a:off x="6414023" y="4554071"/>
          <a:ext cx="2844332" cy="587272"/>
        </a:xfrm>
        <a:prstGeom prst="wedgeRectCallout">
          <a:avLst>
            <a:gd name="adj1" fmla="val -71705"/>
            <a:gd name="adj2" fmla="val -494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主体的に削減を行う者以外の目標保有者（ESCO事業者やリース会社、テナント事業者等）がいる場合は、記載してください。</a:t>
          </a:r>
          <a:endParaRPr lang="ja-JP" altLang="en-US"/>
        </a:p>
      </xdr:txBody>
    </xdr:sp>
    <xdr:clientData/>
  </xdr:twoCellAnchor>
  <xdr:twoCellAnchor editAs="oneCell">
    <xdr:from>
      <xdr:col>34</xdr:col>
      <xdr:colOff>114300</xdr:colOff>
      <xdr:row>32</xdr:row>
      <xdr:rowOff>31909</xdr:rowOff>
    </xdr:from>
    <xdr:to>
      <xdr:col>51</xdr:col>
      <xdr:colOff>59222</xdr:colOff>
      <xdr:row>35</xdr:row>
      <xdr:rowOff>36924</xdr:rowOff>
    </xdr:to>
    <xdr:sp macro="" textlink="">
      <xdr:nvSpPr>
        <xdr:cNvPr id="4" name="AutoShape 2">
          <a:extLst>
            <a:ext uri="{FF2B5EF4-FFF2-40B4-BE49-F238E27FC236}">
              <a16:creationId xmlns:a16="http://schemas.microsoft.com/office/drawing/2014/main" id="{00000000-0008-0000-0100-000004000000}"/>
            </a:ext>
          </a:extLst>
        </xdr:cNvPr>
        <xdr:cNvSpPr>
          <a:spLocks noChangeArrowheads="1"/>
        </xdr:cNvSpPr>
      </xdr:nvSpPr>
      <xdr:spPr bwMode="auto">
        <a:xfrm>
          <a:off x="5943600" y="6613684"/>
          <a:ext cx="2859572" cy="462215"/>
        </a:xfrm>
        <a:prstGeom prst="wedgeRectCallout">
          <a:avLst>
            <a:gd name="adj1" fmla="val -70394"/>
            <a:gd name="adj2" fmla="val 10106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目標保有者以外で、削減に協力する事業者がいる場合は記載してください。</a:t>
          </a:r>
          <a:endParaRPr lang="ja-JP" altLang="en-US"/>
        </a:p>
      </xdr:txBody>
    </xdr:sp>
    <xdr:clientData/>
  </xdr:twoCellAnchor>
  <xdr:twoCellAnchor editAs="oneCell">
    <xdr:from>
      <xdr:col>12</xdr:col>
      <xdr:colOff>66676</xdr:colOff>
      <xdr:row>2</xdr:row>
      <xdr:rowOff>9525</xdr:rowOff>
    </xdr:from>
    <xdr:to>
      <xdr:col>21</xdr:col>
      <xdr:colOff>44451</xdr:colOff>
      <xdr:row>5</xdr:row>
      <xdr:rowOff>16669</xdr:rowOff>
    </xdr:to>
    <xdr:sp macro="" textlink="">
      <xdr:nvSpPr>
        <xdr:cNvPr id="5" name="AutoShape 3">
          <a:extLst>
            <a:ext uri="{FF2B5EF4-FFF2-40B4-BE49-F238E27FC236}">
              <a16:creationId xmlns:a16="http://schemas.microsoft.com/office/drawing/2014/main" id="{00000000-0008-0000-0100-000005000000}"/>
            </a:ext>
          </a:extLst>
        </xdr:cNvPr>
        <xdr:cNvSpPr>
          <a:spLocks noChangeArrowheads="1"/>
        </xdr:cNvSpPr>
      </xdr:nvSpPr>
      <xdr:spPr bwMode="auto">
        <a:xfrm>
          <a:off x="2124076" y="428625"/>
          <a:ext cx="1524000" cy="464344"/>
        </a:xfrm>
        <a:prstGeom prst="wedgeRectCallout">
          <a:avLst>
            <a:gd name="adj1" fmla="val -79527"/>
            <a:gd name="adj2" fmla="val -9144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Ver.番号は改訂に合わせて変更してください。</a:t>
          </a:r>
          <a:endParaRPr lang="ja-JP" altLang="en-US"/>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746760</xdr:colOff>
          <xdr:row>0</xdr:row>
          <xdr:rowOff>114300</xdr:rowOff>
        </xdr:from>
        <xdr:to>
          <xdr:col>14</xdr:col>
          <xdr:colOff>144780</xdr:colOff>
          <xdr:row>2</xdr:row>
          <xdr:rowOff>22860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A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15</xdr:col>
      <xdr:colOff>180975</xdr:colOff>
      <xdr:row>19</xdr:row>
      <xdr:rowOff>142875</xdr:rowOff>
    </xdr:from>
    <xdr:to>
      <xdr:col>16</xdr:col>
      <xdr:colOff>2628900</xdr:colOff>
      <xdr:row>24</xdr:row>
      <xdr:rowOff>60960</xdr:rowOff>
    </xdr:to>
    <xdr:sp macro="" textlink="">
      <xdr:nvSpPr>
        <xdr:cNvPr id="4" name="AutoShape 3">
          <a:extLst>
            <a:ext uri="{FF2B5EF4-FFF2-40B4-BE49-F238E27FC236}">
              <a16:creationId xmlns:a16="http://schemas.microsoft.com/office/drawing/2014/main" id="{00000000-0008-0000-0A00-000004000000}"/>
            </a:ext>
          </a:extLst>
        </xdr:cNvPr>
        <xdr:cNvSpPr>
          <a:spLocks noChangeArrowheads="1"/>
        </xdr:cNvSpPr>
      </xdr:nvSpPr>
      <xdr:spPr bwMode="auto">
        <a:xfrm>
          <a:off x="5495925" y="4286250"/>
          <a:ext cx="3248025" cy="1114425"/>
        </a:xfrm>
        <a:prstGeom prst="wedgeRectCallout">
          <a:avLst>
            <a:gd name="adj1" fmla="val -56527"/>
            <a:gd name="adj2" fmla="val 4468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工場・事業場の排出量に影響のあると思われる指標について、情報を記入してください。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年度ごとの生産数量等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も第三者検証機関による検証の対象外です。目標保有者様のもとで正確な数値をご記入ください。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10</xdr:col>
      <xdr:colOff>519953</xdr:colOff>
      <xdr:row>14</xdr:row>
      <xdr:rowOff>0</xdr:rowOff>
    </xdr:from>
    <xdr:to>
      <xdr:col>16</xdr:col>
      <xdr:colOff>1745727</xdr:colOff>
      <xdr:row>16</xdr:row>
      <xdr:rowOff>181386</xdr:rowOff>
    </xdr:to>
    <xdr:sp macro="" textlink="">
      <xdr:nvSpPr>
        <xdr:cNvPr id="2" name="AutoShape 3">
          <a:extLst>
            <a:ext uri="{FF2B5EF4-FFF2-40B4-BE49-F238E27FC236}">
              <a16:creationId xmlns:a16="http://schemas.microsoft.com/office/drawing/2014/main" id="{00000000-0008-0000-0A00-000002000000}"/>
            </a:ext>
          </a:extLst>
        </xdr:cNvPr>
        <xdr:cNvSpPr>
          <a:spLocks noChangeArrowheads="1"/>
        </xdr:cNvSpPr>
      </xdr:nvSpPr>
      <xdr:spPr bwMode="auto">
        <a:xfrm>
          <a:off x="3451412" y="3083859"/>
          <a:ext cx="4391585" cy="639856"/>
        </a:xfrm>
        <a:prstGeom prst="wedgeRectCallout">
          <a:avLst>
            <a:gd name="adj1" fmla="val -61927"/>
            <a:gd name="adj2" fmla="val -1180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「排出削減目標量」は第三者検証機関による検証の対象外です。目標保有者様のもとで、実施計画作成後に正しい数値が転記されていることをご確認ください。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1902280</xdr:colOff>
      <xdr:row>12</xdr:row>
      <xdr:rowOff>85726</xdr:rowOff>
    </xdr:from>
    <xdr:to>
      <xdr:col>1</xdr:col>
      <xdr:colOff>4531180</xdr:colOff>
      <xdr:row>14</xdr:row>
      <xdr:rowOff>266700</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2000251" y="3846740"/>
          <a:ext cx="2628900" cy="845003"/>
        </a:xfrm>
        <a:prstGeom prst="rect">
          <a:avLst/>
        </a:prstGeom>
        <a:solidFill>
          <a:sysClr val="window" lastClr="FFFFFF"/>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年度を例として提示したが、令和</a:t>
          </a:r>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4</a:t>
          </a:r>
          <a:r>
            <a:rPr kumimoji="1" lang="ja-JP" altLang="ja-JP" sz="1100">
              <a:solidFill>
                <a:schemeClr val="dk1"/>
              </a:solidFill>
              <a:effectLst/>
              <a:latin typeface="+mn-lt"/>
              <a:ea typeface="+mn-ea"/>
              <a:cs typeface="+mn-cs"/>
            </a:rPr>
            <a:t>年度も同様に記入すること。</a:t>
          </a:r>
          <a:endParaRPr lang="ja-JP" altLang="ja-JP" sz="1200">
            <a:effectLst/>
          </a:endParaRPr>
        </a:p>
      </xdr:txBody>
    </xdr:sp>
    <xdr:clientData/>
  </xdr:twoCellAnchor>
  <mc:AlternateContent xmlns:mc="http://schemas.openxmlformats.org/markup-compatibility/2006">
    <mc:Choice xmlns:a14="http://schemas.microsoft.com/office/drawing/2010/main" Requires="a14">
      <xdr:twoCellAnchor editAs="oneCell">
        <xdr:from>
          <xdr:col>1</xdr:col>
          <xdr:colOff>518160</xdr:colOff>
          <xdr:row>1</xdr:row>
          <xdr:rowOff>22860</xdr:rowOff>
        </xdr:from>
        <xdr:to>
          <xdr:col>1</xdr:col>
          <xdr:colOff>1897380</xdr:colOff>
          <xdr:row>1</xdr:row>
          <xdr:rowOff>251460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B00-0000018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2270760</xdr:colOff>
          <xdr:row>1</xdr:row>
          <xdr:rowOff>22860</xdr:rowOff>
        </xdr:from>
        <xdr:to>
          <xdr:col>3</xdr:col>
          <xdr:colOff>289560</xdr:colOff>
          <xdr:row>1</xdr:row>
          <xdr:rowOff>251460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4</xdr:col>
      <xdr:colOff>914400</xdr:colOff>
      <xdr:row>14</xdr:row>
      <xdr:rowOff>171450</xdr:rowOff>
    </xdr:from>
    <xdr:to>
      <xdr:col>5</xdr:col>
      <xdr:colOff>111579</xdr:colOff>
      <xdr:row>15</xdr:row>
      <xdr:rowOff>303711</xdr:rowOff>
    </xdr:to>
    <xdr:sp macro="" textlink="">
      <xdr:nvSpPr>
        <xdr:cNvPr id="3" name="AutoShape 2">
          <a:extLst>
            <a:ext uri="{FF2B5EF4-FFF2-40B4-BE49-F238E27FC236}">
              <a16:creationId xmlns:a16="http://schemas.microsoft.com/office/drawing/2014/main" id="{00000000-0008-0000-0200-000003000000}"/>
            </a:ext>
          </a:extLst>
        </xdr:cNvPr>
        <xdr:cNvSpPr>
          <a:spLocks noChangeArrowheads="1"/>
        </xdr:cNvSpPr>
      </xdr:nvSpPr>
      <xdr:spPr bwMode="auto">
        <a:xfrm>
          <a:off x="4857750" y="3762375"/>
          <a:ext cx="2492829" cy="551361"/>
        </a:xfrm>
        <a:prstGeom prst="wedgeRectCallout">
          <a:avLst>
            <a:gd name="adj1" fmla="val 44947"/>
            <a:gd name="adj2" fmla="val -101646"/>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該当する分類番号と業種名をプルダウンより選択してください。</a:t>
          </a:r>
          <a:endParaRPr lang="en-US" altLang="ja-JP" sz="1000" b="0" i="0" u="none" strike="noStrike" baseline="0">
            <a:solidFill>
              <a:srgbClr val="000000"/>
            </a:solidFill>
            <a:latin typeface="ＭＳ Ｐゴシック"/>
            <a:ea typeface="ＭＳ Ｐゴシック"/>
          </a:endParaRPr>
        </a:p>
      </xdr:txBody>
    </xdr:sp>
    <xdr:clientData/>
  </xdr:twoCellAnchor>
  <xdr:twoCellAnchor editAs="oneCell">
    <xdr:from>
      <xdr:col>5</xdr:col>
      <xdr:colOff>523875</xdr:colOff>
      <xdr:row>14</xdr:row>
      <xdr:rowOff>228600</xdr:rowOff>
    </xdr:from>
    <xdr:to>
      <xdr:col>6</xdr:col>
      <xdr:colOff>1127392</xdr:colOff>
      <xdr:row>16</xdr:row>
      <xdr:rowOff>184512</xdr:rowOff>
    </xdr:to>
    <xdr:sp macro="" textlink="">
      <xdr:nvSpPr>
        <xdr:cNvPr id="4" name="AutoShape 3">
          <a:extLst>
            <a:ext uri="{FF2B5EF4-FFF2-40B4-BE49-F238E27FC236}">
              <a16:creationId xmlns:a16="http://schemas.microsoft.com/office/drawing/2014/main" id="{00000000-0008-0000-0200-000004000000}"/>
            </a:ext>
          </a:extLst>
        </xdr:cNvPr>
        <xdr:cNvSpPr>
          <a:spLocks noChangeArrowheads="1"/>
        </xdr:cNvSpPr>
      </xdr:nvSpPr>
      <xdr:spPr bwMode="auto">
        <a:xfrm>
          <a:off x="7762875" y="3819525"/>
          <a:ext cx="3422917" cy="794112"/>
        </a:xfrm>
        <a:prstGeom prst="wedgeRectCallout">
          <a:avLst>
            <a:gd name="adj1" fmla="val 26178"/>
            <a:gd name="adj2" fmla="val -8953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chemeClr val="tx1"/>
              </a:solidFill>
              <a:latin typeface="ＭＳ Ｐゴシック" panose="020B0600070205080204" pitchFamily="50" charset="-128"/>
              <a:ea typeface="ＭＳ Ｐゴシック" panose="020B0600070205080204" pitchFamily="50" charset="-128"/>
            </a:rPr>
            <a:t>対象事業場でいくつかの用途がある場合は、延べ面積をもとに、主たる用途を記載してください。なお、目標保有者の業種ではなく、その事業場の主たる用途を記載してください。</a:t>
          </a:r>
        </a:p>
        <a:p>
          <a:pPr algn="l" rtl="0">
            <a:lnSpc>
              <a:spcPts val="1200"/>
            </a:lnSpc>
            <a:defRPr sz="1000"/>
          </a:pPr>
          <a:r>
            <a:rPr lang="ja-JP" altLang="ja-JP" sz="1000" b="0" i="0" baseline="0">
              <a:solidFill>
                <a:srgbClr val="FF0000"/>
              </a:solidFill>
              <a:effectLst/>
              <a:latin typeface="ＭＳ Ｐゴシック" panose="020B0600070205080204" pitchFamily="50" charset="-128"/>
              <a:ea typeface="ＭＳ Ｐゴシック" panose="020B0600070205080204" pitchFamily="50" charset="-128"/>
              <a:cs typeface="+mn-cs"/>
            </a:rPr>
            <a:t>事業</a:t>
          </a:r>
          <a:r>
            <a:rPr lang="ja-JP" altLang="en-US" sz="1000" b="0" i="0" baseline="0">
              <a:solidFill>
                <a:srgbClr val="FF0000"/>
              </a:solidFill>
              <a:effectLst/>
              <a:latin typeface="ＭＳ Ｐゴシック" panose="020B0600070205080204" pitchFamily="50" charset="-128"/>
              <a:ea typeface="ＭＳ Ｐゴシック" panose="020B0600070205080204" pitchFamily="50" charset="-128"/>
              <a:cs typeface="+mn-cs"/>
            </a:rPr>
            <a:t>所</a:t>
          </a:r>
          <a:r>
            <a:rPr lang="ja-JP" altLang="ja-JP" sz="1000" b="0" i="0" baseline="0">
              <a:solidFill>
                <a:srgbClr val="FF0000"/>
              </a:solidFill>
              <a:effectLst/>
              <a:latin typeface="ＭＳ Ｐゴシック" panose="020B0600070205080204" pitchFamily="50" charset="-128"/>
              <a:ea typeface="ＭＳ Ｐゴシック" panose="020B0600070205080204" pitchFamily="50" charset="-128"/>
              <a:cs typeface="+mn-cs"/>
            </a:rPr>
            <a:t>形態が工場の場合は記入不要です。</a:t>
          </a:r>
          <a:endParaRPr lang="ja-JP" altLang="en-US">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7</xdr:col>
      <xdr:colOff>628650</xdr:colOff>
      <xdr:row>14</xdr:row>
      <xdr:rowOff>209550</xdr:rowOff>
    </xdr:from>
    <xdr:to>
      <xdr:col>14</xdr:col>
      <xdr:colOff>156802</xdr:colOff>
      <xdr:row>16</xdr:row>
      <xdr:rowOff>176893</xdr:rowOff>
    </xdr:to>
    <xdr:sp macro="" textlink="">
      <xdr:nvSpPr>
        <xdr:cNvPr id="5" name="AutoShape 4">
          <a:extLst>
            <a:ext uri="{FF2B5EF4-FFF2-40B4-BE49-F238E27FC236}">
              <a16:creationId xmlns:a16="http://schemas.microsoft.com/office/drawing/2014/main" id="{00000000-0008-0000-0200-000005000000}"/>
            </a:ext>
          </a:extLst>
        </xdr:cNvPr>
        <xdr:cNvSpPr>
          <a:spLocks noChangeArrowheads="1"/>
        </xdr:cNvSpPr>
      </xdr:nvSpPr>
      <xdr:spPr bwMode="auto">
        <a:xfrm>
          <a:off x="12087225" y="3800475"/>
          <a:ext cx="3547702" cy="805543"/>
        </a:xfrm>
        <a:prstGeom prst="wedgeRectCallout">
          <a:avLst>
            <a:gd name="adj1" fmla="val -30127"/>
            <a:gd name="adj2" fmla="val -1432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用途別内訳は、目標保有者が当該事業場で所有する面積を記載してください。</a:t>
          </a:r>
          <a:r>
            <a:rPr lang="ja-JP" altLang="en-US" sz="1000" b="0" i="0" u="none" strike="noStrike" baseline="0">
              <a:solidFill>
                <a:srgbClr val="FF0000"/>
              </a:solidFill>
              <a:latin typeface="ＭＳ Ｐゴシック"/>
              <a:ea typeface="ＭＳ Ｐゴシック"/>
            </a:rPr>
            <a:t>事業所形態が工場の場合は記入不要です。</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 3.2.1敷地境界の確認</a:t>
          </a:r>
        </a:p>
        <a:p>
          <a:pPr algn="l" rtl="0">
            <a:lnSpc>
              <a:spcPts val="1200"/>
            </a:lnSpc>
            <a:defRPr sz="1000"/>
          </a:pPr>
          <a:r>
            <a:rPr lang="ja-JP" altLang="en-US" sz="1000" b="0" i="0" u="none" strike="noStrike" baseline="0">
              <a:solidFill>
                <a:srgbClr val="000000"/>
              </a:solidFill>
              <a:latin typeface="ＭＳ Ｐゴシック"/>
              <a:ea typeface="ＭＳ Ｐゴシック"/>
            </a:rPr>
            <a:t>を参照してください。</a:t>
          </a:r>
          <a:endParaRPr lang="ja-JP" altLang="en-US"/>
        </a:p>
      </xdr:txBody>
    </xdr:sp>
    <xdr:clientData/>
  </xdr:twoCellAnchor>
  <xdr:twoCellAnchor editAs="oneCell">
    <xdr:from>
      <xdr:col>5</xdr:col>
      <xdr:colOff>2149607</xdr:colOff>
      <xdr:row>0</xdr:row>
      <xdr:rowOff>119103</xdr:rowOff>
    </xdr:from>
    <xdr:to>
      <xdr:col>9</xdr:col>
      <xdr:colOff>174171</xdr:colOff>
      <xdr:row>6</xdr:row>
      <xdr:rowOff>87085</xdr:rowOff>
    </xdr:to>
    <xdr:sp macro="" textlink="">
      <xdr:nvSpPr>
        <xdr:cNvPr id="2" name="AutoShape 8">
          <a:extLst>
            <a:ext uri="{FF2B5EF4-FFF2-40B4-BE49-F238E27FC236}">
              <a16:creationId xmlns:a16="http://schemas.microsoft.com/office/drawing/2014/main" id="{00000000-0008-0000-0200-000002000000}"/>
            </a:ext>
          </a:extLst>
        </xdr:cNvPr>
        <xdr:cNvSpPr>
          <a:spLocks noChangeArrowheads="1"/>
        </xdr:cNvSpPr>
      </xdr:nvSpPr>
      <xdr:spPr bwMode="auto">
        <a:xfrm>
          <a:off x="10716664" y="119103"/>
          <a:ext cx="3543621" cy="708211"/>
        </a:xfrm>
        <a:prstGeom prst="wedgeRectCallout">
          <a:avLst>
            <a:gd name="adj1" fmla="val -60153"/>
            <a:gd name="adj2" fmla="val 7288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「事業者」ではなく</a:t>
          </a: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「事業所（工場</a:t>
          </a:r>
          <a:r>
            <a:rPr lang="en-US" altLang="ja-JP">
              <a:solidFill>
                <a:srgbClr val="FF0000"/>
              </a:solidFill>
              <a:latin typeface="ＭＳ Ｐゴシック" panose="020B0600070205080204" pitchFamily="50" charset="-128"/>
              <a:ea typeface="ＭＳ Ｐゴシック" panose="020B0600070205080204" pitchFamily="50" charset="-128"/>
            </a:rPr>
            <a:t>/</a:t>
          </a:r>
          <a:r>
            <a:rPr lang="ja-JP" altLang="en-US">
              <a:solidFill>
                <a:srgbClr val="FF0000"/>
              </a:solidFill>
              <a:latin typeface="ＭＳ Ｐゴシック" panose="020B0600070205080204" pitchFamily="50" charset="-128"/>
              <a:ea typeface="ＭＳ Ｐゴシック" panose="020B0600070205080204" pitchFamily="50" charset="-128"/>
            </a:rPr>
            <a:t>事業場）」の産業分類コードを選択してください。</a:t>
          </a:r>
        </a:p>
      </xdr:txBody>
    </xdr:sp>
    <xdr:clientData/>
  </xdr:twoCellAnchor>
  <xdr:twoCellAnchor editAs="oneCell">
    <xdr:from>
      <xdr:col>2</xdr:col>
      <xdr:colOff>1023257</xdr:colOff>
      <xdr:row>16</xdr:row>
      <xdr:rowOff>54430</xdr:rowOff>
    </xdr:from>
    <xdr:to>
      <xdr:col>4</xdr:col>
      <xdr:colOff>870858</xdr:colOff>
      <xdr:row>19</xdr:row>
      <xdr:rowOff>1</xdr:rowOff>
    </xdr:to>
    <xdr:sp macro="" textlink="">
      <xdr:nvSpPr>
        <xdr:cNvPr id="6" name="AutoShape 8">
          <a:extLst>
            <a:ext uri="{FF2B5EF4-FFF2-40B4-BE49-F238E27FC236}">
              <a16:creationId xmlns:a16="http://schemas.microsoft.com/office/drawing/2014/main" id="{00000000-0008-0000-0200-000006000000}"/>
            </a:ext>
          </a:extLst>
        </xdr:cNvPr>
        <xdr:cNvSpPr>
          <a:spLocks noChangeArrowheads="1"/>
        </xdr:cNvSpPr>
      </xdr:nvSpPr>
      <xdr:spPr bwMode="auto">
        <a:xfrm>
          <a:off x="1654628" y="3973287"/>
          <a:ext cx="4495801" cy="642257"/>
        </a:xfrm>
        <a:prstGeom prst="wedgeRectCallout">
          <a:avLst>
            <a:gd name="adj1" fmla="val -46562"/>
            <a:gd name="adj2" fmla="val -27555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en-US" altLang="ja-JP">
              <a:solidFill>
                <a:srgbClr val="FF0000"/>
              </a:solidFill>
              <a:latin typeface="ＭＳ Ｐゴシック" panose="020B0600070205080204" pitchFamily="50" charset="-128"/>
              <a:ea typeface="ＭＳ Ｐゴシック" panose="020B0600070205080204" pitchFamily="50" charset="-128"/>
            </a:rPr>
            <a:t>SHIFT</a:t>
          </a:r>
          <a:r>
            <a:rPr lang="ja-JP" altLang="en-US">
              <a:solidFill>
                <a:srgbClr val="FF0000"/>
              </a:solidFill>
              <a:latin typeface="ＭＳ Ｐゴシック" panose="020B0600070205080204" pitchFamily="50" charset="-128"/>
              <a:ea typeface="ＭＳ Ｐゴシック" panose="020B0600070205080204" pitchFamily="50" charset="-128"/>
            </a:rPr>
            <a:t>システム上に表示されている事業所名と全く同じ名称を記入ください</a:t>
          </a:r>
          <a:br>
            <a:rPr lang="en-US" altLang="ja-JP">
              <a:solidFill>
                <a:srgbClr val="FF0000"/>
              </a:solidFill>
              <a:latin typeface="ＭＳ Ｐゴシック" panose="020B0600070205080204" pitchFamily="50" charset="-128"/>
              <a:ea typeface="ＭＳ Ｐゴシック" panose="020B0600070205080204" pitchFamily="50" charset="-128"/>
            </a:rPr>
          </a:br>
          <a:r>
            <a:rPr lang="ja-JP" altLang="en-US">
              <a:solidFill>
                <a:srgbClr val="FF0000"/>
              </a:solidFill>
              <a:latin typeface="ＭＳ Ｐゴシック" panose="020B0600070205080204" pitchFamily="50" charset="-128"/>
              <a:ea typeface="ＭＳ Ｐゴシック" panose="020B0600070205080204" pitchFamily="50" charset="-128"/>
            </a:rPr>
            <a:t>（システムからコピー＆ペーストすることを推奨します）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85725</xdr:colOff>
      <xdr:row>11</xdr:row>
      <xdr:rowOff>76200</xdr:rowOff>
    </xdr:from>
    <xdr:to>
      <xdr:col>27</xdr:col>
      <xdr:colOff>86239</xdr:colOff>
      <xdr:row>34</xdr:row>
      <xdr:rowOff>119652</xdr:rowOff>
    </xdr:to>
    <xdr:grpSp>
      <xdr:nvGrpSpPr>
        <xdr:cNvPr id="2" name="Group 16">
          <a:extLst>
            <a:ext uri="{FF2B5EF4-FFF2-40B4-BE49-F238E27FC236}">
              <a16:creationId xmlns:a16="http://schemas.microsoft.com/office/drawing/2014/main" id="{00000000-0008-0000-0300-000002000000}"/>
            </a:ext>
          </a:extLst>
        </xdr:cNvPr>
        <xdr:cNvGrpSpPr>
          <a:grpSpLocks/>
        </xdr:cNvGrpSpPr>
      </xdr:nvGrpSpPr>
      <xdr:grpSpPr bwMode="auto">
        <a:xfrm>
          <a:off x="1647825" y="1876425"/>
          <a:ext cx="3696214" cy="3548652"/>
          <a:chOff x="137" y="154"/>
          <a:chExt cx="381" cy="388"/>
        </a:xfrm>
      </xdr:grpSpPr>
      <xdr:sp macro="" textlink="">
        <xdr:nvSpPr>
          <xdr:cNvPr id="3" name="Rectangle 17">
            <a:extLst>
              <a:ext uri="{FF2B5EF4-FFF2-40B4-BE49-F238E27FC236}">
                <a16:creationId xmlns:a16="http://schemas.microsoft.com/office/drawing/2014/main" id="{00000000-0008-0000-0300-000003000000}"/>
              </a:ext>
            </a:extLst>
          </xdr:cNvPr>
          <xdr:cNvSpPr>
            <a:spLocks noChangeArrowheads="1"/>
          </xdr:cNvSpPr>
        </xdr:nvSpPr>
        <xdr:spPr bwMode="auto">
          <a:xfrm>
            <a:off x="137" y="154"/>
            <a:ext cx="381" cy="388"/>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4" name="Group 18">
            <a:extLst>
              <a:ext uri="{FF2B5EF4-FFF2-40B4-BE49-F238E27FC236}">
                <a16:creationId xmlns:a16="http://schemas.microsoft.com/office/drawing/2014/main" id="{00000000-0008-0000-0300-000004000000}"/>
              </a:ext>
            </a:extLst>
          </xdr:cNvPr>
          <xdr:cNvGrpSpPr>
            <a:grpSpLocks/>
          </xdr:cNvGrpSpPr>
        </xdr:nvGrpSpPr>
        <xdr:grpSpPr bwMode="auto">
          <a:xfrm>
            <a:off x="142" y="160"/>
            <a:ext cx="369" cy="373"/>
            <a:chOff x="142" y="160"/>
            <a:chExt cx="369" cy="373"/>
          </a:xfrm>
        </xdr:grpSpPr>
        <xdr:grpSp>
          <xdr:nvGrpSpPr>
            <xdr:cNvPr id="11" name="Group 19">
              <a:extLst>
                <a:ext uri="{FF2B5EF4-FFF2-40B4-BE49-F238E27FC236}">
                  <a16:creationId xmlns:a16="http://schemas.microsoft.com/office/drawing/2014/main" id="{00000000-0008-0000-0300-00000B000000}"/>
                </a:ext>
              </a:extLst>
            </xdr:cNvPr>
            <xdr:cNvGrpSpPr>
              <a:grpSpLocks/>
            </xdr:cNvGrpSpPr>
          </xdr:nvGrpSpPr>
          <xdr:grpSpPr bwMode="auto">
            <a:xfrm>
              <a:off x="142" y="160"/>
              <a:ext cx="369" cy="373"/>
              <a:chOff x="142" y="160"/>
              <a:chExt cx="369" cy="373"/>
            </a:xfrm>
          </xdr:grpSpPr>
          <xdr:sp macro="" textlink="">
            <xdr:nvSpPr>
              <xdr:cNvPr id="21" name="Line 20">
                <a:extLst>
                  <a:ext uri="{FF2B5EF4-FFF2-40B4-BE49-F238E27FC236}">
                    <a16:creationId xmlns:a16="http://schemas.microsoft.com/office/drawing/2014/main" id="{00000000-0008-0000-0300-000015000000}"/>
                  </a:ext>
                </a:extLst>
              </xdr:cNvPr>
              <xdr:cNvSpPr>
                <a:spLocks noChangeShapeType="1"/>
              </xdr:cNvSpPr>
            </xdr:nvSpPr>
            <xdr:spPr bwMode="auto">
              <a:xfrm>
                <a:off x="142" y="161"/>
                <a:ext cx="369"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 name="Line 21">
                <a:extLst>
                  <a:ext uri="{FF2B5EF4-FFF2-40B4-BE49-F238E27FC236}">
                    <a16:creationId xmlns:a16="http://schemas.microsoft.com/office/drawing/2014/main" id="{00000000-0008-0000-0300-000016000000}"/>
                  </a:ext>
                </a:extLst>
              </xdr:cNvPr>
              <xdr:cNvSpPr>
                <a:spLocks noChangeShapeType="1"/>
              </xdr:cNvSpPr>
            </xdr:nvSpPr>
            <xdr:spPr bwMode="auto">
              <a:xfrm>
                <a:off x="143" y="160"/>
                <a:ext cx="0" cy="373"/>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 name="Line 22">
                <a:extLst>
                  <a:ext uri="{FF2B5EF4-FFF2-40B4-BE49-F238E27FC236}">
                    <a16:creationId xmlns:a16="http://schemas.microsoft.com/office/drawing/2014/main" id="{00000000-0008-0000-0300-000017000000}"/>
                  </a:ext>
                </a:extLst>
              </xdr:cNvPr>
              <xdr:cNvSpPr>
                <a:spLocks noChangeShapeType="1"/>
              </xdr:cNvSpPr>
            </xdr:nvSpPr>
            <xdr:spPr bwMode="auto">
              <a:xfrm>
                <a:off x="509" y="160"/>
                <a:ext cx="0" cy="232"/>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 name="Line 23">
                <a:extLst>
                  <a:ext uri="{FF2B5EF4-FFF2-40B4-BE49-F238E27FC236}">
                    <a16:creationId xmlns:a16="http://schemas.microsoft.com/office/drawing/2014/main" id="{00000000-0008-0000-0300-000018000000}"/>
                  </a:ext>
                </a:extLst>
              </xdr:cNvPr>
              <xdr:cNvSpPr>
                <a:spLocks noChangeShapeType="1"/>
              </xdr:cNvSpPr>
            </xdr:nvSpPr>
            <xdr:spPr bwMode="auto">
              <a:xfrm flipH="1">
                <a:off x="257" y="388"/>
                <a:ext cx="254" cy="143"/>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 name="Line 24">
                <a:extLst>
                  <a:ext uri="{FF2B5EF4-FFF2-40B4-BE49-F238E27FC236}">
                    <a16:creationId xmlns:a16="http://schemas.microsoft.com/office/drawing/2014/main" id="{00000000-0008-0000-0300-000019000000}"/>
                  </a:ext>
                </a:extLst>
              </xdr:cNvPr>
              <xdr:cNvSpPr>
                <a:spLocks noChangeShapeType="1"/>
              </xdr:cNvSpPr>
            </xdr:nvSpPr>
            <xdr:spPr bwMode="auto">
              <a:xfrm flipH="1">
                <a:off x="143" y="532"/>
                <a:ext cx="114"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2" name="Group 25">
              <a:extLst>
                <a:ext uri="{FF2B5EF4-FFF2-40B4-BE49-F238E27FC236}">
                  <a16:creationId xmlns:a16="http://schemas.microsoft.com/office/drawing/2014/main" id="{00000000-0008-0000-0300-00000C000000}"/>
                </a:ext>
              </a:extLst>
            </xdr:cNvPr>
            <xdr:cNvGrpSpPr>
              <a:grpSpLocks/>
            </xdr:cNvGrpSpPr>
          </xdr:nvGrpSpPr>
          <xdr:grpSpPr bwMode="auto">
            <a:xfrm>
              <a:off x="313" y="166"/>
              <a:ext cx="189" cy="222"/>
              <a:chOff x="313" y="166"/>
              <a:chExt cx="189" cy="222"/>
            </a:xfrm>
          </xdr:grpSpPr>
          <xdr:sp macro="" textlink="">
            <xdr:nvSpPr>
              <xdr:cNvPr id="13" name="Rectangle 26">
                <a:extLst>
                  <a:ext uri="{FF2B5EF4-FFF2-40B4-BE49-F238E27FC236}">
                    <a16:creationId xmlns:a16="http://schemas.microsoft.com/office/drawing/2014/main" id="{00000000-0008-0000-0300-00000D000000}"/>
                  </a:ext>
                </a:extLst>
              </xdr:cNvPr>
              <xdr:cNvSpPr>
                <a:spLocks noChangeArrowheads="1"/>
              </xdr:cNvSpPr>
            </xdr:nvSpPr>
            <xdr:spPr bwMode="auto">
              <a:xfrm>
                <a:off x="420" y="166"/>
                <a:ext cx="80" cy="7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 name="Rectangle 27">
                <a:extLst>
                  <a:ext uri="{FF2B5EF4-FFF2-40B4-BE49-F238E27FC236}">
                    <a16:creationId xmlns:a16="http://schemas.microsoft.com/office/drawing/2014/main" id="{00000000-0008-0000-0300-00000E000000}"/>
                  </a:ext>
                </a:extLst>
              </xdr:cNvPr>
              <xdr:cNvSpPr>
                <a:spLocks noChangeArrowheads="1"/>
              </xdr:cNvSpPr>
            </xdr:nvSpPr>
            <xdr:spPr bwMode="auto">
              <a:xfrm>
                <a:off x="442" y="178"/>
                <a:ext cx="37" cy="59"/>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受電室(１)</a:t>
                </a:r>
                <a:endParaRPr lang="ja-JP" altLang="en-US"/>
              </a:p>
            </xdr:txBody>
          </xdr:sp>
          <xdr:sp macro="" textlink="">
            <xdr:nvSpPr>
              <xdr:cNvPr id="15" name="Rectangle 28">
                <a:extLst>
                  <a:ext uri="{FF2B5EF4-FFF2-40B4-BE49-F238E27FC236}">
                    <a16:creationId xmlns:a16="http://schemas.microsoft.com/office/drawing/2014/main" id="{00000000-0008-0000-0300-00000F000000}"/>
                  </a:ext>
                </a:extLst>
              </xdr:cNvPr>
              <xdr:cNvSpPr>
                <a:spLocks noChangeArrowheads="1"/>
              </xdr:cNvSpPr>
            </xdr:nvSpPr>
            <xdr:spPr bwMode="auto">
              <a:xfrm>
                <a:off x="313" y="170"/>
                <a:ext cx="91" cy="7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 name="Rectangle 29">
                <a:extLst>
                  <a:ext uri="{FF2B5EF4-FFF2-40B4-BE49-F238E27FC236}">
                    <a16:creationId xmlns:a16="http://schemas.microsoft.com/office/drawing/2014/main" id="{00000000-0008-0000-0300-000010000000}"/>
                  </a:ext>
                </a:extLst>
              </xdr:cNvPr>
              <xdr:cNvSpPr>
                <a:spLocks noChangeArrowheads="1"/>
              </xdr:cNvSpPr>
            </xdr:nvSpPr>
            <xdr:spPr bwMode="auto">
              <a:xfrm>
                <a:off x="321" y="181"/>
                <a:ext cx="75" cy="5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コージェネレーション（４）</a:t>
                </a:r>
                <a:endParaRPr lang="ja-JP" altLang="en-US"/>
              </a:p>
            </xdr:txBody>
          </xdr:sp>
          <xdr:sp macro="" textlink="">
            <xdr:nvSpPr>
              <xdr:cNvPr id="17" name="Rectangle 30">
                <a:extLst>
                  <a:ext uri="{FF2B5EF4-FFF2-40B4-BE49-F238E27FC236}">
                    <a16:creationId xmlns:a16="http://schemas.microsoft.com/office/drawing/2014/main" id="{00000000-0008-0000-0300-000011000000}"/>
                  </a:ext>
                </a:extLst>
              </xdr:cNvPr>
              <xdr:cNvSpPr>
                <a:spLocks noChangeArrowheads="1"/>
              </xdr:cNvSpPr>
            </xdr:nvSpPr>
            <xdr:spPr bwMode="auto">
              <a:xfrm>
                <a:off x="406" y="286"/>
                <a:ext cx="96" cy="4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 name="Rectangle 31">
                <a:extLst>
                  <a:ext uri="{FF2B5EF4-FFF2-40B4-BE49-F238E27FC236}">
                    <a16:creationId xmlns:a16="http://schemas.microsoft.com/office/drawing/2014/main" id="{00000000-0008-0000-0300-000012000000}"/>
                  </a:ext>
                </a:extLst>
              </xdr:cNvPr>
              <xdr:cNvSpPr>
                <a:spLocks noChangeArrowheads="1"/>
              </xdr:cNvSpPr>
            </xdr:nvSpPr>
            <xdr:spPr bwMode="auto">
              <a:xfrm>
                <a:off x="424" y="293"/>
                <a:ext cx="61" cy="31"/>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給湯設備(２)</a:t>
                </a:r>
                <a:endParaRPr lang="ja-JP" altLang="en-US"/>
              </a:p>
            </xdr:txBody>
          </xdr:sp>
          <xdr:sp macro="" textlink="">
            <xdr:nvSpPr>
              <xdr:cNvPr id="19" name="Rectangle 32">
                <a:extLst>
                  <a:ext uri="{FF2B5EF4-FFF2-40B4-BE49-F238E27FC236}">
                    <a16:creationId xmlns:a16="http://schemas.microsoft.com/office/drawing/2014/main" id="{00000000-0008-0000-0300-000013000000}"/>
                  </a:ext>
                </a:extLst>
              </xdr:cNvPr>
              <xdr:cNvSpPr>
                <a:spLocks noChangeArrowheads="1"/>
              </xdr:cNvSpPr>
            </xdr:nvSpPr>
            <xdr:spPr bwMode="auto">
              <a:xfrm>
                <a:off x="406" y="337"/>
                <a:ext cx="96" cy="5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 name="Rectangle 33">
                <a:extLst>
                  <a:ext uri="{FF2B5EF4-FFF2-40B4-BE49-F238E27FC236}">
                    <a16:creationId xmlns:a16="http://schemas.microsoft.com/office/drawing/2014/main" id="{00000000-0008-0000-0300-000014000000}"/>
                  </a:ext>
                </a:extLst>
              </xdr:cNvPr>
              <xdr:cNvSpPr>
                <a:spLocks noChangeArrowheads="1"/>
              </xdr:cNvSpPr>
            </xdr:nvSpPr>
            <xdr:spPr bwMode="auto">
              <a:xfrm>
                <a:off x="419" y="347"/>
                <a:ext cx="72" cy="38"/>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厨房機器</a:t>
                </a:r>
              </a:p>
              <a:p>
                <a:pPr algn="ctr" rtl="0">
                  <a:lnSpc>
                    <a:spcPts val="1000"/>
                  </a:lnSpc>
                  <a:defRPr sz="1000"/>
                </a:pPr>
                <a:r>
                  <a:rPr lang="ja-JP" altLang="en-US" sz="1000" b="0" i="0" u="none" strike="noStrike" baseline="0">
                    <a:solidFill>
                      <a:srgbClr val="000000"/>
                    </a:solidFill>
                    <a:latin typeface="ＭＳ Ｐゴシック"/>
                    <a:ea typeface="ＭＳ Ｐゴシック"/>
                  </a:rPr>
                  <a:t>（３）</a:t>
                </a:r>
                <a:endParaRPr lang="ja-JP" altLang="en-US"/>
              </a:p>
            </xdr:txBody>
          </xdr:sp>
        </xdr:grpSp>
      </xdr:grpSp>
      <xdr:grpSp>
        <xdr:nvGrpSpPr>
          <xdr:cNvPr id="5" name="Group 34">
            <a:extLst>
              <a:ext uri="{FF2B5EF4-FFF2-40B4-BE49-F238E27FC236}">
                <a16:creationId xmlns:a16="http://schemas.microsoft.com/office/drawing/2014/main" id="{00000000-0008-0000-0300-000005000000}"/>
              </a:ext>
            </a:extLst>
          </xdr:cNvPr>
          <xdr:cNvGrpSpPr>
            <a:grpSpLocks/>
          </xdr:cNvGrpSpPr>
        </xdr:nvGrpSpPr>
        <xdr:grpSpPr bwMode="auto">
          <a:xfrm>
            <a:off x="263" y="396"/>
            <a:ext cx="246" cy="138"/>
            <a:chOff x="263" y="396"/>
            <a:chExt cx="246" cy="138"/>
          </a:xfrm>
        </xdr:grpSpPr>
        <xdr:grpSp>
          <xdr:nvGrpSpPr>
            <xdr:cNvPr id="6" name="Group 35">
              <a:extLst>
                <a:ext uri="{FF2B5EF4-FFF2-40B4-BE49-F238E27FC236}">
                  <a16:creationId xmlns:a16="http://schemas.microsoft.com/office/drawing/2014/main" id="{00000000-0008-0000-0300-000006000000}"/>
                </a:ext>
              </a:extLst>
            </xdr:cNvPr>
            <xdr:cNvGrpSpPr>
              <a:grpSpLocks/>
            </xdr:cNvGrpSpPr>
          </xdr:nvGrpSpPr>
          <xdr:grpSpPr bwMode="auto">
            <a:xfrm>
              <a:off x="263" y="396"/>
              <a:ext cx="246" cy="138"/>
              <a:chOff x="263" y="396"/>
              <a:chExt cx="246" cy="138"/>
            </a:xfrm>
          </xdr:grpSpPr>
          <xdr:sp macro="" textlink="">
            <xdr:nvSpPr>
              <xdr:cNvPr id="8" name="Line 36">
                <a:extLst>
                  <a:ext uri="{FF2B5EF4-FFF2-40B4-BE49-F238E27FC236}">
                    <a16:creationId xmlns:a16="http://schemas.microsoft.com/office/drawing/2014/main" id="{00000000-0008-0000-0300-000008000000}"/>
                  </a:ext>
                </a:extLst>
              </xdr:cNvPr>
              <xdr:cNvSpPr>
                <a:spLocks noChangeShapeType="1"/>
              </xdr:cNvSpPr>
            </xdr:nvSpPr>
            <xdr:spPr bwMode="auto">
              <a:xfrm>
                <a:off x="264" y="533"/>
                <a:ext cx="24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 name="Line 37">
                <a:extLst>
                  <a:ext uri="{FF2B5EF4-FFF2-40B4-BE49-F238E27FC236}">
                    <a16:creationId xmlns:a16="http://schemas.microsoft.com/office/drawing/2014/main" id="{00000000-0008-0000-0300-000009000000}"/>
                  </a:ext>
                </a:extLst>
              </xdr:cNvPr>
              <xdr:cNvSpPr>
                <a:spLocks noChangeShapeType="1"/>
              </xdr:cNvSpPr>
            </xdr:nvSpPr>
            <xdr:spPr bwMode="auto">
              <a:xfrm flipV="1">
                <a:off x="509" y="396"/>
                <a:ext cx="0" cy="13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 name="Line 38">
                <a:extLst>
                  <a:ext uri="{FF2B5EF4-FFF2-40B4-BE49-F238E27FC236}">
                    <a16:creationId xmlns:a16="http://schemas.microsoft.com/office/drawing/2014/main" id="{00000000-0008-0000-0300-00000A000000}"/>
                  </a:ext>
                </a:extLst>
              </xdr:cNvPr>
              <xdr:cNvSpPr>
                <a:spLocks noChangeShapeType="1"/>
              </xdr:cNvSpPr>
            </xdr:nvSpPr>
            <xdr:spPr bwMode="auto">
              <a:xfrm flipH="1">
                <a:off x="263" y="397"/>
                <a:ext cx="246" cy="13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 name="Rectangle 39">
              <a:extLst>
                <a:ext uri="{FF2B5EF4-FFF2-40B4-BE49-F238E27FC236}">
                  <a16:creationId xmlns:a16="http://schemas.microsoft.com/office/drawing/2014/main" id="{00000000-0008-0000-0300-000007000000}"/>
                </a:ext>
              </a:extLst>
            </xdr:cNvPr>
            <xdr:cNvSpPr>
              <a:spLocks noChangeArrowheads="1"/>
            </xdr:cNvSpPr>
          </xdr:nvSpPr>
          <xdr:spPr bwMode="auto">
            <a:xfrm>
              <a:off x="408" y="479"/>
              <a:ext cx="72" cy="38"/>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LMNビル</a:t>
              </a:r>
              <a:endParaRPr lang="ja-JP" altLang="en-US"/>
            </a:p>
          </xdr:txBody>
        </xdr:sp>
      </xdr:grpSp>
    </xdr:grpSp>
    <xdr:clientData/>
  </xdr:twoCellAnchor>
  <xdr:twoCellAnchor>
    <xdr:from>
      <xdr:col>8</xdr:col>
      <xdr:colOff>152400</xdr:colOff>
      <xdr:row>37</xdr:row>
      <xdr:rowOff>28575</xdr:rowOff>
    </xdr:from>
    <xdr:to>
      <xdr:col>27</xdr:col>
      <xdr:colOff>116719</xdr:colOff>
      <xdr:row>41</xdr:row>
      <xdr:rowOff>27709</xdr:rowOff>
    </xdr:to>
    <xdr:grpSp>
      <xdr:nvGrpSpPr>
        <xdr:cNvPr id="26" name="Group 44">
          <a:extLst>
            <a:ext uri="{FF2B5EF4-FFF2-40B4-BE49-F238E27FC236}">
              <a16:creationId xmlns:a16="http://schemas.microsoft.com/office/drawing/2014/main" id="{00000000-0008-0000-0300-00001A000000}"/>
            </a:ext>
          </a:extLst>
        </xdr:cNvPr>
        <xdr:cNvGrpSpPr>
          <a:grpSpLocks/>
        </xdr:cNvGrpSpPr>
      </xdr:nvGrpSpPr>
      <xdr:grpSpPr bwMode="auto">
        <a:xfrm>
          <a:off x="1714500" y="5791200"/>
          <a:ext cx="3660019" cy="608734"/>
          <a:chOff x="138" y="569"/>
          <a:chExt cx="378" cy="106"/>
        </a:xfrm>
      </xdr:grpSpPr>
      <xdr:sp macro="" textlink="">
        <xdr:nvSpPr>
          <xdr:cNvPr id="27" name="Rectangle 45">
            <a:extLst>
              <a:ext uri="{FF2B5EF4-FFF2-40B4-BE49-F238E27FC236}">
                <a16:creationId xmlns:a16="http://schemas.microsoft.com/office/drawing/2014/main" id="{00000000-0008-0000-0300-00001B000000}"/>
              </a:ext>
            </a:extLst>
          </xdr:cNvPr>
          <xdr:cNvSpPr>
            <a:spLocks noChangeArrowheads="1"/>
          </xdr:cNvSpPr>
        </xdr:nvSpPr>
        <xdr:spPr bwMode="auto">
          <a:xfrm>
            <a:off x="138" y="569"/>
            <a:ext cx="378" cy="10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 name="Rectangle 46">
            <a:extLst>
              <a:ext uri="{FF2B5EF4-FFF2-40B4-BE49-F238E27FC236}">
                <a16:creationId xmlns:a16="http://schemas.microsoft.com/office/drawing/2014/main" id="{00000000-0008-0000-0300-00001C000000}"/>
              </a:ext>
            </a:extLst>
          </xdr:cNvPr>
          <xdr:cNvSpPr>
            <a:spLocks noChangeArrowheads="1"/>
          </xdr:cNvSpPr>
        </xdr:nvSpPr>
        <xdr:spPr bwMode="auto">
          <a:xfrm>
            <a:off x="146" y="580"/>
            <a:ext cx="360" cy="9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 name="Rectangle 47">
            <a:extLst>
              <a:ext uri="{FF2B5EF4-FFF2-40B4-BE49-F238E27FC236}">
                <a16:creationId xmlns:a16="http://schemas.microsoft.com/office/drawing/2014/main" id="{00000000-0008-0000-0300-00001D000000}"/>
              </a:ext>
            </a:extLst>
          </xdr:cNvPr>
          <xdr:cNvSpPr>
            <a:spLocks noChangeArrowheads="1"/>
          </xdr:cNvSpPr>
        </xdr:nvSpPr>
        <xdr:spPr bwMode="auto">
          <a:xfrm>
            <a:off x="201" y="622"/>
            <a:ext cx="259" cy="3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□△百貨店</a:t>
            </a:r>
            <a:endParaRPr lang="ja-JP" altLang="en-US"/>
          </a:p>
        </xdr:txBody>
      </xdr:sp>
    </xdr:grpSp>
    <xdr:clientData/>
  </xdr:twoCellAnchor>
  <xdr:twoCellAnchor>
    <xdr:from>
      <xdr:col>9</xdr:col>
      <xdr:colOff>104775</xdr:colOff>
      <xdr:row>28</xdr:row>
      <xdr:rowOff>76200</xdr:rowOff>
    </xdr:from>
    <xdr:to>
      <xdr:col>14</xdr:col>
      <xdr:colOff>122560</xdr:colOff>
      <xdr:row>32</xdr:row>
      <xdr:rowOff>5213</xdr:rowOff>
    </xdr:to>
    <xdr:sp macro="" textlink="">
      <xdr:nvSpPr>
        <xdr:cNvPr id="30" name="正方形/長方形 29">
          <a:extLst>
            <a:ext uri="{FF2B5EF4-FFF2-40B4-BE49-F238E27FC236}">
              <a16:creationId xmlns:a16="http://schemas.microsoft.com/office/drawing/2014/main" id="{00000000-0008-0000-0300-00001E000000}"/>
            </a:ext>
          </a:extLst>
        </xdr:cNvPr>
        <xdr:cNvSpPr/>
      </xdr:nvSpPr>
      <xdr:spPr>
        <a:xfrm>
          <a:off x="1857375" y="4429125"/>
          <a:ext cx="970285" cy="53861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a:solidFill>
                <a:schemeClr val="tx1"/>
              </a:solidFill>
              <a:latin typeface="ＭＳ Ｐゴシック" panose="020B0600070205080204" pitchFamily="50" charset="-128"/>
              <a:ea typeface="ＭＳ Ｐゴシック" panose="020B0600070205080204" pitchFamily="50" charset="-128"/>
            </a:rPr>
            <a:t>フォークリフト</a:t>
          </a:r>
          <a:r>
            <a:rPr kumimoji="1" lang="en-US" altLang="ja-JP" sz="1000">
              <a:solidFill>
                <a:schemeClr val="tx1"/>
              </a:solidFill>
              <a:latin typeface="ＭＳ Ｐゴシック" panose="020B0600070205080204" pitchFamily="50" charset="-128"/>
              <a:ea typeface="ＭＳ Ｐゴシック" panose="020B0600070205080204" pitchFamily="50" charset="-128"/>
            </a:rPr>
            <a:t>10</a:t>
          </a:r>
          <a:r>
            <a:rPr kumimoji="1" lang="ja-JP" altLang="en-US" sz="1000">
              <a:solidFill>
                <a:schemeClr val="tx1"/>
              </a:solidFill>
              <a:latin typeface="ＭＳ Ｐゴシック" panose="020B0600070205080204" pitchFamily="50" charset="-128"/>
              <a:ea typeface="ＭＳ Ｐゴシック" panose="020B0600070205080204" pitchFamily="50" charset="-128"/>
            </a:rPr>
            <a:t>台（５）</a:t>
          </a:r>
        </a:p>
      </xdr:txBody>
    </xdr:sp>
    <xdr:clientData/>
  </xdr:twoCellAnchor>
  <xdr:twoCellAnchor>
    <xdr:from>
      <xdr:col>29</xdr:col>
      <xdr:colOff>123826</xdr:colOff>
      <xdr:row>11</xdr:row>
      <xdr:rowOff>104775</xdr:rowOff>
    </xdr:from>
    <xdr:to>
      <xdr:col>33</xdr:col>
      <xdr:colOff>180110</xdr:colOff>
      <xdr:row>36</xdr:row>
      <xdr:rowOff>13854</xdr:rowOff>
    </xdr:to>
    <xdr:grpSp>
      <xdr:nvGrpSpPr>
        <xdr:cNvPr id="31" name="Group 40">
          <a:extLst>
            <a:ext uri="{FF2B5EF4-FFF2-40B4-BE49-F238E27FC236}">
              <a16:creationId xmlns:a16="http://schemas.microsoft.com/office/drawing/2014/main" id="{00000000-0008-0000-0300-00001F000000}"/>
            </a:ext>
          </a:extLst>
        </xdr:cNvPr>
        <xdr:cNvGrpSpPr>
          <a:grpSpLocks/>
        </xdr:cNvGrpSpPr>
      </xdr:nvGrpSpPr>
      <xdr:grpSpPr bwMode="auto">
        <a:xfrm>
          <a:off x="5762626" y="1905000"/>
          <a:ext cx="818284" cy="3719079"/>
          <a:chOff x="560" y="157"/>
          <a:chExt cx="90" cy="518"/>
        </a:xfrm>
      </xdr:grpSpPr>
      <xdr:sp macro="" textlink="">
        <xdr:nvSpPr>
          <xdr:cNvPr id="32" name="Rectangle 41">
            <a:extLst>
              <a:ext uri="{FF2B5EF4-FFF2-40B4-BE49-F238E27FC236}">
                <a16:creationId xmlns:a16="http://schemas.microsoft.com/office/drawing/2014/main" id="{00000000-0008-0000-0300-000020000000}"/>
              </a:ext>
            </a:extLst>
          </xdr:cNvPr>
          <xdr:cNvSpPr>
            <a:spLocks noChangeArrowheads="1"/>
          </xdr:cNvSpPr>
        </xdr:nvSpPr>
        <xdr:spPr bwMode="auto">
          <a:xfrm>
            <a:off x="560" y="157"/>
            <a:ext cx="90" cy="518"/>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3" name="Rectangle 42">
            <a:extLst>
              <a:ext uri="{FF2B5EF4-FFF2-40B4-BE49-F238E27FC236}">
                <a16:creationId xmlns:a16="http://schemas.microsoft.com/office/drawing/2014/main" id="{00000000-0008-0000-0300-000021000000}"/>
              </a:ext>
            </a:extLst>
          </xdr:cNvPr>
          <xdr:cNvSpPr>
            <a:spLocks noChangeArrowheads="1"/>
          </xdr:cNvSpPr>
        </xdr:nvSpPr>
        <xdr:spPr bwMode="auto">
          <a:xfrm>
            <a:off x="568" y="167"/>
            <a:ext cx="80" cy="497"/>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4" name="Rectangle 43">
            <a:extLst>
              <a:ext uri="{FF2B5EF4-FFF2-40B4-BE49-F238E27FC236}">
                <a16:creationId xmlns:a16="http://schemas.microsoft.com/office/drawing/2014/main" id="{00000000-0008-0000-0300-000022000000}"/>
              </a:ext>
            </a:extLst>
          </xdr:cNvPr>
          <xdr:cNvSpPr>
            <a:spLocks noChangeArrowheads="1"/>
          </xdr:cNvSpPr>
        </xdr:nvSpPr>
        <xdr:spPr bwMode="auto">
          <a:xfrm>
            <a:off x="591" y="350"/>
            <a:ext cx="37" cy="149"/>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□□タワービル</a:t>
            </a:r>
            <a:endParaRPr lang="ja-JP" altLang="en-US"/>
          </a:p>
        </xdr:txBody>
      </xdr:sp>
    </xdr:grpSp>
    <xdr:clientData/>
  </xdr:twoCellAnchor>
  <xdr:twoCellAnchor editAs="oneCell">
    <xdr:from>
      <xdr:col>35</xdr:col>
      <xdr:colOff>18185</xdr:colOff>
      <xdr:row>30</xdr:row>
      <xdr:rowOff>2598</xdr:rowOff>
    </xdr:from>
    <xdr:to>
      <xdr:col>49</xdr:col>
      <xdr:colOff>152417</xdr:colOff>
      <xdr:row>33</xdr:row>
      <xdr:rowOff>76831</xdr:rowOff>
    </xdr:to>
    <xdr:sp macro="" textlink="">
      <xdr:nvSpPr>
        <xdr:cNvPr id="35" name="AutoShape 48">
          <a:extLst>
            <a:ext uri="{FF2B5EF4-FFF2-40B4-BE49-F238E27FC236}">
              <a16:creationId xmlns:a16="http://schemas.microsoft.com/office/drawing/2014/main" id="{00000000-0008-0000-0300-000023000000}"/>
            </a:ext>
          </a:extLst>
        </xdr:cNvPr>
        <xdr:cNvSpPr>
          <a:spLocks noChangeArrowheads="1"/>
        </xdr:cNvSpPr>
      </xdr:nvSpPr>
      <xdr:spPr bwMode="auto">
        <a:xfrm>
          <a:off x="6834621" y="4657725"/>
          <a:ext cx="2967487" cy="531433"/>
        </a:xfrm>
        <a:prstGeom prst="wedgeRectCallout">
          <a:avLst>
            <a:gd name="adj1" fmla="val -52797"/>
            <a:gd name="adj2" fmla="val 1340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基準年度中に、敷地境界や排出源の変更がある場合は、その変更点を図示してください。</a:t>
          </a:r>
        </a:p>
        <a:p>
          <a:pPr algn="l" rtl="0">
            <a:lnSpc>
              <a:spcPts val="1000"/>
            </a:lnSpc>
            <a:defRPr sz="1000"/>
          </a:pPr>
          <a:endParaRPr lang="ja-JP" altLang="en-US"/>
        </a:p>
      </xdr:txBody>
    </xdr:sp>
    <xdr:clientData/>
  </xdr:twoCellAnchor>
  <xdr:twoCellAnchor>
    <xdr:from>
      <xdr:col>8</xdr:col>
      <xdr:colOff>85725</xdr:colOff>
      <xdr:row>5</xdr:row>
      <xdr:rowOff>85725</xdr:rowOff>
    </xdr:from>
    <xdr:to>
      <xdr:col>35</xdr:col>
      <xdr:colOff>22315</xdr:colOff>
      <xdr:row>10</xdr:row>
      <xdr:rowOff>0</xdr:rowOff>
    </xdr:to>
    <xdr:sp macro="" textlink="">
      <xdr:nvSpPr>
        <xdr:cNvPr id="36" name="Rectangle 5">
          <a:extLst>
            <a:ext uri="{FF2B5EF4-FFF2-40B4-BE49-F238E27FC236}">
              <a16:creationId xmlns:a16="http://schemas.microsoft.com/office/drawing/2014/main" id="{00000000-0008-0000-0300-000024000000}"/>
            </a:ext>
          </a:extLst>
        </xdr:cNvPr>
        <xdr:cNvSpPr>
          <a:spLocks noChangeArrowheads="1"/>
        </xdr:cNvSpPr>
      </xdr:nvSpPr>
      <xdr:spPr bwMode="auto">
        <a:xfrm>
          <a:off x="1647825" y="847725"/>
          <a:ext cx="5080090" cy="762000"/>
        </a:xfrm>
        <a:prstGeom prst="wedgeRectCallout">
          <a:avLst>
            <a:gd name="adj1" fmla="val 1020"/>
            <a:gd name="adj2" fmla="val 7037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敷地境界を太線で示した上で、敷地境界内の排出源（少量排出源を含む）を明示して番号を振ってください。</a:t>
          </a:r>
          <a:r>
            <a:rPr lang="ja-JP" altLang="en-US" sz="1000" b="0" i="0" u="none" strike="noStrike" baseline="0">
              <a:solidFill>
                <a:srgbClr val="000000"/>
              </a:solidFill>
              <a:latin typeface="ＭＳ Ｐゴシック"/>
              <a:ea typeface="ＭＳ Ｐゴシック"/>
            </a:rPr>
            <a:t>なお、排出源が複数階にある場合は、階別に図を記載しても問題ありません。</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また、この枠内に図示するのではなく、別紙として作成、添付しても問題ありません。</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2</xdr:col>
      <xdr:colOff>85725</xdr:colOff>
      <xdr:row>11</xdr:row>
      <xdr:rowOff>95250</xdr:rowOff>
    </xdr:from>
    <xdr:to>
      <xdr:col>6</xdr:col>
      <xdr:colOff>129903</xdr:colOff>
      <xdr:row>34</xdr:row>
      <xdr:rowOff>109310</xdr:rowOff>
    </xdr:to>
    <xdr:grpSp>
      <xdr:nvGrpSpPr>
        <xdr:cNvPr id="37" name="Group 6">
          <a:extLst>
            <a:ext uri="{FF2B5EF4-FFF2-40B4-BE49-F238E27FC236}">
              <a16:creationId xmlns:a16="http://schemas.microsoft.com/office/drawing/2014/main" id="{00000000-0008-0000-0300-000025000000}"/>
            </a:ext>
          </a:extLst>
        </xdr:cNvPr>
        <xdr:cNvGrpSpPr>
          <a:grpSpLocks/>
        </xdr:cNvGrpSpPr>
      </xdr:nvGrpSpPr>
      <xdr:grpSpPr bwMode="auto">
        <a:xfrm>
          <a:off x="466725" y="1895475"/>
          <a:ext cx="825228" cy="3519260"/>
          <a:chOff x="11" y="156"/>
          <a:chExt cx="85" cy="385"/>
        </a:xfrm>
      </xdr:grpSpPr>
      <xdr:sp macro="" textlink="">
        <xdr:nvSpPr>
          <xdr:cNvPr id="38" name="Rectangle 7">
            <a:extLst>
              <a:ext uri="{FF2B5EF4-FFF2-40B4-BE49-F238E27FC236}">
                <a16:creationId xmlns:a16="http://schemas.microsoft.com/office/drawing/2014/main" id="{00000000-0008-0000-0300-000026000000}"/>
              </a:ext>
            </a:extLst>
          </xdr:cNvPr>
          <xdr:cNvSpPr>
            <a:spLocks noChangeArrowheads="1"/>
          </xdr:cNvSpPr>
        </xdr:nvSpPr>
        <xdr:spPr bwMode="auto">
          <a:xfrm>
            <a:off x="11" y="156"/>
            <a:ext cx="85" cy="38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 name="Rectangle 8">
            <a:extLst>
              <a:ext uri="{FF2B5EF4-FFF2-40B4-BE49-F238E27FC236}">
                <a16:creationId xmlns:a16="http://schemas.microsoft.com/office/drawing/2014/main" id="{00000000-0008-0000-0300-000027000000}"/>
              </a:ext>
            </a:extLst>
          </xdr:cNvPr>
          <xdr:cNvSpPr>
            <a:spLocks noChangeArrowheads="1"/>
          </xdr:cNvSpPr>
        </xdr:nvSpPr>
        <xdr:spPr bwMode="auto">
          <a:xfrm>
            <a:off x="18" y="166"/>
            <a:ext cx="70" cy="18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0" name="Rectangle 9">
            <a:extLst>
              <a:ext uri="{FF2B5EF4-FFF2-40B4-BE49-F238E27FC236}">
                <a16:creationId xmlns:a16="http://schemas.microsoft.com/office/drawing/2014/main" id="{00000000-0008-0000-0300-000028000000}"/>
              </a:ext>
            </a:extLst>
          </xdr:cNvPr>
          <xdr:cNvSpPr>
            <a:spLocks noChangeArrowheads="1"/>
          </xdr:cNvSpPr>
        </xdr:nvSpPr>
        <xdr:spPr bwMode="auto">
          <a:xfrm>
            <a:off x="18" y="366"/>
            <a:ext cx="70" cy="16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1" name="Rectangle 10">
            <a:extLst>
              <a:ext uri="{FF2B5EF4-FFF2-40B4-BE49-F238E27FC236}">
                <a16:creationId xmlns:a16="http://schemas.microsoft.com/office/drawing/2014/main" id="{00000000-0008-0000-0300-000029000000}"/>
              </a:ext>
            </a:extLst>
          </xdr:cNvPr>
          <xdr:cNvSpPr>
            <a:spLocks noChangeArrowheads="1"/>
          </xdr:cNvSpPr>
        </xdr:nvSpPr>
        <xdr:spPr bwMode="auto">
          <a:xfrm>
            <a:off x="34" y="207"/>
            <a:ext cx="37" cy="106"/>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△△商事ビル</a:t>
            </a:r>
            <a:endParaRPr lang="ja-JP" altLang="en-US"/>
          </a:p>
        </xdr:txBody>
      </xdr:sp>
      <xdr:sp macro="" textlink="">
        <xdr:nvSpPr>
          <xdr:cNvPr id="42" name="Rectangle 11">
            <a:extLst>
              <a:ext uri="{FF2B5EF4-FFF2-40B4-BE49-F238E27FC236}">
                <a16:creationId xmlns:a16="http://schemas.microsoft.com/office/drawing/2014/main" id="{00000000-0008-0000-0300-00002A000000}"/>
              </a:ext>
            </a:extLst>
          </xdr:cNvPr>
          <xdr:cNvSpPr>
            <a:spLocks noChangeArrowheads="1"/>
          </xdr:cNvSpPr>
        </xdr:nvSpPr>
        <xdr:spPr bwMode="auto">
          <a:xfrm>
            <a:off x="34" y="380"/>
            <a:ext cx="37" cy="137"/>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○○株式会社ビル</a:t>
            </a:r>
            <a:endParaRPr lang="ja-JP" altLang="en-US"/>
          </a:p>
        </xdr:txBody>
      </xdr:sp>
    </xdr:grpSp>
    <xdr:clientData/>
  </xdr:twoCellAnchor>
  <xdr:twoCellAnchor>
    <xdr:from>
      <xdr:col>2</xdr:col>
      <xdr:colOff>95250</xdr:colOff>
      <xdr:row>37</xdr:row>
      <xdr:rowOff>38100</xdr:rowOff>
    </xdr:from>
    <xdr:to>
      <xdr:col>6</xdr:col>
      <xdr:colOff>174353</xdr:colOff>
      <xdr:row>43</xdr:row>
      <xdr:rowOff>63046</xdr:rowOff>
    </xdr:to>
    <xdr:grpSp>
      <xdr:nvGrpSpPr>
        <xdr:cNvPr id="43" name="Group 12">
          <a:extLst>
            <a:ext uri="{FF2B5EF4-FFF2-40B4-BE49-F238E27FC236}">
              <a16:creationId xmlns:a16="http://schemas.microsoft.com/office/drawing/2014/main" id="{00000000-0008-0000-0300-00002B000000}"/>
            </a:ext>
          </a:extLst>
        </xdr:cNvPr>
        <xdr:cNvGrpSpPr>
          <a:grpSpLocks/>
        </xdr:cNvGrpSpPr>
      </xdr:nvGrpSpPr>
      <xdr:grpSpPr bwMode="auto">
        <a:xfrm>
          <a:off x="476250" y="5800725"/>
          <a:ext cx="860153" cy="939346"/>
          <a:chOff x="10" y="572"/>
          <a:chExt cx="88" cy="103"/>
        </a:xfrm>
      </xdr:grpSpPr>
      <xdr:sp macro="" textlink="">
        <xdr:nvSpPr>
          <xdr:cNvPr id="44" name="Rectangle 13">
            <a:extLst>
              <a:ext uri="{FF2B5EF4-FFF2-40B4-BE49-F238E27FC236}">
                <a16:creationId xmlns:a16="http://schemas.microsoft.com/office/drawing/2014/main" id="{00000000-0008-0000-0300-00002C000000}"/>
              </a:ext>
            </a:extLst>
          </xdr:cNvPr>
          <xdr:cNvSpPr>
            <a:spLocks noChangeArrowheads="1"/>
          </xdr:cNvSpPr>
        </xdr:nvSpPr>
        <xdr:spPr bwMode="auto">
          <a:xfrm>
            <a:off x="10" y="572"/>
            <a:ext cx="88" cy="10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 name="Rectangle 14">
            <a:extLst>
              <a:ext uri="{FF2B5EF4-FFF2-40B4-BE49-F238E27FC236}">
                <a16:creationId xmlns:a16="http://schemas.microsoft.com/office/drawing/2014/main" id="{00000000-0008-0000-0300-00002D000000}"/>
              </a:ext>
            </a:extLst>
          </xdr:cNvPr>
          <xdr:cNvSpPr>
            <a:spLocks noChangeArrowheads="1"/>
          </xdr:cNvSpPr>
        </xdr:nvSpPr>
        <xdr:spPr bwMode="auto">
          <a:xfrm>
            <a:off x="12" y="581"/>
            <a:ext cx="77" cy="92"/>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 name="Rectangle 15">
            <a:extLst>
              <a:ext uri="{FF2B5EF4-FFF2-40B4-BE49-F238E27FC236}">
                <a16:creationId xmlns:a16="http://schemas.microsoft.com/office/drawing/2014/main" id="{00000000-0008-0000-0300-00002E000000}"/>
              </a:ext>
            </a:extLst>
          </xdr:cNvPr>
          <xdr:cNvSpPr>
            <a:spLocks noChangeArrowheads="1"/>
          </xdr:cNvSpPr>
        </xdr:nvSpPr>
        <xdr:spPr bwMode="auto">
          <a:xfrm>
            <a:off x="21" y="610"/>
            <a:ext cx="66" cy="52"/>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a:t>
            </a:r>
          </a:p>
          <a:p>
            <a:pPr algn="ctr" rtl="0">
              <a:lnSpc>
                <a:spcPts val="1100"/>
              </a:lnSpc>
              <a:defRPr sz="1000"/>
            </a:pPr>
            <a:r>
              <a:rPr lang="ja-JP" altLang="en-US" sz="1000" b="0" i="0" u="none" strike="noStrike" baseline="0">
                <a:solidFill>
                  <a:srgbClr val="000000"/>
                </a:solidFill>
                <a:latin typeface="ＭＳ Ｐゴシック"/>
                <a:ea typeface="ＭＳ Ｐゴシック"/>
              </a:rPr>
              <a:t>スーパー</a:t>
            </a:r>
            <a:endParaRPr lang="ja-JP" altLang="en-US"/>
          </a:p>
        </xdr:txBody>
      </xdr:sp>
    </xdr:grpSp>
    <xdr:clientData/>
  </xdr:twoCellAnchor>
  <xdr:twoCellAnchor editAs="oneCell">
    <xdr:from>
      <xdr:col>34</xdr:col>
      <xdr:colOff>57149</xdr:colOff>
      <xdr:row>47</xdr:row>
      <xdr:rowOff>136814</xdr:rowOff>
    </xdr:from>
    <xdr:to>
      <xdr:col>51</xdr:col>
      <xdr:colOff>33188</xdr:colOff>
      <xdr:row>51</xdr:row>
      <xdr:rowOff>41808</xdr:rowOff>
    </xdr:to>
    <xdr:sp macro="" textlink="">
      <xdr:nvSpPr>
        <xdr:cNvPr id="47" name="AutoShape 4">
          <a:extLst>
            <a:ext uri="{FF2B5EF4-FFF2-40B4-BE49-F238E27FC236}">
              <a16:creationId xmlns:a16="http://schemas.microsoft.com/office/drawing/2014/main" id="{00000000-0008-0000-0300-00002F000000}"/>
            </a:ext>
          </a:extLst>
        </xdr:cNvPr>
        <xdr:cNvSpPr>
          <a:spLocks noChangeArrowheads="1"/>
        </xdr:cNvSpPr>
      </xdr:nvSpPr>
      <xdr:spPr bwMode="auto">
        <a:xfrm>
          <a:off x="6679622" y="7382741"/>
          <a:ext cx="3425821" cy="514594"/>
        </a:xfrm>
        <a:prstGeom prst="wedgeRectCallout">
          <a:avLst>
            <a:gd name="adj1" fmla="val -72635"/>
            <a:gd name="adj2" fmla="val 2149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敷地境界は、公的書類に基づいて確認してください。</a:t>
          </a:r>
          <a:r>
            <a:rPr lang="ja-JP" altLang="en-US" sz="1000" b="0" i="0" u="none" strike="noStrike" baseline="0">
              <a:solidFill>
                <a:srgbClr val="000000"/>
              </a:solidFill>
              <a:latin typeface="ＭＳ Ｐゴシック"/>
              <a:ea typeface="ＭＳ Ｐゴシック"/>
            </a:rPr>
            <a:t>（モニタリング報告ガイドライン第Ⅰ部 3.2.1 敷地境界の確認を参照）</a:t>
          </a:r>
        </a:p>
        <a:p>
          <a:pPr algn="l" rtl="0">
            <a:lnSpc>
              <a:spcPts val="1100"/>
            </a:lnSpc>
            <a:defRPr sz="1000"/>
          </a:pPr>
          <a:endParaRPr lang="ja-JP" altLang="en-US"/>
        </a:p>
      </xdr:txBody>
    </xdr:sp>
    <xdr:clientData/>
  </xdr:twoCellAnchor>
  <xdr:twoCellAnchor editAs="oneCell">
    <xdr:from>
      <xdr:col>33</xdr:col>
      <xdr:colOff>180974</xdr:colOff>
      <xdr:row>57</xdr:row>
      <xdr:rowOff>133499</xdr:rowOff>
    </xdr:from>
    <xdr:to>
      <xdr:col>48</xdr:col>
      <xdr:colOff>160161</xdr:colOff>
      <xdr:row>60</xdr:row>
      <xdr:rowOff>37897</xdr:rowOff>
    </xdr:to>
    <xdr:sp macro="" textlink="">
      <xdr:nvSpPr>
        <xdr:cNvPr id="48" name="AutoShape 5">
          <a:extLst>
            <a:ext uri="{FF2B5EF4-FFF2-40B4-BE49-F238E27FC236}">
              <a16:creationId xmlns:a16="http://schemas.microsoft.com/office/drawing/2014/main" id="{00000000-0008-0000-0300-000030000000}"/>
            </a:ext>
          </a:extLst>
        </xdr:cNvPr>
        <xdr:cNvSpPr>
          <a:spLocks noChangeArrowheads="1"/>
        </xdr:cNvSpPr>
      </xdr:nvSpPr>
      <xdr:spPr bwMode="auto">
        <a:xfrm>
          <a:off x="6609483" y="9457608"/>
          <a:ext cx="2968305" cy="527854"/>
        </a:xfrm>
        <a:prstGeom prst="wedgeRectCallout">
          <a:avLst>
            <a:gd name="adj1" fmla="val -73483"/>
            <a:gd name="adj2" fmla="val -5271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rPr>
            <a:t>基準年度中に、敷地境界や排出源の変更がある場合は、その内容を記載してください。</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editAs="oneCell">
    <xdr:from>
      <xdr:col>33</xdr:col>
      <xdr:colOff>169521</xdr:colOff>
      <xdr:row>53</xdr:row>
      <xdr:rowOff>99579</xdr:rowOff>
    </xdr:from>
    <xdr:to>
      <xdr:col>50</xdr:col>
      <xdr:colOff>173403</xdr:colOff>
      <xdr:row>55</xdr:row>
      <xdr:rowOff>186886</xdr:rowOff>
    </xdr:to>
    <xdr:sp macro="" textlink="">
      <xdr:nvSpPr>
        <xdr:cNvPr id="49" name="AutoShape 3">
          <a:extLst>
            <a:ext uri="{FF2B5EF4-FFF2-40B4-BE49-F238E27FC236}">
              <a16:creationId xmlns:a16="http://schemas.microsoft.com/office/drawing/2014/main" id="{00000000-0008-0000-0300-000031000000}"/>
            </a:ext>
          </a:extLst>
        </xdr:cNvPr>
        <xdr:cNvSpPr>
          <a:spLocks noChangeArrowheads="1"/>
        </xdr:cNvSpPr>
      </xdr:nvSpPr>
      <xdr:spPr bwMode="auto">
        <a:xfrm>
          <a:off x="6598030" y="8647834"/>
          <a:ext cx="3457128" cy="475235"/>
        </a:xfrm>
        <a:prstGeom prst="wedgeRectCallout">
          <a:avLst>
            <a:gd name="adj1" fmla="val -59961"/>
            <a:gd name="adj2" fmla="val -9450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排出源の特定方法は、モニタリング報告ガイドライン第Ⅰ部 3.4.2 排出源の特定方法を参照してください。</a:t>
          </a:r>
        </a:p>
        <a:p>
          <a:pPr algn="l" rtl="0">
            <a:lnSpc>
              <a:spcPts val="1100"/>
            </a:lnSpc>
            <a:defRPr sz="1000"/>
          </a:pPr>
          <a:endParaRPr lang="ja-JP" altLang="en-US"/>
        </a:p>
      </xdr:txBody>
    </xdr:sp>
    <xdr:clientData/>
  </xdr:twoCellAnchor>
  <xdr:twoCellAnchor editAs="oneCell">
    <xdr:from>
      <xdr:col>18</xdr:col>
      <xdr:colOff>6431</xdr:colOff>
      <xdr:row>2</xdr:row>
      <xdr:rowOff>83126</xdr:rowOff>
    </xdr:from>
    <xdr:to>
      <xdr:col>32</xdr:col>
      <xdr:colOff>151409</xdr:colOff>
      <xdr:row>4</xdr:row>
      <xdr:rowOff>64323</xdr:rowOff>
    </xdr:to>
    <xdr:sp macro="" textlink="">
      <xdr:nvSpPr>
        <xdr:cNvPr id="52" name="AutoShape 48">
          <a:extLst>
            <a:ext uri="{FF2B5EF4-FFF2-40B4-BE49-F238E27FC236}">
              <a16:creationId xmlns:a16="http://schemas.microsoft.com/office/drawing/2014/main" id="{00000000-0008-0000-0300-000034000000}"/>
            </a:ext>
          </a:extLst>
        </xdr:cNvPr>
        <xdr:cNvSpPr>
          <a:spLocks noChangeArrowheads="1"/>
        </xdr:cNvSpPr>
      </xdr:nvSpPr>
      <xdr:spPr bwMode="auto">
        <a:xfrm>
          <a:off x="3525486" y="387926"/>
          <a:ext cx="2860468" cy="285997"/>
        </a:xfrm>
        <a:prstGeom prst="wedgeRectCallout">
          <a:avLst>
            <a:gd name="adj1" fmla="val -62112"/>
            <a:gd name="adj2" fmla="val 3040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0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事業所</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及び事業所名は自動で入力されます。</a:t>
          </a: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96983</xdr:colOff>
      <xdr:row>25</xdr:row>
      <xdr:rowOff>96982</xdr:rowOff>
    </xdr:from>
    <xdr:to>
      <xdr:col>65</xdr:col>
      <xdr:colOff>416</xdr:colOff>
      <xdr:row>27</xdr:row>
      <xdr:rowOff>129235</xdr:rowOff>
    </xdr:to>
    <xdr:sp macro="" textlink="">
      <xdr:nvSpPr>
        <xdr:cNvPr id="53" name="Rectangle 3">
          <a:extLst>
            <a:ext uri="{FF2B5EF4-FFF2-40B4-BE49-F238E27FC236}">
              <a16:creationId xmlns:a16="http://schemas.microsoft.com/office/drawing/2014/main" id="{00000000-0008-0000-0300-000035000000}"/>
            </a:ext>
          </a:extLst>
        </xdr:cNvPr>
        <xdr:cNvSpPr>
          <a:spLocks noChangeArrowheads="1"/>
        </xdr:cNvSpPr>
      </xdr:nvSpPr>
      <xdr:spPr bwMode="auto">
        <a:xfrm>
          <a:off x="9047019" y="3990109"/>
          <a:ext cx="3588742" cy="3370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本社ビルの記入例を参照のこと。</a:t>
          </a:r>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11</xdr:col>
          <xdr:colOff>99060</xdr:colOff>
          <xdr:row>0</xdr:row>
          <xdr:rowOff>106680</xdr:rowOff>
        </xdr:from>
        <xdr:to>
          <xdr:col>18</xdr:col>
          <xdr:colOff>30480</xdr:colOff>
          <xdr:row>2</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82</xdr:col>
      <xdr:colOff>174172</xdr:colOff>
      <xdr:row>25</xdr:row>
      <xdr:rowOff>76200</xdr:rowOff>
    </xdr:from>
    <xdr:to>
      <xdr:col>100</xdr:col>
      <xdr:colOff>184483</xdr:colOff>
      <xdr:row>27</xdr:row>
      <xdr:rowOff>114391</xdr:rowOff>
    </xdr:to>
    <xdr:sp macro="" textlink="">
      <xdr:nvSpPr>
        <xdr:cNvPr id="54" name="Rectangle 3">
          <a:extLst>
            <a:ext uri="{FF2B5EF4-FFF2-40B4-BE49-F238E27FC236}">
              <a16:creationId xmlns:a16="http://schemas.microsoft.com/office/drawing/2014/main" id="{00000000-0008-0000-0300-000036000000}"/>
            </a:ext>
          </a:extLst>
        </xdr:cNvPr>
        <xdr:cNvSpPr>
          <a:spLocks noChangeArrowheads="1"/>
        </xdr:cNvSpPr>
      </xdr:nvSpPr>
      <xdr:spPr bwMode="auto">
        <a:xfrm>
          <a:off x="16480972" y="4016829"/>
          <a:ext cx="3711454" cy="34299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本社ビルの記入例を参照のこと。</a:t>
          </a:r>
          <a:endParaRPr lang="ja-JP" altLang="en-US"/>
        </a:p>
      </xdr:txBody>
    </xdr:sp>
    <xdr:clientData/>
  </xdr:twoCellAnchor>
  <xdr:twoCellAnchor editAs="oneCell">
    <xdr:from>
      <xdr:col>19</xdr:col>
      <xdr:colOff>138545</xdr:colOff>
      <xdr:row>41</xdr:row>
      <xdr:rowOff>110837</xdr:rowOff>
    </xdr:from>
    <xdr:to>
      <xdr:col>30</xdr:col>
      <xdr:colOff>55419</xdr:colOff>
      <xdr:row>48</xdr:row>
      <xdr:rowOff>104748</xdr:rowOff>
    </xdr:to>
    <xdr:pic>
      <xdr:nvPicPr>
        <xdr:cNvPr id="7168" name="図 7167">
          <a:extLst>
            <a:ext uri="{FF2B5EF4-FFF2-40B4-BE49-F238E27FC236}">
              <a16:creationId xmlns:a16="http://schemas.microsoft.com/office/drawing/2014/main" id="{00000000-0008-0000-0300-0000001C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4888" b="9283"/>
        <a:stretch/>
      </xdr:blipFill>
      <xdr:spPr bwMode="auto">
        <a:xfrm>
          <a:off x="3906981" y="6483928"/>
          <a:ext cx="2050474" cy="10607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105653</xdr:colOff>
      <xdr:row>43</xdr:row>
      <xdr:rowOff>136813</xdr:rowOff>
    </xdr:from>
    <xdr:to>
      <xdr:col>38</xdr:col>
      <xdr:colOff>162015</xdr:colOff>
      <xdr:row>46</xdr:row>
      <xdr:rowOff>106361</xdr:rowOff>
    </xdr:to>
    <xdr:sp macro="" textlink="">
      <xdr:nvSpPr>
        <xdr:cNvPr id="7170" name="AutoShape 48">
          <a:extLst>
            <a:ext uri="{FF2B5EF4-FFF2-40B4-BE49-F238E27FC236}">
              <a16:creationId xmlns:a16="http://schemas.microsoft.com/office/drawing/2014/main" id="{00000000-0008-0000-0300-0000021C0000}"/>
            </a:ext>
          </a:extLst>
        </xdr:cNvPr>
        <xdr:cNvSpPr>
          <a:spLocks noChangeArrowheads="1"/>
        </xdr:cNvSpPr>
      </xdr:nvSpPr>
      <xdr:spPr bwMode="auto">
        <a:xfrm>
          <a:off x="6007689" y="6814704"/>
          <a:ext cx="1608071" cy="426748"/>
        </a:xfrm>
        <a:prstGeom prst="wedgeRectCallout">
          <a:avLst>
            <a:gd name="adj1" fmla="val -71332"/>
            <a:gd name="adj2" fmla="val -9153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chemeClr val="tx1"/>
              </a:solidFill>
              <a:latin typeface="ＭＳ Ｐゴシック" panose="020B0600070205080204" pitchFamily="50" charset="-128"/>
              <a:ea typeface="ＭＳ Ｐゴシック" panose="020B0600070205080204" pitchFamily="50" charset="-128"/>
            </a:rPr>
            <a:t>排出源</a:t>
          </a:r>
          <a:r>
            <a:rPr lang="en-US" altLang="ja-JP" sz="1000" b="0" i="0" u="none" strike="noStrike" baseline="0">
              <a:solidFill>
                <a:schemeClr val="tx1"/>
              </a:solidFill>
              <a:latin typeface="ＭＳ Ｐゴシック" panose="020B0600070205080204" pitchFamily="50" charset="-128"/>
              <a:ea typeface="ＭＳ Ｐゴシック" panose="020B0600070205080204" pitchFamily="50" charset="-128"/>
            </a:rPr>
            <a:t>No.</a:t>
          </a:r>
          <a:r>
            <a:rPr lang="ja-JP" altLang="en-US" sz="1000" b="0" i="0" u="none" strike="noStrike" baseline="0">
              <a:solidFill>
                <a:schemeClr val="tx1"/>
              </a:solidFill>
              <a:latin typeface="ＭＳ Ｐゴシック" panose="020B0600070205080204" pitchFamily="50" charset="-128"/>
              <a:ea typeface="ＭＳ Ｐゴシック" panose="020B0600070205080204" pitchFamily="50" charset="-128"/>
            </a:rPr>
            <a:t>と排出源をリストにして記載してください。</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99060</xdr:colOff>
          <xdr:row>0</xdr:row>
          <xdr:rowOff>106680</xdr:rowOff>
        </xdr:from>
        <xdr:to>
          <xdr:col>14</xdr:col>
          <xdr:colOff>76200</xdr:colOff>
          <xdr:row>1</xdr:row>
          <xdr:rowOff>175260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36</xdr:col>
      <xdr:colOff>228600</xdr:colOff>
      <xdr:row>15</xdr:row>
      <xdr:rowOff>0</xdr:rowOff>
    </xdr:from>
    <xdr:to>
      <xdr:col>53</xdr:col>
      <xdr:colOff>9525</xdr:colOff>
      <xdr:row>21</xdr:row>
      <xdr:rowOff>95249</xdr:rowOff>
    </xdr:to>
    <xdr:sp macro="" textlink="">
      <xdr:nvSpPr>
        <xdr:cNvPr id="3" name="AutoShape 13">
          <a:extLst>
            <a:ext uri="{FF2B5EF4-FFF2-40B4-BE49-F238E27FC236}">
              <a16:creationId xmlns:a16="http://schemas.microsoft.com/office/drawing/2014/main" id="{00000000-0008-0000-0400-000003000000}"/>
            </a:ext>
          </a:extLst>
        </xdr:cNvPr>
        <xdr:cNvSpPr>
          <a:spLocks noChangeArrowheads="1"/>
        </xdr:cNvSpPr>
      </xdr:nvSpPr>
      <xdr:spPr bwMode="auto">
        <a:xfrm>
          <a:off x="7572375" y="5772150"/>
          <a:ext cx="2800350" cy="1009650"/>
        </a:xfrm>
        <a:prstGeom prst="wedgeRectCallout">
          <a:avLst>
            <a:gd name="adj1" fmla="val -51744"/>
            <a:gd name="adj2" fmla="val 8798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算定に使用するデータ（活動量、単位発熱量、排出係数等）の収集過程が分かるように、担当者と担当者の役割も含め、図示してください。</a:t>
          </a:r>
          <a:endParaRPr lang="ja-JP" altLang="en-US"/>
        </a:p>
      </xdr:txBody>
    </xdr:sp>
    <xdr:clientData/>
  </xdr:twoCellAnchor>
  <xdr:twoCellAnchor>
    <xdr:from>
      <xdr:col>1</xdr:col>
      <xdr:colOff>123825</xdr:colOff>
      <xdr:row>17</xdr:row>
      <xdr:rowOff>133350</xdr:rowOff>
    </xdr:from>
    <xdr:to>
      <xdr:col>20</xdr:col>
      <xdr:colOff>104503</xdr:colOff>
      <xdr:row>21</xdr:row>
      <xdr:rowOff>98243</xdr:rowOff>
    </xdr:to>
    <xdr:sp macro="" textlink="">
      <xdr:nvSpPr>
        <xdr:cNvPr id="190" name="Rectangle 4">
          <a:extLst>
            <a:ext uri="{FF2B5EF4-FFF2-40B4-BE49-F238E27FC236}">
              <a16:creationId xmlns:a16="http://schemas.microsoft.com/office/drawing/2014/main" id="{00000000-0008-0000-0400-0000BE000000}"/>
            </a:ext>
          </a:extLst>
        </xdr:cNvPr>
        <xdr:cNvSpPr>
          <a:spLocks noChangeArrowheads="1"/>
        </xdr:cNvSpPr>
      </xdr:nvSpPr>
      <xdr:spPr bwMode="auto">
        <a:xfrm>
          <a:off x="295275" y="6962775"/>
          <a:ext cx="3238228" cy="574493"/>
        </a:xfrm>
        <a:prstGeom prst="rect">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算定責任者：田中　太郎</a:t>
          </a:r>
        </a:p>
        <a:p>
          <a:pPr algn="ctr" rtl="0">
            <a:lnSpc>
              <a:spcPts val="1100"/>
            </a:lnSpc>
            <a:defRPr sz="1000"/>
          </a:pPr>
          <a:endParaRPr lang="ja-JP" altLang="en-US"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算定報告書の承認</a:t>
          </a:r>
          <a:endParaRPr lang="ja-JP" altLang="en-US"/>
        </a:p>
      </xdr:txBody>
    </xdr:sp>
    <xdr:clientData/>
  </xdr:twoCellAnchor>
  <xdr:twoCellAnchor>
    <xdr:from>
      <xdr:col>8</xdr:col>
      <xdr:colOff>66675</xdr:colOff>
      <xdr:row>21</xdr:row>
      <xdr:rowOff>114300</xdr:rowOff>
    </xdr:from>
    <xdr:to>
      <xdr:col>10</xdr:col>
      <xdr:colOff>28575</xdr:colOff>
      <xdr:row>24</xdr:row>
      <xdr:rowOff>45720</xdr:rowOff>
    </xdr:to>
    <xdr:sp macro="" textlink="">
      <xdr:nvSpPr>
        <xdr:cNvPr id="191" name="AutoShape 6">
          <a:extLst>
            <a:ext uri="{FF2B5EF4-FFF2-40B4-BE49-F238E27FC236}">
              <a16:creationId xmlns:a16="http://schemas.microsoft.com/office/drawing/2014/main" id="{00000000-0008-0000-0400-0000BF000000}"/>
            </a:ext>
          </a:extLst>
        </xdr:cNvPr>
        <xdr:cNvSpPr>
          <a:spLocks noChangeArrowheads="1"/>
        </xdr:cNvSpPr>
      </xdr:nvSpPr>
      <xdr:spPr bwMode="auto">
        <a:xfrm>
          <a:off x="1438275" y="7553325"/>
          <a:ext cx="304800" cy="388620"/>
        </a:xfrm>
        <a:prstGeom prst="upArrow">
          <a:avLst>
            <a:gd name="adj1" fmla="val 50000"/>
            <a:gd name="adj2" fmla="val 5560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114300</xdr:colOff>
      <xdr:row>21</xdr:row>
      <xdr:rowOff>142875</xdr:rowOff>
    </xdr:from>
    <xdr:to>
      <xdr:col>6</xdr:col>
      <xdr:colOff>76200</xdr:colOff>
      <xdr:row>24</xdr:row>
      <xdr:rowOff>85725</xdr:rowOff>
    </xdr:to>
    <xdr:sp macro="" textlink="">
      <xdr:nvSpPr>
        <xdr:cNvPr id="192" name="AutoShape 9">
          <a:extLst>
            <a:ext uri="{FF2B5EF4-FFF2-40B4-BE49-F238E27FC236}">
              <a16:creationId xmlns:a16="http://schemas.microsoft.com/office/drawing/2014/main" id="{00000000-0008-0000-0400-0000C0000000}"/>
            </a:ext>
          </a:extLst>
        </xdr:cNvPr>
        <xdr:cNvSpPr>
          <a:spLocks noChangeArrowheads="1"/>
        </xdr:cNvSpPr>
      </xdr:nvSpPr>
      <xdr:spPr bwMode="auto">
        <a:xfrm rot="10800000">
          <a:off x="800100" y="7581900"/>
          <a:ext cx="304800" cy="400050"/>
        </a:xfrm>
        <a:prstGeom prst="upArrow">
          <a:avLst>
            <a:gd name="adj1" fmla="val 50000"/>
            <a:gd name="adj2" fmla="val 5615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10</xdr:col>
      <xdr:colOff>57150</xdr:colOff>
      <xdr:row>22</xdr:row>
      <xdr:rowOff>9525</xdr:rowOff>
    </xdr:from>
    <xdr:to>
      <xdr:col>12</xdr:col>
      <xdr:colOff>59055</xdr:colOff>
      <xdr:row>23</xdr:row>
      <xdr:rowOff>129268</xdr:rowOff>
    </xdr:to>
    <xdr:sp macro="" textlink="">
      <xdr:nvSpPr>
        <xdr:cNvPr id="193" name="Rectangle 10">
          <a:extLst>
            <a:ext uri="{FF2B5EF4-FFF2-40B4-BE49-F238E27FC236}">
              <a16:creationId xmlns:a16="http://schemas.microsoft.com/office/drawing/2014/main" id="{00000000-0008-0000-0400-0000C1000000}"/>
            </a:ext>
          </a:extLst>
        </xdr:cNvPr>
        <xdr:cNvSpPr>
          <a:spLocks noChangeArrowheads="1"/>
        </xdr:cNvSpPr>
      </xdr:nvSpPr>
      <xdr:spPr bwMode="auto">
        <a:xfrm>
          <a:off x="1771650" y="7600950"/>
          <a:ext cx="344805" cy="272143"/>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提出</a:t>
          </a:r>
          <a:endParaRPr lang="ja-JP" altLang="en-US"/>
        </a:p>
      </xdr:txBody>
    </xdr:sp>
    <xdr:clientData/>
  </xdr:twoCellAnchor>
  <xdr:twoCellAnchor>
    <xdr:from>
      <xdr:col>2</xdr:col>
      <xdr:colOff>28575</xdr:colOff>
      <xdr:row>22</xdr:row>
      <xdr:rowOff>28576</xdr:rowOff>
    </xdr:from>
    <xdr:to>
      <xdr:col>4</xdr:col>
      <xdr:colOff>104775</xdr:colOff>
      <xdr:row>23</xdr:row>
      <xdr:rowOff>104776</xdr:rowOff>
    </xdr:to>
    <xdr:sp macro="" textlink="">
      <xdr:nvSpPr>
        <xdr:cNvPr id="194" name="Rectangle 11">
          <a:extLst>
            <a:ext uri="{FF2B5EF4-FFF2-40B4-BE49-F238E27FC236}">
              <a16:creationId xmlns:a16="http://schemas.microsoft.com/office/drawing/2014/main" id="{00000000-0008-0000-0400-0000C2000000}"/>
            </a:ext>
          </a:extLst>
        </xdr:cNvPr>
        <xdr:cNvSpPr>
          <a:spLocks noChangeArrowheads="1"/>
        </xdr:cNvSpPr>
      </xdr:nvSpPr>
      <xdr:spPr bwMode="auto">
        <a:xfrm>
          <a:off x="371475" y="7620001"/>
          <a:ext cx="419100" cy="228600"/>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承認</a:t>
          </a:r>
          <a:endParaRPr lang="ja-JP" altLang="en-US"/>
        </a:p>
      </xdr:txBody>
    </xdr:sp>
    <xdr:clientData/>
  </xdr:twoCellAnchor>
  <xdr:twoCellAnchor>
    <xdr:from>
      <xdr:col>2</xdr:col>
      <xdr:colOff>9525</xdr:colOff>
      <xdr:row>25</xdr:row>
      <xdr:rowOff>38100</xdr:rowOff>
    </xdr:from>
    <xdr:to>
      <xdr:col>12</xdr:col>
      <xdr:colOff>150223</xdr:colOff>
      <xdr:row>29</xdr:row>
      <xdr:rowOff>45496</xdr:rowOff>
    </xdr:to>
    <xdr:sp macro="" textlink="">
      <xdr:nvSpPr>
        <xdr:cNvPr id="195" name="Rectangle 5">
          <a:extLst>
            <a:ext uri="{FF2B5EF4-FFF2-40B4-BE49-F238E27FC236}">
              <a16:creationId xmlns:a16="http://schemas.microsoft.com/office/drawing/2014/main" id="{00000000-0008-0000-0400-0000C3000000}"/>
            </a:ext>
          </a:extLst>
        </xdr:cNvPr>
        <xdr:cNvSpPr>
          <a:spLocks noChangeArrowheads="1"/>
        </xdr:cNvSpPr>
      </xdr:nvSpPr>
      <xdr:spPr bwMode="auto">
        <a:xfrm>
          <a:off x="352425" y="8086725"/>
          <a:ext cx="1855198" cy="616996"/>
        </a:xfrm>
        <a:prstGeom prst="rect">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本社　算定担当者：</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佐藤　花子</a:t>
          </a:r>
        </a:p>
        <a:p>
          <a:pPr algn="ctr" rtl="0">
            <a:lnSpc>
              <a:spcPts val="1100"/>
            </a:lnSpc>
            <a:defRPr sz="1000"/>
          </a:pPr>
          <a:endParaRPr lang="ja-JP" altLang="en-US"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算定報告書の作成・取りまとめ</a:t>
          </a:r>
          <a:endParaRPr lang="ja-JP" altLang="en-US"/>
        </a:p>
      </xdr:txBody>
    </xdr:sp>
    <xdr:clientData/>
  </xdr:twoCellAnchor>
  <xdr:twoCellAnchor>
    <xdr:from>
      <xdr:col>4</xdr:col>
      <xdr:colOff>104775</xdr:colOff>
      <xdr:row>29</xdr:row>
      <xdr:rowOff>95250</xdr:rowOff>
    </xdr:from>
    <xdr:to>
      <xdr:col>6</xdr:col>
      <xdr:colOff>66675</xdr:colOff>
      <xdr:row>32</xdr:row>
      <xdr:rowOff>38100</xdr:rowOff>
    </xdr:to>
    <xdr:sp macro="" textlink="">
      <xdr:nvSpPr>
        <xdr:cNvPr id="197" name="AutoShape 9">
          <a:extLst>
            <a:ext uri="{FF2B5EF4-FFF2-40B4-BE49-F238E27FC236}">
              <a16:creationId xmlns:a16="http://schemas.microsoft.com/office/drawing/2014/main" id="{00000000-0008-0000-0400-0000C5000000}"/>
            </a:ext>
          </a:extLst>
        </xdr:cNvPr>
        <xdr:cNvSpPr>
          <a:spLocks noChangeArrowheads="1"/>
        </xdr:cNvSpPr>
      </xdr:nvSpPr>
      <xdr:spPr bwMode="auto">
        <a:xfrm rot="10800000">
          <a:off x="790575" y="8753475"/>
          <a:ext cx="304800" cy="400050"/>
        </a:xfrm>
        <a:prstGeom prst="upArrow">
          <a:avLst>
            <a:gd name="adj1" fmla="val 50000"/>
            <a:gd name="adj2" fmla="val 5615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8</xdr:col>
      <xdr:colOff>38100</xdr:colOff>
      <xdr:row>29</xdr:row>
      <xdr:rowOff>76200</xdr:rowOff>
    </xdr:from>
    <xdr:to>
      <xdr:col>10</xdr:col>
      <xdr:colOff>0</xdr:colOff>
      <xdr:row>32</xdr:row>
      <xdr:rowOff>7620</xdr:rowOff>
    </xdr:to>
    <xdr:sp macro="" textlink="">
      <xdr:nvSpPr>
        <xdr:cNvPr id="198" name="AutoShape 6">
          <a:extLst>
            <a:ext uri="{FF2B5EF4-FFF2-40B4-BE49-F238E27FC236}">
              <a16:creationId xmlns:a16="http://schemas.microsoft.com/office/drawing/2014/main" id="{00000000-0008-0000-0400-0000C6000000}"/>
            </a:ext>
          </a:extLst>
        </xdr:cNvPr>
        <xdr:cNvSpPr>
          <a:spLocks noChangeArrowheads="1"/>
        </xdr:cNvSpPr>
      </xdr:nvSpPr>
      <xdr:spPr bwMode="auto">
        <a:xfrm>
          <a:off x="1409700" y="8734425"/>
          <a:ext cx="304800" cy="388620"/>
        </a:xfrm>
        <a:prstGeom prst="upArrow">
          <a:avLst>
            <a:gd name="adj1" fmla="val 50000"/>
            <a:gd name="adj2" fmla="val 5560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85725</xdr:colOff>
      <xdr:row>29</xdr:row>
      <xdr:rowOff>123825</xdr:rowOff>
    </xdr:from>
    <xdr:to>
      <xdr:col>4</xdr:col>
      <xdr:colOff>127635</xdr:colOff>
      <xdr:row>31</xdr:row>
      <xdr:rowOff>104775</xdr:rowOff>
    </xdr:to>
    <xdr:sp macro="" textlink="">
      <xdr:nvSpPr>
        <xdr:cNvPr id="199" name="Rectangle 13">
          <a:extLst>
            <a:ext uri="{FF2B5EF4-FFF2-40B4-BE49-F238E27FC236}">
              <a16:creationId xmlns:a16="http://schemas.microsoft.com/office/drawing/2014/main" id="{00000000-0008-0000-0400-0000C7000000}"/>
            </a:ext>
          </a:extLst>
        </xdr:cNvPr>
        <xdr:cNvSpPr>
          <a:spLocks noChangeArrowheads="1"/>
        </xdr:cNvSpPr>
      </xdr:nvSpPr>
      <xdr:spPr bwMode="auto">
        <a:xfrm>
          <a:off x="428625" y="8782050"/>
          <a:ext cx="384810" cy="285750"/>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点検</a:t>
          </a:r>
          <a:endParaRPr lang="ja-JP" altLang="en-US"/>
        </a:p>
      </xdr:txBody>
    </xdr:sp>
    <xdr:clientData/>
  </xdr:twoCellAnchor>
  <xdr:twoCellAnchor>
    <xdr:from>
      <xdr:col>9</xdr:col>
      <xdr:colOff>161926</xdr:colOff>
      <xdr:row>29</xdr:row>
      <xdr:rowOff>38100</xdr:rowOff>
    </xdr:from>
    <xdr:to>
      <xdr:col>13</xdr:col>
      <xdr:colOff>66676</xdr:colOff>
      <xdr:row>32</xdr:row>
      <xdr:rowOff>95250</xdr:rowOff>
    </xdr:to>
    <xdr:sp macro="" textlink="">
      <xdr:nvSpPr>
        <xdr:cNvPr id="200" name="Rectangle 12">
          <a:extLst>
            <a:ext uri="{FF2B5EF4-FFF2-40B4-BE49-F238E27FC236}">
              <a16:creationId xmlns:a16="http://schemas.microsoft.com/office/drawing/2014/main" id="{00000000-0008-0000-0400-0000C8000000}"/>
            </a:ext>
          </a:extLst>
        </xdr:cNvPr>
        <xdr:cNvSpPr>
          <a:spLocks noChangeArrowheads="1"/>
        </xdr:cNvSpPr>
      </xdr:nvSpPr>
      <xdr:spPr bwMode="auto">
        <a:xfrm>
          <a:off x="1704976" y="8696325"/>
          <a:ext cx="590550" cy="514350"/>
        </a:xfrm>
        <a:prstGeom prst="rect">
          <a:avLst/>
        </a:prstGeom>
        <a:noFill/>
        <a:ln w="9525" algn="ctr">
          <a:noFill/>
          <a:miter lim="800000"/>
          <a:headEnd/>
          <a:tailEnd/>
        </a:ln>
        <a:effectLst/>
      </xdr:spPr>
      <xdr:txBody>
        <a:bodyPr vertOverflow="clip" wrap="square" lIns="27432" tIns="18288" rIns="27432"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集計データの提出（年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xdr:col>
      <xdr:colOff>0</xdr:colOff>
      <xdr:row>32</xdr:row>
      <xdr:rowOff>114299</xdr:rowOff>
    </xdr:from>
    <xdr:to>
      <xdr:col>14</xdr:col>
      <xdr:colOff>104776</xdr:colOff>
      <xdr:row>49</xdr:row>
      <xdr:rowOff>104775</xdr:rowOff>
    </xdr:to>
    <xdr:sp macro="" textlink="">
      <xdr:nvSpPr>
        <xdr:cNvPr id="201" name="Rectangle 1">
          <a:extLst>
            <a:ext uri="{FF2B5EF4-FFF2-40B4-BE49-F238E27FC236}">
              <a16:creationId xmlns:a16="http://schemas.microsoft.com/office/drawing/2014/main" id="{00000000-0008-0000-0400-0000C9000000}"/>
            </a:ext>
          </a:extLst>
        </xdr:cNvPr>
        <xdr:cNvSpPr>
          <a:spLocks noChangeArrowheads="1"/>
        </xdr:cNvSpPr>
      </xdr:nvSpPr>
      <xdr:spPr bwMode="auto">
        <a:xfrm>
          <a:off x="342900" y="9229724"/>
          <a:ext cx="2162176" cy="258127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○○ビル管理会社　職員：●●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活動量</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電力：電力使用量のお知らせにより把握</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都市ガス：ガス使用量のお知らせにより把握</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A重油、ガソリン：領収書により把握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1000" u="sng">
              <a:latin typeface="ＭＳ Ｐゴシック" panose="020B0600070205080204" pitchFamily="50" charset="-128"/>
              <a:ea typeface="ＭＳ Ｐゴシック" panose="020B0600070205080204" pitchFamily="50" charset="-128"/>
            </a:rPr>
            <a:t>単位発熱量</a:t>
          </a:r>
        </a:p>
        <a:p>
          <a:pPr algn="l" rtl="0">
            <a:lnSpc>
              <a:spcPts val="1100"/>
            </a:lnSpc>
            <a:defRPr sz="1000"/>
          </a:pPr>
          <a:r>
            <a:rPr lang="ja-JP" altLang="en-US" sz="1000">
              <a:latin typeface="ＭＳ Ｐゴシック" panose="020B0600070205080204" pitchFamily="50" charset="-128"/>
              <a:ea typeface="ＭＳ Ｐゴシック" panose="020B0600070205080204" pitchFamily="50" charset="-128"/>
            </a:rPr>
            <a:t> 都市ガス：ガス会社提供書類</a:t>
          </a:r>
        </a:p>
        <a:p>
          <a:pPr algn="l" rtl="0">
            <a:lnSpc>
              <a:spcPts val="1100"/>
            </a:lnSpc>
            <a:defRPr sz="1000"/>
          </a:pPr>
          <a:r>
            <a:rPr lang="ja-JP" altLang="en-US" sz="1000">
              <a:latin typeface="ＭＳ Ｐゴシック" panose="020B0600070205080204" pitchFamily="50" charset="-128"/>
              <a:ea typeface="ＭＳ Ｐゴシック" panose="020B0600070205080204" pitchFamily="50" charset="-128"/>
            </a:rPr>
            <a:t> Ａ重油・ガソリン：デフォルト値</a:t>
          </a:r>
        </a:p>
        <a:p>
          <a:pPr algn="l" rtl="0">
            <a:lnSpc>
              <a:spcPts val="1100"/>
            </a:lnSpc>
            <a:defRPr sz="1000"/>
          </a:pPr>
          <a:endParaRPr lang="ja-JP" altLang="en-US" sz="1000">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1000" u="sng">
              <a:latin typeface="ＭＳ Ｐゴシック" panose="020B0600070205080204" pitchFamily="50" charset="-128"/>
              <a:ea typeface="ＭＳ Ｐゴシック" panose="020B0600070205080204" pitchFamily="50" charset="-128"/>
            </a:rPr>
            <a:t>排出係数</a:t>
          </a:r>
        </a:p>
        <a:p>
          <a:pPr algn="l" rtl="0">
            <a:lnSpc>
              <a:spcPts val="1100"/>
            </a:lnSpc>
            <a:defRPr sz="1000"/>
          </a:pPr>
          <a:r>
            <a:rPr lang="ja-JP" altLang="en-US" sz="1000" baseline="0">
              <a:latin typeface="ＭＳ Ｐゴシック" panose="020B0600070205080204" pitchFamily="50" charset="-128"/>
              <a:ea typeface="ＭＳ Ｐゴシック" panose="020B0600070205080204" pitchFamily="50" charset="-128"/>
            </a:rPr>
            <a:t> </a:t>
          </a:r>
          <a:r>
            <a:rPr lang="ja-JP" altLang="en-US" sz="1000">
              <a:latin typeface="ＭＳ Ｐゴシック" panose="020B0600070205080204" pitchFamily="50" charset="-128"/>
              <a:ea typeface="ＭＳ Ｐゴシック" panose="020B0600070205080204" pitchFamily="50" charset="-128"/>
            </a:rPr>
            <a:t>都市ガス・電力・Ａ重油・ガソリン：デフォルト値</a:t>
          </a:r>
        </a:p>
        <a:p>
          <a:pPr algn="l" rtl="0">
            <a:lnSpc>
              <a:spcPts val="1100"/>
            </a:lnSpc>
            <a:defRPr sz="1000"/>
          </a:pP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13</xdr:col>
      <xdr:colOff>76203</xdr:colOff>
      <xdr:row>24</xdr:row>
      <xdr:rowOff>152399</xdr:rowOff>
    </xdr:from>
    <xdr:to>
      <xdr:col>19</xdr:col>
      <xdr:colOff>9527</xdr:colOff>
      <xdr:row>26</xdr:row>
      <xdr:rowOff>85724</xdr:rowOff>
    </xdr:to>
    <xdr:sp macro="" textlink="">
      <xdr:nvSpPr>
        <xdr:cNvPr id="202" name="AutoShape 39">
          <a:extLst>
            <a:ext uri="{FF2B5EF4-FFF2-40B4-BE49-F238E27FC236}">
              <a16:creationId xmlns:a16="http://schemas.microsoft.com/office/drawing/2014/main" id="{00000000-0008-0000-0400-0000CA000000}"/>
            </a:ext>
          </a:extLst>
        </xdr:cNvPr>
        <xdr:cNvSpPr>
          <a:spLocks noChangeArrowheads="1"/>
        </xdr:cNvSpPr>
      </xdr:nvSpPr>
      <xdr:spPr bwMode="auto">
        <a:xfrm rot="-5400000">
          <a:off x="2667002" y="7686675"/>
          <a:ext cx="238125" cy="962024"/>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85725</xdr:colOff>
      <xdr:row>23</xdr:row>
      <xdr:rowOff>95250</xdr:rowOff>
    </xdr:from>
    <xdr:to>
      <xdr:col>17</xdr:col>
      <xdr:colOff>87630</xdr:colOff>
      <xdr:row>25</xdr:row>
      <xdr:rowOff>62593</xdr:rowOff>
    </xdr:to>
    <xdr:sp macro="" textlink="">
      <xdr:nvSpPr>
        <xdr:cNvPr id="203" name="Rectangle 10">
          <a:extLst>
            <a:ext uri="{FF2B5EF4-FFF2-40B4-BE49-F238E27FC236}">
              <a16:creationId xmlns:a16="http://schemas.microsoft.com/office/drawing/2014/main" id="{00000000-0008-0000-0400-0000CB000000}"/>
            </a:ext>
          </a:extLst>
        </xdr:cNvPr>
        <xdr:cNvSpPr>
          <a:spLocks noChangeArrowheads="1"/>
        </xdr:cNvSpPr>
      </xdr:nvSpPr>
      <xdr:spPr bwMode="auto">
        <a:xfrm>
          <a:off x="2657475" y="7839075"/>
          <a:ext cx="344805" cy="272143"/>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提出</a:t>
          </a:r>
          <a:endParaRPr lang="ja-JP" altLang="en-US"/>
        </a:p>
      </xdr:txBody>
    </xdr:sp>
    <xdr:clientData/>
  </xdr:twoCellAnchor>
  <xdr:twoCellAnchor>
    <xdr:from>
      <xdr:col>15</xdr:col>
      <xdr:colOff>38100</xdr:colOff>
      <xdr:row>28</xdr:row>
      <xdr:rowOff>28575</xdr:rowOff>
    </xdr:from>
    <xdr:to>
      <xdr:col>17</xdr:col>
      <xdr:colOff>49530</xdr:colOff>
      <xdr:row>30</xdr:row>
      <xdr:rowOff>12791</xdr:rowOff>
    </xdr:to>
    <xdr:sp macro="" textlink="">
      <xdr:nvSpPr>
        <xdr:cNvPr id="204" name="Rectangle 46">
          <a:extLst>
            <a:ext uri="{FF2B5EF4-FFF2-40B4-BE49-F238E27FC236}">
              <a16:creationId xmlns:a16="http://schemas.microsoft.com/office/drawing/2014/main" id="{00000000-0008-0000-0400-0000CC000000}"/>
            </a:ext>
          </a:extLst>
        </xdr:cNvPr>
        <xdr:cNvSpPr>
          <a:spLocks noChangeArrowheads="1"/>
        </xdr:cNvSpPr>
      </xdr:nvSpPr>
      <xdr:spPr bwMode="auto">
        <a:xfrm>
          <a:off x="2609850" y="8534400"/>
          <a:ext cx="354330" cy="289016"/>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確認</a:t>
          </a:r>
          <a:endParaRPr lang="ja-JP" altLang="en-US"/>
        </a:p>
      </xdr:txBody>
    </xdr:sp>
    <xdr:clientData/>
  </xdr:twoCellAnchor>
  <xdr:twoCellAnchor>
    <xdr:from>
      <xdr:col>13</xdr:col>
      <xdr:colOff>114300</xdr:colOff>
      <xdr:row>27</xdr:row>
      <xdr:rowOff>28575</xdr:rowOff>
    </xdr:from>
    <xdr:to>
      <xdr:col>19</xdr:col>
      <xdr:colOff>57150</xdr:colOff>
      <xdr:row>28</xdr:row>
      <xdr:rowOff>123825</xdr:rowOff>
    </xdr:to>
    <xdr:sp macro="" textlink="">
      <xdr:nvSpPr>
        <xdr:cNvPr id="205" name="AutoShape 45">
          <a:extLst>
            <a:ext uri="{FF2B5EF4-FFF2-40B4-BE49-F238E27FC236}">
              <a16:creationId xmlns:a16="http://schemas.microsoft.com/office/drawing/2014/main" id="{00000000-0008-0000-0400-0000CD000000}"/>
            </a:ext>
          </a:extLst>
        </xdr:cNvPr>
        <xdr:cNvSpPr>
          <a:spLocks noChangeArrowheads="1"/>
        </xdr:cNvSpPr>
      </xdr:nvSpPr>
      <xdr:spPr bwMode="auto">
        <a:xfrm rot="5400000">
          <a:off x="2705100" y="8020050"/>
          <a:ext cx="247650" cy="971550"/>
        </a:xfrm>
        <a:prstGeom prst="upArrow">
          <a:avLst>
            <a:gd name="adj1" fmla="val 50000"/>
            <a:gd name="adj2" fmla="val 7929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95251</xdr:colOff>
      <xdr:row>23</xdr:row>
      <xdr:rowOff>152399</xdr:rowOff>
    </xdr:from>
    <xdr:to>
      <xdr:col>27</xdr:col>
      <xdr:colOff>114301</xdr:colOff>
      <xdr:row>29</xdr:row>
      <xdr:rowOff>47624</xdr:rowOff>
    </xdr:to>
    <xdr:sp macro="" textlink="">
      <xdr:nvSpPr>
        <xdr:cNvPr id="206" name="Rectangle 25">
          <a:extLst>
            <a:ext uri="{FF2B5EF4-FFF2-40B4-BE49-F238E27FC236}">
              <a16:creationId xmlns:a16="http://schemas.microsoft.com/office/drawing/2014/main" id="{00000000-0008-0000-0400-0000CE000000}"/>
            </a:ext>
          </a:extLst>
        </xdr:cNvPr>
        <xdr:cNvSpPr>
          <a:spLocks noChangeArrowheads="1"/>
        </xdr:cNvSpPr>
      </xdr:nvSpPr>
      <xdr:spPr bwMode="auto">
        <a:xfrm>
          <a:off x="3352801" y="7896224"/>
          <a:ext cx="1390650" cy="8096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B支店　算定担当者：</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鈴木　太郎</a:t>
          </a:r>
        </a:p>
        <a:p>
          <a:pPr algn="ctr" rtl="0">
            <a:lnSpc>
              <a:spcPts val="1100"/>
            </a:lnSpc>
            <a:defRPr sz="1000"/>
          </a:pPr>
          <a:endParaRPr lang="ja-JP" altLang="en-US"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算定報告書の作成</a:t>
          </a:r>
          <a:endParaRPr lang="ja-JP" altLang="en-US"/>
        </a:p>
      </xdr:txBody>
    </xdr:sp>
    <xdr:clientData/>
  </xdr:twoCellAnchor>
  <xdr:twoCellAnchor>
    <xdr:from>
      <xdr:col>19</xdr:col>
      <xdr:colOff>85725</xdr:colOff>
      <xdr:row>37</xdr:row>
      <xdr:rowOff>38100</xdr:rowOff>
    </xdr:from>
    <xdr:to>
      <xdr:col>27</xdr:col>
      <xdr:colOff>142875</xdr:colOff>
      <xdr:row>42</xdr:row>
      <xdr:rowOff>76200</xdr:rowOff>
    </xdr:to>
    <xdr:sp macro="" textlink="">
      <xdr:nvSpPr>
        <xdr:cNvPr id="207" name="Rectangle 15">
          <a:extLst>
            <a:ext uri="{FF2B5EF4-FFF2-40B4-BE49-F238E27FC236}">
              <a16:creationId xmlns:a16="http://schemas.microsoft.com/office/drawing/2014/main" id="{00000000-0008-0000-0400-0000CF000000}"/>
            </a:ext>
          </a:extLst>
        </xdr:cNvPr>
        <xdr:cNvSpPr>
          <a:spLocks noChangeArrowheads="1"/>
        </xdr:cNvSpPr>
      </xdr:nvSpPr>
      <xdr:spPr bwMode="auto">
        <a:xfrm>
          <a:off x="3343275" y="9915525"/>
          <a:ext cx="1428750" cy="80010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A支店　算定担当者：</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山田　一郎</a:t>
          </a:r>
        </a:p>
        <a:p>
          <a:pPr algn="ctr" rtl="0">
            <a:lnSpc>
              <a:spcPts val="1100"/>
            </a:lnSpc>
            <a:defRPr sz="1000"/>
          </a:pPr>
          <a:endParaRPr lang="ja-JP" altLang="en-US"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算定報告書の作成</a:t>
          </a:r>
          <a:endParaRPr lang="ja-JP" altLang="en-US"/>
        </a:p>
      </xdr:txBody>
    </xdr:sp>
    <xdr:clientData/>
  </xdr:twoCellAnchor>
  <xdr:twoCellAnchor>
    <xdr:from>
      <xdr:col>13</xdr:col>
      <xdr:colOff>169253</xdr:colOff>
      <xdr:row>32</xdr:row>
      <xdr:rowOff>90878</xdr:rowOff>
    </xdr:from>
    <xdr:to>
      <xdr:col>23</xdr:col>
      <xdr:colOff>6250</xdr:colOff>
      <xdr:row>33</xdr:row>
      <xdr:rowOff>152390</xdr:rowOff>
    </xdr:to>
    <xdr:sp macro="" textlink="">
      <xdr:nvSpPr>
        <xdr:cNvPr id="208" name="AutoShape 39">
          <a:extLst>
            <a:ext uri="{FF2B5EF4-FFF2-40B4-BE49-F238E27FC236}">
              <a16:creationId xmlns:a16="http://schemas.microsoft.com/office/drawing/2014/main" id="{00000000-0008-0000-0400-0000D0000000}"/>
            </a:ext>
          </a:extLst>
        </xdr:cNvPr>
        <xdr:cNvSpPr>
          <a:spLocks noChangeArrowheads="1"/>
        </xdr:cNvSpPr>
      </xdr:nvSpPr>
      <xdr:spPr bwMode="auto">
        <a:xfrm rot="18551872">
          <a:off x="3066896" y="8537510"/>
          <a:ext cx="213912" cy="1551497"/>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100365</xdr:colOff>
      <xdr:row>32</xdr:row>
      <xdr:rowOff>109535</xdr:rowOff>
    </xdr:from>
    <xdr:to>
      <xdr:col>21</xdr:col>
      <xdr:colOff>129324</xdr:colOff>
      <xdr:row>34</xdr:row>
      <xdr:rowOff>15398</xdr:rowOff>
    </xdr:to>
    <xdr:sp macro="" textlink="">
      <xdr:nvSpPr>
        <xdr:cNvPr id="209" name="AutoShape 39">
          <a:extLst>
            <a:ext uri="{FF2B5EF4-FFF2-40B4-BE49-F238E27FC236}">
              <a16:creationId xmlns:a16="http://schemas.microsoft.com/office/drawing/2014/main" id="{00000000-0008-0000-0400-0000D1000000}"/>
            </a:ext>
          </a:extLst>
        </xdr:cNvPr>
        <xdr:cNvSpPr>
          <a:spLocks noChangeArrowheads="1"/>
        </xdr:cNvSpPr>
      </xdr:nvSpPr>
      <xdr:spPr bwMode="auto">
        <a:xfrm rot="7802711">
          <a:off x="2838438" y="8544287"/>
          <a:ext cx="210663" cy="1572009"/>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28575</xdr:colOff>
      <xdr:row>32</xdr:row>
      <xdr:rowOff>19050</xdr:rowOff>
    </xdr:from>
    <xdr:to>
      <xdr:col>21</xdr:col>
      <xdr:colOff>40005</xdr:colOff>
      <xdr:row>33</xdr:row>
      <xdr:rowOff>138792</xdr:rowOff>
    </xdr:to>
    <xdr:sp macro="" textlink="">
      <xdr:nvSpPr>
        <xdr:cNvPr id="210" name="Rectangle 42">
          <a:extLst>
            <a:ext uri="{FF2B5EF4-FFF2-40B4-BE49-F238E27FC236}">
              <a16:creationId xmlns:a16="http://schemas.microsoft.com/office/drawing/2014/main" id="{00000000-0008-0000-0400-0000D2000000}"/>
            </a:ext>
          </a:extLst>
        </xdr:cNvPr>
        <xdr:cNvSpPr>
          <a:spLocks noChangeArrowheads="1"/>
        </xdr:cNvSpPr>
      </xdr:nvSpPr>
      <xdr:spPr bwMode="auto">
        <a:xfrm>
          <a:off x="3286125" y="9134475"/>
          <a:ext cx="354330" cy="272142"/>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提出</a:t>
          </a:r>
          <a:endParaRPr lang="ja-JP" altLang="en-US"/>
        </a:p>
      </xdr:txBody>
    </xdr:sp>
    <xdr:clientData/>
  </xdr:twoCellAnchor>
  <xdr:twoCellAnchor>
    <xdr:from>
      <xdr:col>15</xdr:col>
      <xdr:colOff>133350</xdr:colOff>
      <xdr:row>34</xdr:row>
      <xdr:rowOff>19050</xdr:rowOff>
    </xdr:from>
    <xdr:to>
      <xdr:col>17</xdr:col>
      <xdr:colOff>144780</xdr:colOff>
      <xdr:row>36</xdr:row>
      <xdr:rowOff>3266</xdr:rowOff>
    </xdr:to>
    <xdr:sp macro="" textlink="">
      <xdr:nvSpPr>
        <xdr:cNvPr id="211" name="Rectangle 46">
          <a:extLst>
            <a:ext uri="{FF2B5EF4-FFF2-40B4-BE49-F238E27FC236}">
              <a16:creationId xmlns:a16="http://schemas.microsoft.com/office/drawing/2014/main" id="{00000000-0008-0000-0400-0000D3000000}"/>
            </a:ext>
          </a:extLst>
        </xdr:cNvPr>
        <xdr:cNvSpPr>
          <a:spLocks noChangeArrowheads="1"/>
        </xdr:cNvSpPr>
      </xdr:nvSpPr>
      <xdr:spPr bwMode="auto">
        <a:xfrm>
          <a:off x="2705100" y="9439275"/>
          <a:ext cx="354330" cy="289016"/>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確認</a:t>
          </a:r>
          <a:endParaRPr lang="ja-JP" altLang="en-US"/>
        </a:p>
      </xdr:txBody>
    </xdr:sp>
    <xdr:clientData/>
  </xdr:twoCellAnchor>
  <xdr:twoCellAnchor>
    <xdr:from>
      <xdr:col>27</xdr:col>
      <xdr:colOff>161926</xdr:colOff>
      <xdr:row>24</xdr:row>
      <xdr:rowOff>123825</xdr:rowOff>
    </xdr:from>
    <xdr:to>
      <xdr:col>29</xdr:col>
      <xdr:colOff>28578</xdr:colOff>
      <xdr:row>26</xdr:row>
      <xdr:rowOff>66675</xdr:rowOff>
    </xdr:to>
    <xdr:sp macro="" textlink="">
      <xdr:nvSpPr>
        <xdr:cNvPr id="212" name="AutoShape 39">
          <a:extLst>
            <a:ext uri="{FF2B5EF4-FFF2-40B4-BE49-F238E27FC236}">
              <a16:creationId xmlns:a16="http://schemas.microsoft.com/office/drawing/2014/main" id="{00000000-0008-0000-0400-0000D4000000}"/>
            </a:ext>
          </a:extLst>
        </xdr:cNvPr>
        <xdr:cNvSpPr>
          <a:spLocks noChangeArrowheads="1"/>
        </xdr:cNvSpPr>
      </xdr:nvSpPr>
      <xdr:spPr bwMode="auto">
        <a:xfrm rot="-5400000">
          <a:off x="4933952" y="7877174"/>
          <a:ext cx="247650" cy="533402"/>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104775</xdr:colOff>
      <xdr:row>19</xdr:row>
      <xdr:rowOff>9525</xdr:rowOff>
    </xdr:from>
    <xdr:to>
      <xdr:col>36</xdr:col>
      <xdr:colOff>190500</xdr:colOff>
      <xdr:row>34</xdr:row>
      <xdr:rowOff>57150</xdr:rowOff>
    </xdr:to>
    <xdr:sp macro="" textlink="">
      <xdr:nvSpPr>
        <xdr:cNvPr id="213" name="Rectangle 3">
          <a:extLst>
            <a:ext uri="{FF2B5EF4-FFF2-40B4-BE49-F238E27FC236}">
              <a16:creationId xmlns:a16="http://schemas.microsoft.com/office/drawing/2014/main" id="{00000000-0008-0000-0400-0000D5000000}"/>
            </a:ext>
          </a:extLst>
        </xdr:cNvPr>
        <xdr:cNvSpPr>
          <a:spLocks noChangeArrowheads="1"/>
        </xdr:cNvSpPr>
      </xdr:nvSpPr>
      <xdr:spPr bwMode="auto">
        <a:xfrm>
          <a:off x="5400675" y="7143750"/>
          <a:ext cx="2133600" cy="23336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△△ビル管理会社　職員：▲▲</a:t>
          </a:r>
        </a:p>
        <a:p>
          <a:pPr algn="l" rtl="0">
            <a:lnSpc>
              <a:spcPts val="1200"/>
            </a:lnSpc>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活動量</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電力：電力使用量のお知らせにより把握</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都市ガス：ガス使用量のお知らせにより把握</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A重油：領収書により把握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ja-JP" altLang="en-US">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u="sng">
              <a:latin typeface="ＭＳ Ｐゴシック" panose="020B0600070205080204" pitchFamily="50" charset="-128"/>
              <a:ea typeface="ＭＳ Ｐゴシック" panose="020B0600070205080204" pitchFamily="50" charset="-128"/>
            </a:rPr>
            <a:t>単位発熱量</a:t>
          </a:r>
        </a:p>
        <a:p>
          <a:pPr algn="l" rtl="0">
            <a:lnSpc>
              <a:spcPts val="1100"/>
            </a:lnSpc>
            <a:defRPr sz="1000"/>
          </a:pPr>
          <a:r>
            <a:rPr lang="ja-JP" altLang="en-US" baseline="0">
              <a:latin typeface="ＭＳ Ｐゴシック" panose="020B0600070205080204" pitchFamily="50" charset="-128"/>
              <a:ea typeface="ＭＳ Ｐゴシック" panose="020B0600070205080204" pitchFamily="50" charset="-128"/>
            </a:rPr>
            <a:t> </a:t>
          </a:r>
          <a:r>
            <a:rPr lang="ja-JP" altLang="en-US">
              <a:latin typeface="ＭＳ Ｐゴシック" panose="020B0600070205080204" pitchFamily="50" charset="-128"/>
              <a:ea typeface="ＭＳ Ｐゴシック" panose="020B0600070205080204" pitchFamily="50" charset="-128"/>
            </a:rPr>
            <a:t>都市ガス：ガス会社提供書類</a:t>
          </a:r>
        </a:p>
        <a:p>
          <a:pPr algn="l" rtl="0">
            <a:lnSpc>
              <a:spcPts val="1100"/>
            </a:lnSpc>
            <a:defRPr sz="1000"/>
          </a:pPr>
          <a:r>
            <a:rPr lang="ja-JP" altLang="en-US" baseline="0">
              <a:latin typeface="ＭＳ Ｐゴシック" panose="020B0600070205080204" pitchFamily="50" charset="-128"/>
              <a:ea typeface="ＭＳ Ｐゴシック" panose="020B0600070205080204" pitchFamily="50" charset="-128"/>
            </a:rPr>
            <a:t> </a:t>
          </a:r>
          <a:r>
            <a:rPr lang="ja-JP" altLang="en-US">
              <a:latin typeface="ＭＳ Ｐゴシック" panose="020B0600070205080204" pitchFamily="50" charset="-128"/>
              <a:ea typeface="ＭＳ Ｐゴシック" panose="020B0600070205080204" pitchFamily="50" charset="-128"/>
            </a:rPr>
            <a:t>Ａ重油：デフォルト値</a:t>
          </a:r>
        </a:p>
        <a:p>
          <a:pPr algn="l" rtl="0">
            <a:lnSpc>
              <a:spcPts val="1100"/>
            </a:lnSpc>
            <a:defRPr sz="1000"/>
          </a:pPr>
          <a:endParaRPr lang="ja-JP" altLang="en-US">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u="sng">
              <a:latin typeface="ＭＳ Ｐゴシック" panose="020B0600070205080204" pitchFamily="50" charset="-128"/>
              <a:ea typeface="ＭＳ Ｐゴシック" panose="020B0600070205080204" pitchFamily="50" charset="-128"/>
            </a:rPr>
            <a:t>排出係数</a:t>
          </a:r>
        </a:p>
        <a:p>
          <a:pPr algn="l" rtl="0">
            <a:lnSpc>
              <a:spcPts val="1100"/>
            </a:lnSpc>
            <a:defRPr sz="1000"/>
          </a:pPr>
          <a:r>
            <a:rPr lang="ja-JP" altLang="en-US" baseline="0">
              <a:latin typeface="ＭＳ Ｐゴシック" panose="020B0600070205080204" pitchFamily="50" charset="-128"/>
              <a:ea typeface="ＭＳ Ｐゴシック" panose="020B0600070205080204" pitchFamily="50" charset="-128"/>
            </a:rPr>
            <a:t> </a:t>
          </a:r>
          <a:r>
            <a:rPr lang="ja-JP" altLang="en-US">
              <a:latin typeface="ＭＳ Ｐゴシック" panose="020B0600070205080204" pitchFamily="50" charset="-128"/>
              <a:ea typeface="ＭＳ Ｐゴシック" panose="020B0600070205080204" pitchFamily="50" charset="-128"/>
            </a:rPr>
            <a:t>都市ガス・電力・Ａ重油：デフォルト値</a:t>
          </a:r>
        </a:p>
      </xdr:txBody>
    </xdr:sp>
    <xdr:clientData/>
  </xdr:twoCellAnchor>
  <xdr:twoCellAnchor>
    <xdr:from>
      <xdr:col>27</xdr:col>
      <xdr:colOff>171450</xdr:colOff>
      <xdr:row>26</xdr:row>
      <xdr:rowOff>142875</xdr:rowOff>
    </xdr:from>
    <xdr:to>
      <xdr:col>29</xdr:col>
      <xdr:colOff>38102</xdr:colOff>
      <xdr:row>28</xdr:row>
      <xdr:rowOff>85725</xdr:rowOff>
    </xdr:to>
    <xdr:sp macro="" textlink="">
      <xdr:nvSpPr>
        <xdr:cNvPr id="214" name="AutoShape 39">
          <a:extLst>
            <a:ext uri="{FF2B5EF4-FFF2-40B4-BE49-F238E27FC236}">
              <a16:creationId xmlns:a16="http://schemas.microsoft.com/office/drawing/2014/main" id="{00000000-0008-0000-0400-0000D6000000}"/>
            </a:ext>
          </a:extLst>
        </xdr:cNvPr>
        <xdr:cNvSpPr>
          <a:spLocks noChangeArrowheads="1"/>
        </xdr:cNvSpPr>
      </xdr:nvSpPr>
      <xdr:spPr bwMode="auto">
        <a:xfrm rot="5400000">
          <a:off x="4943476" y="8201024"/>
          <a:ext cx="247650" cy="533402"/>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161925</xdr:colOff>
      <xdr:row>38</xdr:row>
      <xdr:rowOff>28575</xdr:rowOff>
    </xdr:from>
    <xdr:to>
      <xdr:col>29</xdr:col>
      <xdr:colOff>28577</xdr:colOff>
      <xdr:row>39</xdr:row>
      <xdr:rowOff>123825</xdr:rowOff>
    </xdr:to>
    <xdr:sp macro="" textlink="">
      <xdr:nvSpPr>
        <xdr:cNvPr id="215" name="AutoShape 39">
          <a:extLst>
            <a:ext uri="{FF2B5EF4-FFF2-40B4-BE49-F238E27FC236}">
              <a16:creationId xmlns:a16="http://schemas.microsoft.com/office/drawing/2014/main" id="{00000000-0008-0000-0400-0000D7000000}"/>
            </a:ext>
          </a:extLst>
        </xdr:cNvPr>
        <xdr:cNvSpPr>
          <a:spLocks noChangeArrowheads="1"/>
        </xdr:cNvSpPr>
      </xdr:nvSpPr>
      <xdr:spPr bwMode="auto">
        <a:xfrm rot="-5400000">
          <a:off x="4933951" y="9915524"/>
          <a:ext cx="247650" cy="533402"/>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219075</xdr:colOff>
      <xdr:row>40</xdr:row>
      <xdr:rowOff>76200</xdr:rowOff>
    </xdr:from>
    <xdr:to>
      <xdr:col>29</xdr:col>
      <xdr:colOff>85727</xdr:colOff>
      <xdr:row>42</xdr:row>
      <xdr:rowOff>19050</xdr:rowOff>
    </xdr:to>
    <xdr:sp macro="" textlink="">
      <xdr:nvSpPr>
        <xdr:cNvPr id="216" name="AutoShape 39">
          <a:extLst>
            <a:ext uri="{FF2B5EF4-FFF2-40B4-BE49-F238E27FC236}">
              <a16:creationId xmlns:a16="http://schemas.microsoft.com/office/drawing/2014/main" id="{00000000-0008-0000-0400-0000D8000000}"/>
            </a:ext>
          </a:extLst>
        </xdr:cNvPr>
        <xdr:cNvSpPr>
          <a:spLocks noChangeArrowheads="1"/>
        </xdr:cNvSpPr>
      </xdr:nvSpPr>
      <xdr:spPr bwMode="auto">
        <a:xfrm rot="5400000">
          <a:off x="4991101" y="10267949"/>
          <a:ext cx="247650" cy="533402"/>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276225</xdr:colOff>
      <xdr:row>42</xdr:row>
      <xdr:rowOff>38100</xdr:rowOff>
    </xdr:from>
    <xdr:to>
      <xdr:col>28</xdr:col>
      <xdr:colOff>295275</xdr:colOff>
      <xdr:row>44</xdr:row>
      <xdr:rowOff>19050</xdr:rowOff>
    </xdr:to>
    <xdr:sp macro="" textlink="">
      <xdr:nvSpPr>
        <xdr:cNvPr id="217" name="Rectangle 13">
          <a:extLst>
            <a:ext uri="{FF2B5EF4-FFF2-40B4-BE49-F238E27FC236}">
              <a16:creationId xmlns:a16="http://schemas.microsoft.com/office/drawing/2014/main" id="{00000000-0008-0000-0400-0000D9000000}"/>
            </a:ext>
          </a:extLst>
        </xdr:cNvPr>
        <xdr:cNvSpPr>
          <a:spLocks noChangeArrowheads="1"/>
        </xdr:cNvSpPr>
      </xdr:nvSpPr>
      <xdr:spPr bwMode="auto">
        <a:xfrm>
          <a:off x="4905375" y="10677525"/>
          <a:ext cx="352425" cy="285750"/>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点検</a:t>
          </a:r>
          <a:endParaRPr lang="ja-JP" altLang="en-US"/>
        </a:p>
      </xdr:txBody>
    </xdr:sp>
    <xdr:clientData/>
  </xdr:twoCellAnchor>
  <xdr:twoCellAnchor>
    <xdr:from>
      <xdr:col>27</xdr:col>
      <xdr:colOff>190500</xdr:colOff>
      <xdr:row>34</xdr:row>
      <xdr:rowOff>142874</xdr:rowOff>
    </xdr:from>
    <xdr:to>
      <xdr:col>29</xdr:col>
      <xdr:colOff>104775</xdr:colOff>
      <xdr:row>38</xdr:row>
      <xdr:rowOff>57149</xdr:rowOff>
    </xdr:to>
    <xdr:sp macro="" textlink="">
      <xdr:nvSpPr>
        <xdr:cNvPr id="218" name="Rectangle 12">
          <a:extLst>
            <a:ext uri="{FF2B5EF4-FFF2-40B4-BE49-F238E27FC236}">
              <a16:creationId xmlns:a16="http://schemas.microsoft.com/office/drawing/2014/main" id="{00000000-0008-0000-0400-0000DA000000}"/>
            </a:ext>
          </a:extLst>
        </xdr:cNvPr>
        <xdr:cNvSpPr>
          <a:spLocks noChangeArrowheads="1"/>
        </xdr:cNvSpPr>
      </xdr:nvSpPr>
      <xdr:spPr bwMode="auto">
        <a:xfrm>
          <a:off x="4819650" y="9563099"/>
          <a:ext cx="581025" cy="523875"/>
        </a:xfrm>
        <a:prstGeom prst="rect">
          <a:avLst/>
        </a:prstGeom>
        <a:noFill/>
        <a:ln w="9525" algn="ctr">
          <a:noFill/>
          <a:miter lim="800000"/>
          <a:headEnd/>
          <a:tailEnd/>
        </a:ln>
        <a:effectLst/>
      </xdr:spPr>
      <xdr:txBody>
        <a:bodyPr vertOverflow="clip" wrap="square" lIns="27432" tIns="18288" rIns="27432"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集計データの提出（年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27</xdr:col>
      <xdr:colOff>142875</xdr:colOff>
      <xdr:row>21</xdr:row>
      <xdr:rowOff>19050</xdr:rowOff>
    </xdr:from>
    <xdr:to>
      <xdr:col>29</xdr:col>
      <xdr:colOff>45656</xdr:colOff>
      <xdr:row>25</xdr:row>
      <xdr:rowOff>32160</xdr:rowOff>
    </xdr:to>
    <xdr:sp macro="" textlink="">
      <xdr:nvSpPr>
        <xdr:cNvPr id="219" name="Rectangle 12">
          <a:extLst>
            <a:ext uri="{FF2B5EF4-FFF2-40B4-BE49-F238E27FC236}">
              <a16:creationId xmlns:a16="http://schemas.microsoft.com/office/drawing/2014/main" id="{00000000-0008-0000-0400-0000DB000000}"/>
            </a:ext>
          </a:extLst>
        </xdr:cNvPr>
        <xdr:cNvSpPr>
          <a:spLocks noChangeArrowheads="1"/>
        </xdr:cNvSpPr>
      </xdr:nvSpPr>
      <xdr:spPr bwMode="auto">
        <a:xfrm>
          <a:off x="4772025" y="7458075"/>
          <a:ext cx="569531" cy="622710"/>
        </a:xfrm>
        <a:prstGeom prst="rect">
          <a:avLst/>
        </a:prstGeom>
        <a:noFill/>
        <a:ln w="9525" algn="ctr">
          <a:noFill/>
          <a:miter lim="800000"/>
          <a:headEnd/>
          <a:tailEnd/>
        </a:ln>
        <a:effectLst/>
      </xdr:spPr>
      <xdr:txBody>
        <a:bodyPr vertOverflow="clip" wrap="square" lIns="27432" tIns="18288" rIns="27432"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集計データの提出（年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27</xdr:col>
      <xdr:colOff>219075</xdr:colOff>
      <xdr:row>28</xdr:row>
      <xdr:rowOff>104774</xdr:rowOff>
    </xdr:from>
    <xdr:to>
      <xdr:col>28</xdr:col>
      <xdr:colOff>228600</xdr:colOff>
      <xdr:row>30</xdr:row>
      <xdr:rowOff>114299</xdr:rowOff>
    </xdr:to>
    <xdr:sp macro="" textlink="">
      <xdr:nvSpPr>
        <xdr:cNvPr id="220" name="Rectangle 13">
          <a:extLst>
            <a:ext uri="{FF2B5EF4-FFF2-40B4-BE49-F238E27FC236}">
              <a16:creationId xmlns:a16="http://schemas.microsoft.com/office/drawing/2014/main" id="{00000000-0008-0000-0400-0000DC000000}"/>
            </a:ext>
          </a:extLst>
        </xdr:cNvPr>
        <xdr:cNvSpPr>
          <a:spLocks noChangeArrowheads="1"/>
        </xdr:cNvSpPr>
      </xdr:nvSpPr>
      <xdr:spPr bwMode="auto">
        <a:xfrm>
          <a:off x="4848225" y="8610599"/>
          <a:ext cx="342900" cy="314325"/>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点検</a:t>
          </a:r>
          <a:endParaRPr lang="ja-JP" altLang="en-US"/>
        </a:p>
      </xdr:txBody>
    </xdr:sp>
    <xdr:clientData/>
  </xdr:twoCellAnchor>
  <xdr:twoCellAnchor>
    <xdr:from>
      <xdr:col>29</xdr:col>
      <xdr:colOff>76200</xdr:colOff>
      <xdr:row>36</xdr:row>
      <xdr:rowOff>76200</xdr:rowOff>
    </xdr:from>
    <xdr:to>
      <xdr:col>36</xdr:col>
      <xdr:colOff>190501</xdr:colOff>
      <xdr:row>52</xdr:row>
      <xdr:rowOff>9525</xdr:rowOff>
    </xdr:to>
    <xdr:sp macro="" textlink="">
      <xdr:nvSpPr>
        <xdr:cNvPr id="221" name="Rectangle 2">
          <a:extLst>
            <a:ext uri="{FF2B5EF4-FFF2-40B4-BE49-F238E27FC236}">
              <a16:creationId xmlns:a16="http://schemas.microsoft.com/office/drawing/2014/main" id="{00000000-0008-0000-0400-0000DD000000}"/>
            </a:ext>
          </a:extLst>
        </xdr:cNvPr>
        <xdr:cNvSpPr>
          <a:spLocks noChangeArrowheads="1"/>
        </xdr:cNvSpPr>
      </xdr:nvSpPr>
      <xdr:spPr bwMode="auto">
        <a:xfrm>
          <a:off x="5372100" y="6753225"/>
          <a:ext cx="2162176" cy="23717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□□ビル管理会社　職員：■■</a:t>
          </a:r>
        </a:p>
        <a:p>
          <a:pPr algn="l" rtl="0">
            <a:lnSpc>
              <a:spcPts val="1200"/>
            </a:lnSpc>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活動量</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電力：電力使用量のお知らせにより把握</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都市ガス：ガス使用量のお知らせにより把握</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A重油：領収書により把握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u="sng">
              <a:latin typeface="ＭＳ Ｐゴシック" panose="020B0600070205080204" pitchFamily="50" charset="-128"/>
              <a:ea typeface="ＭＳ Ｐゴシック" panose="020B0600070205080204" pitchFamily="50" charset="-128"/>
            </a:rPr>
            <a:t>単位発熱量</a:t>
          </a:r>
        </a:p>
        <a:p>
          <a:pPr algn="l" rtl="0">
            <a:lnSpc>
              <a:spcPts val="1100"/>
            </a:lnSpc>
            <a:defRPr sz="1000"/>
          </a:pPr>
          <a:r>
            <a:rPr lang="ja-JP" altLang="en-US" baseline="0">
              <a:latin typeface="ＭＳ Ｐゴシック" panose="020B0600070205080204" pitchFamily="50" charset="-128"/>
              <a:ea typeface="ＭＳ Ｐゴシック" panose="020B0600070205080204" pitchFamily="50" charset="-128"/>
            </a:rPr>
            <a:t> </a:t>
          </a:r>
          <a:r>
            <a:rPr lang="ja-JP" altLang="en-US">
              <a:latin typeface="ＭＳ Ｐゴシック" panose="020B0600070205080204" pitchFamily="50" charset="-128"/>
              <a:ea typeface="ＭＳ Ｐゴシック" panose="020B0600070205080204" pitchFamily="50" charset="-128"/>
            </a:rPr>
            <a:t>都市ガス：ガス会社提供書類</a:t>
          </a:r>
        </a:p>
        <a:p>
          <a:pPr algn="l" rtl="0">
            <a:lnSpc>
              <a:spcPts val="1100"/>
            </a:lnSpc>
            <a:defRPr sz="1000"/>
          </a:pPr>
          <a:r>
            <a:rPr lang="ja-JP" altLang="en-US" baseline="0">
              <a:latin typeface="ＭＳ Ｐゴシック" panose="020B0600070205080204" pitchFamily="50" charset="-128"/>
              <a:ea typeface="ＭＳ Ｐゴシック" panose="020B0600070205080204" pitchFamily="50" charset="-128"/>
            </a:rPr>
            <a:t> </a:t>
          </a:r>
          <a:r>
            <a:rPr lang="ja-JP" altLang="en-US">
              <a:latin typeface="ＭＳ Ｐゴシック" panose="020B0600070205080204" pitchFamily="50" charset="-128"/>
              <a:ea typeface="ＭＳ Ｐゴシック" panose="020B0600070205080204" pitchFamily="50" charset="-128"/>
            </a:rPr>
            <a:t>Ａ重油：デフォルト値</a:t>
          </a:r>
        </a:p>
        <a:p>
          <a:pPr algn="l" rtl="0">
            <a:lnSpc>
              <a:spcPts val="1100"/>
            </a:lnSpc>
            <a:defRPr sz="1000"/>
          </a:pPr>
          <a:endParaRPr lang="ja-JP" altLang="en-US">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u="sng">
              <a:latin typeface="ＭＳ Ｐゴシック" panose="020B0600070205080204" pitchFamily="50" charset="-128"/>
              <a:ea typeface="ＭＳ Ｐゴシック" panose="020B0600070205080204" pitchFamily="50" charset="-128"/>
            </a:rPr>
            <a:t>排出係数</a:t>
          </a:r>
        </a:p>
        <a:p>
          <a:pPr algn="l" rtl="0">
            <a:lnSpc>
              <a:spcPts val="1100"/>
            </a:lnSpc>
            <a:defRPr sz="1000"/>
          </a:pPr>
          <a:r>
            <a:rPr lang="ja-JP" altLang="en-US" baseline="0">
              <a:latin typeface="ＭＳ Ｐゴシック" panose="020B0600070205080204" pitchFamily="50" charset="-128"/>
              <a:ea typeface="ＭＳ Ｐゴシック" panose="020B0600070205080204" pitchFamily="50" charset="-128"/>
            </a:rPr>
            <a:t> </a:t>
          </a:r>
          <a:r>
            <a:rPr lang="ja-JP" altLang="en-US">
              <a:latin typeface="ＭＳ Ｐゴシック" panose="020B0600070205080204" pitchFamily="50" charset="-128"/>
              <a:ea typeface="ＭＳ Ｐゴシック" panose="020B0600070205080204" pitchFamily="50" charset="-128"/>
            </a:rPr>
            <a:t>都市ガス・電力・Ａ重油：デフォルト値</a:t>
          </a:r>
        </a:p>
        <a:p>
          <a:pPr algn="l" rtl="0">
            <a:lnSpc>
              <a:spcPts val="1100"/>
            </a:lnSpc>
            <a:defRPr sz="1000"/>
          </a:pPr>
          <a:endParaRPr lang="ja-JP" altLang="en-US">
            <a:latin typeface="ＭＳ Ｐゴシック" panose="020B0600070205080204" pitchFamily="50" charset="-128"/>
            <a:ea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304800</xdr:colOff>
          <xdr:row>0</xdr:row>
          <xdr:rowOff>99060</xdr:rowOff>
        </xdr:from>
        <xdr:to>
          <xdr:col>3</xdr:col>
          <xdr:colOff>1676400</xdr:colOff>
          <xdr:row>1</xdr:row>
          <xdr:rowOff>175260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185058</xdr:colOff>
      <xdr:row>16</xdr:row>
      <xdr:rowOff>152399</xdr:rowOff>
    </xdr:from>
    <xdr:to>
      <xdr:col>9</xdr:col>
      <xdr:colOff>541111</xdr:colOff>
      <xdr:row>18</xdr:row>
      <xdr:rowOff>174170</xdr:rowOff>
    </xdr:to>
    <xdr:sp macro="" textlink="">
      <xdr:nvSpPr>
        <xdr:cNvPr id="3" name="AutoShape 8">
          <a:extLst>
            <a:ext uri="{FF2B5EF4-FFF2-40B4-BE49-F238E27FC236}">
              <a16:creationId xmlns:a16="http://schemas.microsoft.com/office/drawing/2014/main" id="{00000000-0008-0000-0500-000003000000}"/>
            </a:ext>
          </a:extLst>
        </xdr:cNvPr>
        <xdr:cNvSpPr>
          <a:spLocks noChangeArrowheads="1"/>
        </xdr:cNvSpPr>
      </xdr:nvSpPr>
      <xdr:spPr bwMode="auto">
        <a:xfrm>
          <a:off x="4474029" y="4169228"/>
          <a:ext cx="2503714" cy="631371"/>
        </a:xfrm>
        <a:prstGeom prst="wedgeRectCallout">
          <a:avLst>
            <a:gd name="adj1" fmla="val -32776"/>
            <a:gd name="adj2" fmla="val -7758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a:p>
      </xdr:txBody>
    </xdr:sp>
    <xdr:clientData/>
  </xdr:twoCellAnchor>
  <xdr:twoCellAnchor editAs="oneCell">
    <xdr:from>
      <xdr:col>2</xdr:col>
      <xdr:colOff>544286</xdr:colOff>
      <xdr:row>16</xdr:row>
      <xdr:rowOff>283028</xdr:rowOff>
    </xdr:from>
    <xdr:to>
      <xdr:col>4</xdr:col>
      <xdr:colOff>206828</xdr:colOff>
      <xdr:row>22</xdr:row>
      <xdr:rowOff>130627</xdr:rowOff>
    </xdr:to>
    <xdr:sp macro="" textlink="">
      <xdr:nvSpPr>
        <xdr:cNvPr id="4" name="AutoShape 2">
          <a:extLst>
            <a:ext uri="{FF2B5EF4-FFF2-40B4-BE49-F238E27FC236}">
              <a16:creationId xmlns:a16="http://schemas.microsoft.com/office/drawing/2014/main" id="{00000000-0008-0000-0500-000004000000}"/>
            </a:ext>
          </a:extLst>
        </xdr:cNvPr>
        <xdr:cNvSpPr>
          <a:spLocks noChangeArrowheads="1"/>
        </xdr:cNvSpPr>
      </xdr:nvSpPr>
      <xdr:spPr bwMode="auto">
        <a:xfrm>
          <a:off x="1066800" y="4299857"/>
          <a:ext cx="2906485" cy="1219199"/>
        </a:xfrm>
        <a:prstGeom prst="wedgeRectCallout">
          <a:avLst>
            <a:gd name="adj1" fmla="val -55693"/>
            <a:gd name="adj2" fmla="val -9864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solidFill>
                <a:schemeClr val="tx1"/>
              </a:solidFill>
              <a:latin typeface="ＭＳ Ｐゴシック" panose="020B0600070205080204" pitchFamily="50" charset="-128"/>
              <a:ea typeface="ＭＳ Ｐゴシック" panose="020B0600070205080204" pitchFamily="50" charset="-128"/>
            </a:rPr>
            <a:t>算定対象範囲外から供給された電気・熱については取引メーター等を一つの排出源とし、それ以外の場合は設備ごとに排出源</a:t>
          </a:r>
          <a:r>
            <a:rPr lang="en-US" altLang="ja-JP">
              <a:solidFill>
                <a:schemeClr val="tx1"/>
              </a:solidFill>
              <a:latin typeface="ＭＳ Ｐゴシック" panose="020B0600070205080204" pitchFamily="50" charset="-128"/>
              <a:ea typeface="ＭＳ Ｐゴシック" panose="020B0600070205080204" pitchFamily="50" charset="-128"/>
            </a:rPr>
            <a:t>No.</a:t>
          </a:r>
          <a:r>
            <a:rPr lang="ja-JP" altLang="en-US">
              <a:solidFill>
                <a:schemeClr val="tx1"/>
              </a:solidFill>
              <a:latin typeface="ＭＳ Ｐゴシック" panose="020B0600070205080204" pitchFamily="50" charset="-128"/>
              <a:ea typeface="ＭＳ Ｐゴシック" panose="020B0600070205080204" pitchFamily="50" charset="-128"/>
            </a:rPr>
            <a:t>を振ってください。</a:t>
          </a:r>
          <a:endParaRPr lang="en-US" altLang="ja-JP">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同種、かつ、同一のモニタリングポイントを共有する複数の排出源は、排出源</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をまとめて記載することも可能です。</a:t>
          </a: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478971</xdr:colOff>
      <xdr:row>9</xdr:row>
      <xdr:rowOff>217714</xdr:rowOff>
    </xdr:from>
    <xdr:to>
      <xdr:col>9</xdr:col>
      <xdr:colOff>1556657</xdr:colOff>
      <xdr:row>11</xdr:row>
      <xdr:rowOff>108856</xdr:rowOff>
    </xdr:to>
    <xdr:sp macro="" textlink="">
      <xdr:nvSpPr>
        <xdr:cNvPr id="5" name="AutoShape 33">
          <a:extLst>
            <a:ext uri="{FF2B5EF4-FFF2-40B4-BE49-F238E27FC236}">
              <a16:creationId xmlns:a16="http://schemas.microsoft.com/office/drawing/2014/main" id="{00000000-0008-0000-0500-000005000000}"/>
            </a:ext>
          </a:extLst>
        </xdr:cNvPr>
        <xdr:cNvSpPr>
          <a:spLocks noChangeArrowheads="1"/>
        </xdr:cNvSpPr>
      </xdr:nvSpPr>
      <xdr:spPr bwMode="auto">
        <a:xfrm>
          <a:off x="5965371" y="2100943"/>
          <a:ext cx="2024743" cy="500742"/>
        </a:xfrm>
        <a:prstGeom prst="wedgeRectCallout">
          <a:avLst>
            <a:gd name="adj1" fmla="val -76978"/>
            <a:gd name="adj2" fmla="val -5584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年度途中で変更があった場合</a:t>
          </a:r>
        </a:p>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は○（変更有）と記載してください。</a:t>
          </a:r>
        </a:p>
      </xdr:txBody>
    </xdr:sp>
    <xdr:clientData/>
  </xdr:twoCellAnchor>
  <xdr:twoCellAnchor editAs="oneCell">
    <xdr:from>
      <xdr:col>7</xdr:col>
      <xdr:colOff>283028</xdr:colOff>
      <xdr:row>0</xdr:row>
      <xdr:rowOff>130628</xdr:rowOff>
    </xdr:from>
    <xdr:to>
      <xdr:col>11</xdr:col>
      <xdr:colOff>1248682</xdr:colOff>
      <xdr:row>3</xdr:row>
      <xdr:rowOff>30390</xdr:rowOff>
    </xdr:to>
    <xdr:sp macro="" textlink="">
      <xdr:nvSpPr>
        <xdr:cNvPr id="6" name="AutoShape 8">
          <a:extLst>
            <a:ext uri="{FF2B5EF4-FFF2-40B4-BE49-F238E27FC236}">
              <a16:creationId xmlns:a16="http://schemas.microsoft.com/office/drawing/2014/main" id="{00000000-0008-0000-0500-000006000000}"/>
            </a:ext>
          </a:extLst>
        </xdr:cNvPr>
        <xdr:cNvSpPr>
          <a:spLocks noChangeArrowheads="1"/>
        </xdr:cNvSpPr>
      </xdr:nvSpPr>
      <xdr:spPr bwMode="auto">
        <a:xfrm>
          <a:off x="5769428" y="130628"/>
          <a:ext cx="4365172" cy="381001"/>
        </a:xfrm>
        <a:prstGeom prst="wedgeRectCallout">
          <a:avLst>
            <a:gd name="adj1" fmla="val -55370"/>
            <a:gd name="adj2" fmla="val 748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62865</xdr:colOff>
      <xdr:row>25</xdr:row>
      <xdr:rowOff>289560</xdr:rowOff>
    </xdr:from>
    <xdr:to>
      <xdr:col>39</xdr:col>
      <xdr:colOff>74900</xdr:colOff>
      <xdr:row>95</xdr:row>
      <xdr:rowOff>76316</xdr:rowOff>
    </xdr:to>
    <xdr:pic>
      <xdr:nvPicPr>
        <xdr:cNvPr id="3" name="図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13836015" y="6995160"/>
          <a:ext cx="3612485" cy="1060715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822960</xdr:colOff>
          <xdr:row>0</xdr:row>
          <xdr:rowOff>106680</xdr:rowOff>
        </xdr:from>
        <xdr:to>
          <xdr:col>4</xdr:col>
          <xdr:colOff>1089660</xdr:colOff>
          <xdr:row>2</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6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514350</xdr:colOff>
      <xdr:row>20</xdr:row>
      <xdr:rowOff>152400</xdr:rowOff>
    </xdr:from>
    <xdr:to>
      <xdr:col>8</xdr:col>
      <xdr:colOff>55917</xdr:colOff>
      <xdr:row>23</xdr:row>
      <xdr:rowOff>119743</xdr:rowOff>
    </xdr:to>
    <xdr:sp macro="" textlink="">
      <xdr:nvSpPr>
        <xdr:cNvPr id="4" name="AutoShape 7">
          <a:extLst>
            <a:ext uri="{FF2B5EF4-FFF2-40B4-BE49-F238E27FC236}">
              <a16:creationId xmlns:a16="http://schemas.microsoft.com/office/drawing/2014/main" id="{00000000-0008-0000-0600-000004000000}"/>
            </a:ext>
          </a:extLst>
        </xdr:cNvPr>
        <xdr:cNvSpPr>
          <a:spLocks noChangeArrowheads="1"/>
        </xdr:cNvSpPr>
      </xdr:nvSpPr>
      <xdr:spPr bwMode="auto">
        <a:xfrm>
          <a:off x="4738007" y="5965371"/>
          <a:ext cx="2643996" cy="881743"/>
        </a:xfrm>
        <a:prstGeom prst="wedgeRectCallout">
          <a:avLst>
            <a:gd name="adj1" fmla="val -42877"/>
            <a:gd name="adj2" fmla="val -8162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データ把握方式が「その他」の場合は、「その他の方法にかかる報告様式」を別添で提出してください。（モニタリング報告ガイドライン第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4.1</a:t>
          </a:r>
          <a:r>
            <a:rPr lang="ja-JP" altLang="en-US">
              <a:latin typeface="ＭＳ Ｐゴシック" panose="020B0600070205080204" pitchFamily="50" charset="-128"/>
              <a:ea typeface="ＭＳ Ｐゴシック" panose="020B0600070205080204" pitchFamily="50" charset="-128"/>
            </a:rPr>
            <a:t>参照）</a:t>
          </a:r>
        </a:p>
      </xdr:txBody>
    </xdr:sp>
    <xdr:clientData/>
  </xdr:twoCellAnchor>
  <xdr:twoCellAnchor editAs="oneCell">
    <xdr:from>
      <xdr:col>3</xdr:col>
      <xdr:colOff>390525</xdr:colOff>
      <xdr:row>20</xdr:row>
      <xdr:rowOff>209551</xdr:rowOff>
    </xdr:from>
    <xdr:to>
      <xdr:col>5</xdr:col>
      <xdr:colOff>124815</xdr:colOff>
      <xdr:row>24</xdr:row>
      <xdr:rowOff>19051</xdr:rowOff>
    </xdr:to>
    <xdr:sp macro="" textlink="">
      <xdr:nvSpPr>
        <xdr:cNvPr id="5" name="AutoShape 2">
          <a:extLst>
            <a:ext uri="{FF2B5EF4-FFF2-40B4-BE49-F238E27FC236}">
              <a16:creationId xmlns:a16="http://schemas.microsoft.com/office/drawing/2014/main" id="{00000000-0008-0000-0600-000005000000}"/>
            </a:ext>
          </a:extLst>
        </xdr:cNvPr>
        <xdr:cNvSpPr>
          <a:spLocks noChangeArrowheads="1"/>
        </xdr:cNvSpPr>
      </xdr:nvSpPr>
      <xdr:spPr bwMode="auto">
        <a:xfrm>
          <a:off x="1438275" y="6019801"/>
          <a:ext cx="2915640" cy="1028700"/>
        </a:xfrm>
        <a:prstGeom prst="wedgeRectCallout">
          <a:avLst>
            <a:gd name="adj1" fmla="val -54770"/>
            <a:gd name="adj2" fmla="val -9220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．排出源リストに記入した排出源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に対応するモニタリングポイントに</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を振ってください。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排出源とモニタリングポイントは必ずしも</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対</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に対応しません。複数の排出源の活動量を一つのモニタリングポイントで把握する場合には、排出源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の欄に「</a:t>
          </a:r>
          <a:r>
            <a:rPr lang="en-US" altLang="ja-JP">
              <a:latin typeface="ＭＳ Ｐゴシック" panose="020B0600070205080204" pitchFamily="50" charset="-128"/>
              <a:ea typeface="ＭＳ Ｐゴシック" panose="020B0600070205080204" pitchFamily="50" charset="-128"/>
            </a:rPr>
            <a:t>No.2</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3</a:t>
          </a:r>
          <a:r>
            <a:rPr lang="ja-JP" altLang="en-US">
              <a:latin typeface="ＭＳ Ｐゴシック" panose="020B0600070205080204" pitchFamily="50" charset="-128"/>
              <a:ea typeface="ＭＳ Ｐゴシック" panose="020B0600070205080204" pitchFamily="50" charset="-128"/>
            </a:rPr>
            <a:t>」のようにまとめて下さい。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14</xdr:col>
      <xdr:colOff>2057399</xdr:colOff>
      <xdr:row>8</xdr:row>
      <xdr:rowOff>714375</xdr:rowOff>
    </xdr:from>
    <xdr:to>
      <xdr:col>32</xdr:col>
      <xdr:colOff>95249</xdr:colOff>
      <xdr:row>13</xdr:row>
      <xdr:rowOff>133350</xdr:rowOff>
    </xdr:to>
    <xdr:sp macro="" textlink="">
      <xdr:nvSpPr>
        <xdr:cNvPr id="6" name="AutoShape 7">
          <a:extLst>
            <a:ext uri="{FF2B5EF4-FFF2-40B4-BE49-F238E27FC236}">
              <a16:creationId xmlns:a16="http://schemas.microsoft.com/office/drawing/2014/main" id="{00000000-0008-0000-0600-000006000000}"/>
            </a:ext>
          </a:extLst>
        </xdr:cNvPr>
        <xdr:cNvSpPr>
          <a:spLocks noChangeArrowheads="1"/>
        </xdr:cNvSpPr>
      </xdr:nvSpPr>
      <xdr:spPr bwMode="auto">
        <a:xfrm>
          <a:off x="13201649" y="2333625"/>
          <a:ext cx="3667125" cy="1476375"/>
        </a:xfrm>
        <a:prstGeom prst="wedgeRectCallout">
          <a:avLst>
            <a:gd name="adj1" fmla="val -63356"/>
            <a:gd name="adj2" fmla="val -53385"/>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都市ガスや</a:t>
          </a:r>
          <a:r>
            <a:rPr lang="en-US" altLang="ja-JP">
              <a:solidFill>
                <a:srgbClr val="FF0000"/>
              </a:solidFill>
              <a:latin typeface="ＭＳ Ｐゴシック" panose="020B0600070205080204" pitchFamily="50" charset="-128"/>
              <a:ea typeface="ＭＳ Ｐゴシック" panose="020B0600070205080204" pitchFamily="50" charset="-128"/>
            </a:rPr>
            <a:t>LPG</a:t>
          </a:r>
          <a:r>
            <a:rPr lang="ja-JP" altLang="en-US">
              <a:solidFill>
                <a:srgbClr val="FF0000"/>
              </a:solidFill>
              <a:latin typeface="ＭＳ Ｐゴシック" panose="020B0600070205080204" pitchFamily="50" charset="-128"/>
              <a:ea typeface="ＭＳ Ｐゴシック" panose="020B0600070205080204" pitchFamily="50" charset="-128"/>
            </a:rPr>
            <a:t>を標準状態体積へ換算した場合は、換算に用いたゲージ圧・温度と、その設定理由を備考欄に記入してください。</a:t>
          </a: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換算に用いる温度は、該当する年度のものを使用してください。ウェブサイトの「実施ルール・様式」のページに掲載されております。</a:t>
          </a:r>
          <a:endParaRPr lang="en-US" altLang="ja-JP">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000">
              <a:solidFill>
                <a:srgbClr val="FF0000"/>
              </a:solidFill>
              <a:effectLst/>
              <a:latin typeface="ＭＳ Ｐゴシック" panose="020B0600070205080204" pitchFamily="50" charset="-128"/>
              <a:ea typeface="ＭＳ Ｐゴシック" panose="020B0600070205080204" pitchFamily="50" charset="-128"/>
              <a:cs typeface="+mn-cs"/>
            </a:rPr>
            <a:t>LPG</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の消費量を気体の状態で実測しており、気体から重量への換算を行った場合</a:t>
          </a:r>
          <a:r>
            <a:rPr lang="ja-JP" altLang="en-US" sz="1000">
              <a:solidFill>
                <a:srgbClr val="FF0000"/>
              </a:solidFill>
              <a:effectLst/>
              <a:latin typeface="ＭＳ Ｐゴシック" panose="020B0600070205080204" pitchFamily="50" charset="-128"/>
              <a:ea typeface="ＭＳ Ｐゴシック" panose="020B0600070205080204" pitchFamily="50" charset="-128"/>
              <a:cs typeface="+mn-cs"/>
            </a:rPr>
            <a:t>は</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、使用した基準産気率を備考欄に記載してください。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8</xdr:col>
      <xdr:colOff>381000</xdr:colOff>
      <xdr:row>23</xdr:row>
      <xdr:rowOff>0</xdr:rowOff>
    </xdr:from>
    <xdr:to>
      <xdr:col>12</xdr:col>
      <xdr:colOff>669599</xdr:colOff>
      <xdr:row>24</xdr:row>
      <xdr:rowOff>262618</xdr:rowOff>
    </xdr:to>
    <xdr:sp macro="" textlink="">
      <xdr:nvSpPr>
        <xdr:cNvPr id="2" name="AutoShape 7">
          <a:extLst>
            <a:ext uri="{FF2B5EF4-FFF2-40B4-BE49-F238E27FC236}">
              <a16:creationId xmlns:a16="http://schemas.microsoft.com/office/drawing/2014/main" id="{00000000-0008-0000-0600-000002000000}"/>
            </a:ext>
          </a:extLst>
        </xdr:cNvPr>
        <xdr:cNvSpPr>
          <a:spLocks noChangeArrowheads="1"/>
        </xdr:cNvSpPr>
      </xdr:nvSpPr>
      <xdr:spPr bwMode="auto">
        <a:xfrm>
          <a:off x="7791450" y="6762750"/>
          <a:ext cx="2660324" cy="567418"/>
        </a:xfrm>
        <a:prstGeom prst="wedgeRectCallout">
          <a:avLst>
            <a:gd name="adj1" fmla="val -64817"/>
            <a:gd name="adj2" fmla="val 443082"/>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行追加の際は、以下に注意してください。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587830</xdr:colOff>
      <xdr:row>14</xdr:row>
      <xdr:rowOff>97972</xdr:rowOff>
    </xdr:from>
    <xdr:to>
      <xdr:col>4</xdr:col>
      <xdr:colOff>446316</xdr:colOff>
      <xdr:row>16</xdr:row>
      <xdr:rowOff>174171</xdr:rowOff>
    </xdr:to>
    <xdr:sp macro="" textlink="">
      <xdr:nvSpPr>
        <xdr:cNvPr id="13" name="AutoShape 3">
          <a:extLst>
            <a:ext uri="{FF2B5EF4-FFF2-40B4-BE49-F238E27FC236}">
              <a16:creationId xmlns:a16="http://schemas.microsoft.com/office/drawing/2014/main" id="{00000000-0008-0000-0700-00000D000000}"/>
            </a:ext>
          </a:extLst>
        </xdr:cNvPr>
        <xdr:cNvSpPr>
          <a:spLocks noChangeArrowheads="1"/>
        </xdr:cNvSpPr>
      </xdr:nvSpPr>
      <xdr:spPr bwMode="auto">
        <a:xfrm>
          <a:off x="2286001" y="3897086"/>
          <a:ext cx="1992086" cy="707571"/>
        </a:xfrm>
        <a:prstGeom prst="wedgeRectCallout">
          <a:avLst>
            <a:gd name="adj1" fmla="val 405095"/>
            <a:gd name="adj2" fmla="val -25647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dr:col>6</xdr:col>
          <xdr:colOff>251460</xdr:colOff>
          <xdr:row>1</xdr:row>
          <xdr:rowOff>22860</xdr:rowOff>
        </xdr:from>
        <xdr:to>
          <xdr:col>7</xdr:col>
          <xdr:colOff>868680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12</xdr:col>
      <xdr:colOff>576942</xdr:colOff>
      <xdr:row>28</xdr:row>
      <xdr:rowOff>217714</xdr:rowOff>
    </xdr:from>
    <xdr:to>
      <xdr:col>12</xdr:col>
      <xdr:colOff>2777852</xdr:colOff>
      <xdr:row>30</xdr:row>
      <xdr:rowOff>235834</xdr:rowOff>
    </xdr:to>
    <xdr:sp macro="" textlink="">
      <xdr:nvSpPr>
        <xdr:cNvPr id="3" name="AutoShape 3">
          <a:extLst>
            <a:ext uri="{FF2B5EF4-FFF2-40B4-BE49-F238E27FC236}">
              <a16:creationId xmlns:a16="http://schemas.microsoft.com/office/drawing/2014/main" id="{00000000-0008-0000-0700-000003000000}"/>
            </a:ext>
          </a:extLst>
        </xdr:cNvPr>
        <xdr:cNvSpPr>
          <a:spLocks noChangeArrowheads="1"/>
        </xdr:cNvSpPr>
      </xdr:nvSpPr>
      <xdr:spPr bwMode="auto">
        <a:xfrm>
          <a:off x="10961913" y="8436428"/>
          <a:ext cx="2200910" cy="649492"/>
        </a:xfrm>
        <a:prstGeom prst="wedgeRectCallout">
          <a:avLst>
            <a:gd name="adj1" fmla="val -83571"/>
            <a:gd name="adj2" fmla="val 9383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排出量合計は小数点以下の値が切り捨てられ、自動計算されます。</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下表に記入された排出量も合算されます。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12</xdr:col>
      <xdr:colOff>21772</xdr:colOff>
      <xdr:row>38</xdr:row>
      <xdr:rowOff>163285</xdr:rowOff>
    </xdr:from>
    <xdr:to>
      <xdr:col>12</xdr:col>
      <xdr:colOff>2273481</xdr:colOff>
      <xdr:row>41</xdr:row>
      <xdr:rowOff>152398</xdr:rowOff>
    </xdr:to>
    <xdr:sp macro="" textlink="">
      <xdr:nvSpPr>
        <xdr:cNvPr id="4" name="AutoShape 3">
          <a:extLst>
            <a:ext uri="{FF2B5EF4-FFF2-40B4-BE49-F238E27FC236}">
              <a16:creationId xmlns:a16="http://schemas.microsoft.com/office/drawing/2014/main" id="{00000000-0008-0000-0700-000004000000}"/>
            </a:ext>
          </a:extLst>
        </xdr:cNvPr>
        <xdr:cNvSpPr>
          <a:spLocks noChangeArrowheads="1"/>
        </xdr:cNvSpPr>
      </xdr:nvSpPr>
      <xdr:spPr bwMode="auto">
        <a:xfrm>
          <a:off x="8469086" y="11136085"/>
          <a:ext cx="2251709" cy="544285"/>
        </a:xfrm>
        <a:prstGeom prst="wedgeRectCallout">
          <a:avLst>
            <a:gd name="adj1" fmla="val -61472"/>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欄が足りない場合、印刷範囲を引き伸ばして、下の表に記入してください。</a:t>
          </a:r>
        </a:p>
      </xdr:txBody>
    </xdr:sp>
    <xdr:clientData/>
  </xdr:twoCellAnchor>
  <xdr:twoCellAnchor editAs="oneCell">
    <xdr:from>
      <xdr:col>3</xdr:col>
      <xdr:colOff>574381</xdr:colOff>
      <xdr:row>14</xdr:row>
      <xdr:rowOff>9604</xdr:rowOff>
    </xdr:from>
    <xdr:to>
      <xdr:col>5</xdr:col>
      <xdr:colOff>682739</xdr:colOff>
      <xdr:row>17</xdr:row>
      <xdr:rowOff>108858</xdr:rowOff>
    </xdr:to>
    <xdr:sp macro="" textlink="">
      <xdr:nvSpPr>
        <xdr:cNvPr id="6" name="AutoShape 3">
          <a:extLst>
            <a:ext uri="{FF2B5EF4-FFF2-40B4-BE49-F238E27FC236}">
              <a16:creationId xmlns:a16="http://schemas.microsoft.com/office/drawing/2014/main" id="{00000000-0008-0000-0700-000006000000}"/>
            </a:ext>
          </a:extLst>
        </xdr:cNvPr>
        <xdr:cNvSpPr>
          <a:spLocks noChangeArrowheads="1"/>
        </xdr:cNvSpPr>
      </xdr:nvSpPr>
      <xdr:spPr bwMode="auto">
        <a:xfrm>
          <a:off x="2272552" y="3808718"/>
          <a:ext cx="3344477" cy="1046311"/>
        </a:xfrm>
        <a:prstGeom prst="wedgeRectCallout">
          <a:avLst>
            <a:gd name="adj1" fmla="val -75457"/>
            <a:gd name="adj2" fmla="val -15320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モニタリングポイントごとに排出量を算定してください。</a:t>
          </a:r>
          <a:endParaRPr kumimoji="0" lang="en-US" altLang="ja-JP" sz="10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ただし、</a:t>
          </a:r>
          <a:r>
            <a:rPr kumimoji="0"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rPr>
            <a:t>事業所内で燃料を使用して電気や熱を発生させて、その一部を外部供給している場合は「按分により算定した自家消費分の量ごとに」</a:t>
          </a: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記載してください（例：</a:t>
          </a:r>
          <a:r>
            <a:rPr kumimoji="0" lang="en-US" altLang="ja-JP" sz="1000" b="0" i="0" u="none" strike="noStrike" kern="0" cap="none" spc="0" normalizeH="0" baseline="0" noProof="0">
              <a:ln>
                <a:noFill/>
              </a:ln>
              <a:solidFill>
                <a:srgbClr val="000000"/>
              </a:solidFill>
              <a:effectLst/>
              <a:uLnTx/>
              <a:uFillTx/>
              <a:latin typeface="ＭＳ Ｐゴシック"/>
              <a:ea typeface="ＭＳ Ｐゴシック"/>
            </a:rPr>
            <a:t>4</a:t>
          </a: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a:t>
          </a:r>
          <a:r>
            <a:rPr kumimoji="0" lang="en-US" altLang="ja-JP" sz="1000" b="0" i="0" u="none" strike="noStrike" kern="0" cap="none" spc="0" normalizeH="0" baseline="0" noProof="0">
              <a:ln>
                <a:noFill/>
              </a:ln>
              <a:solidFill>
                <a:srgbClr val="000000"/>
              </a:solidFill>
              <a:effectLst/>
              <a:uLnTx/>
              <a:uFillTx/>
              <a:latin typeface="ＭＳ Ｐゴシック"/>
              <a:ea typeface="ＭＳ Ｐゴシック"/>
            </a:rPr>
            <a:t>8</a:t>
          </a: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1000" b="0" i="0" u="none" strike="noStrike" kern="0" cap="none" spc="0" normalizeH="0" baseline="0" noProof="0">
              <a:ln>
                <a:noFill/>
              </a:ln>
              <a:solidFill>
                <a:srgbClr val="000000"/>
              </a:solidFill>
              <a:effectLst/>
              <a:uLnTx/>
              <a:uFillTx/>
              <a:latin typeface="ＭＳ Ｐゴシック"/>
              <a:ea typeface="ＭＳ Ｐゴシック"/>
            </a:rPr>
            <a:t>A</a:t>
          </a: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重油）。</a:t>
          </a:r>
          <a:endParaRPr kumimoji="0" lang="en-US" altLang="ja-JP" sz="10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editAs="oneCell">
    <xdr:from>
      <xdr:col>11</xdr:col>
      <xdr:colOff>870858</xdr:colOff>
      <xdr:row>5</xdr:row>
      <xdr:rowOff>228599</xdr:rowOff>
    </xdr:from>
    <xdr:to>
      <xdr:col>12</xdr:col>
      <xdr:colOff>1922690</xdr:colOff>
      <xdr:row>7</xdr:row>
      <xdr:rowOff>104135</xdr:rowOff>
    </xdr:to>
    <xdr:sp macro="" textlink="">
      <xdr:nvSpPr>
        <xdr:cNvPr id="8" name="AutoShape 3">
          <a:extLst>
            <a:ext uri="{FF2B5EF4-FFF2-40B4-BE49-F238E27FC236}">
              <a16:creationId xmlns:a16="http://schemas.microsoft.com/office/drawing/2014/main" id="{00000000-0008-0000-0700-000008000000}"/>
            </a:ext>
          </a:extLst>
        </xdr:cNvPr>
        <xdr:cNvSpPr>
          <a:spLocks noChangeArrowheads="1"/>
        </xdr:cNvSpPr>
      </xdr:nvSpPr>
      <xdr:spPr bwMode="auto">
        <a:xfrm>
          <a:off x="10091058" y="1230085"/>
          <a:ext cx="2216603" cy="463364"/>
        </a:xfrm>
        <a:prstGeom prst="wedgeRectCallout">
          <a:avLst>
            <a:gd name="adj1" fmla="val -49734"/>
            <a:gd name="adj2" fmla="val -12030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個々の排出量は自動計算されます。</a:t>
          </a:r>
        </a:p>
      </xdr:txBody>
    </xdr:sp>
    <xdr:clientData/>
  </xdr:twoCellAnchor>
  <xdr:twoCellAnchor editAs="oneCell">
    <xdr:from>
      <xdr:col>2</xdr:col>
      <xdr:colOff>981076</xdr:colOff>
      <xdr:row>25</xdr:row>
      <xdr:rowOff>34018</xdr:rowOff>
    </xdr:from>
    <xdr:to>
      <xdr:col>7</xdr:col>
      <xdr:colOff>11910</xdr:colOff>
      <xdr:row>27</xdr:row>
      <xdr:rowOff>88447</xdr:rowOff>
    </xdr:to>
    <xdr:sp macro="" textlink="">
      <xdr:nvSpPr>
        <xdr:cNvPr id="10" name="AutoShape 3">
          <a:extLst>
            <a:ext uri="{FF2B5EF4-FFF2-40B4-BE49-F238E27FC236}">
              <a16:creationId xmlns:a16="http://schemas.microsoft.com/office/drawing/2014/main" id="{00000000-0008-0000-0700-00000A000000}"/>
            </a:ext>
          </a:extLst>
        </xdr:cNvPr>
        <xdr:cNvSpPr>
          <a:spLocks noChangeArrowheads="1"/>
        </xdr:cNvSpPr>
      </xdr:nvSpPr>
      <xdr:spPr bwMode="auto">
        <a:xfrm>
          <a:off x="1666876" y="7453993"/>
          <a:ext cx="5076828" cy="702129"/>
        </a:xfrm>
        <a:prstGeom prst="wedgeRectCallout">
          <a:avLst>
            <a:gd name="adj1" fmla="val -35560"/>
            <a:gd name="adj2" fmla="val -7859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a:solidFill>
                <a:schemeClr val="tx1"/>
              </a:solidFill>
              <a:latin typeface="ＭＳ Ｐゴシック" panose="020B0600070205080204" pitchFamily="50" charset="-128"/>
              <a:ea typeface="ＭＳ Ｐゴシック" panose="020B0600070205080204" pitchFamily="50" charset="-128"/>
            </a:rPr>
            <a:t>「活動種別」（</a:t>
          </a:r>
          <a:r>
            <a:rPr lang="en-US" altLang="ja-JP" b="0">
              <a:solidFill>
                <a:schemeClr val="tx1"/>
              </a:solidFill>
              <a:latin typeface="ＭＳ Ｐゴシック" panose="020B0600070205080204" pitchFamily="50" charset="-128"/>
              <a:ea typeface="ＭＳ Ｐゴシック" panose="020B0600070205080204" pitchFamily="50" charset="-128"/>
            </a:rPr>
            <a:t>D</a:t>
          </a:r>
          <a:r>
            <a:rPr lang="ja-JP" altLang="en-US" b="0">
              <a:solidFill>
                <a:schemeClr val="tx1"/>
              </a:solidFill>
              <a:latin typeface="ＭＳ Ｐゴシック" panose="020B0600070205080204" pitchFamily="50" charset="-128"/>
              <a:ea typeface="ＭＳ Ｐゴシック" panose="020B0600070205080204" pitchFamily="50" charset="-128"/>
            </a:rPr>
            <a:t>列）にない活動種別がある場合は、「その他」の行に記入してください。なお、備考欄に詳細を記入ください。</a:t>
          </a:r>
        </a:p>
      </xdr:txBody>
    </xdr:sp>
    <xdr:clientData/>
  </xdr:twoCellAnchor>
  <xdr:twoCellAnchor>
    <xdr:from>
      <xdr:col>17</xdr:col>
      <xdr:colOff>228598</xdr:colOff>
      <xdr:row>20</xdr:row>
      <xdr:rowOff>174172</xdr:rowOff>
    </xdr:from>
    <xdr:to>
      <xdr:col>24</xdr:col>
      <xdr:colOff>642257</xdr:colOff>
      <xdr:row>22</xdr:row>
      <xdr:rowOff>315686</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13933712" y="5998029"/>
          <a:ext cx="5061859" cy="783771"/>
        </a:xfrm>
        <a:prstGeom prst="rect">
          <a:avLst/>
        </a:prstGeom>
        <a:solidFill>
          <a:schemeClr val="accent1">
            <a:lumMod val="40000"/>
            <a:lumOff val="6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rgbClr val="FF0000"/>
              </a:solidFill>
              <a:latin typeface="ＭＳ Ｐゴシック" panose="020B0600070205080204" pitchFamily="50" charset="-128"/>
              <a:ea typeface="ＭＳ Ｐゴシック" panose="020B0600070205080204" pitchFamily="50" charset="-128"/>
            </a:rPr>
            <a:t>2021/6/15</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修正：</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400" b="1">
              <a:solidFill>
                <a:srgbClr val="FF0000"/>
              </a:solidFill>
              <a:latin typeface="ＭＳ Ｐゴシック" panose="020B0600070205080204" pitchFamily="50" charset="-128"/>
              <a:ea typeface="ＭＳ Ｐゴシック" panose="020B0600070205080204" pitchFamily="50" charset="-128"/>
            </a:rPr>
            <a:t>N</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列～</a:t>
          </a:r>
          <a:r>
            <a:rPr kumimoji="1" lang="en-US" altLang="ja-JP" sz="1400" b="1">
              <a:solidFill>
                <a:srgbClr val="FF0000"/>
              </a:solidFill>
              <a:latin typeface="ＭＳ Ｐゴシック" panose="020B0600070205080204" pitchFamily="50" charset="-128"/>
              <a:ea typeface="ＭＳ Ｐゴシック" panose="020B0600070205080204" pitchFamily="50" charset="-128"/>
            </a:rPr>
            <a:t>AB</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列は、活動量単位未満を切り捨てずに記載してください。</a:t>
          </a:r>
        </a:p>
      </xdr:txBody>
    </xdr:sp>
    <xdr:clientData/>
  </xdr:twoCellAnchor>
  <xdr:twoCellAnchor editAs="oneCell">
    <xdr:from>
      <xdr:col>11</xdr:col>
      <xdr:colOff>1020536</xdr:colOff>
      <xdr:row>23</xdr:row>
      <xdr:rowOff>310988</xdr:rowOff>
    </xdr:from>
    <xdr:to>
      <xdr:col>12</xdr:col>
      <xdr:colOff>2830287</xdr:colOff>
      <xdr:row>27</xdr:row>
      <xdr:rowOff>250371</xdr:rowOff>
    </xdr:to>
    <xdr:sp macro="" textlink="">
      <xdr:nvSpPr>
        <xdr:cNvPr id="11" name="AutoShape 3">
          <a:extLst>
            <a:ext uri="{FF2B5EF4-FFF2-40B4-BE49-F238E27FC236}">
              <a16:creationId xmlns:a16="http://schemas.microsoft.com/office/drawing/2014/main" id="{00000000-0008-0000-0700-00000B000000}"/>
            </a:ext>
          </a:extLst>
        </xdr:cNvPr>
        <xdr:cNvSpPr>
          <a:spLocks noChangeArrowheads="1"/>
        </xdr:cNvSpPr>
      </xdr:nvSpPr>
      <xdr:spPr bwMode="auto">
        <a:xfrm>
          <a:off x="10240736" y="6951274"/>
          <a:ext cx="2974522" cy="1202126"/>
        </a:xfrm>
        <a:prstGeom prst="wedgeRectCallout">
          <a:avLst>
            <a:gd name="adj1" fmla="val -66213"/>
            <a:gd name="adj2" fmla="val 138845"/>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未記入項目がある場合、</a:t>
          </a:r>
          <a:r>
            <a:rPr lang="en-US" altLang="ja-JP">
              <a:latin typeface="ＭＳ Ｐゴシック" panose="020B0600070205080204" pitchFamily="50" charset="-128"/>
              <a:ea typeface="ＭＳ Ｐゴシック" panose="020B0600070205080204" pitchFamily="50" charset="-128"/>
            </a:rPr>
            <a:t>CO2</a:t>
          </a:r>
          <a:r>
            <a:rPr lang="ja-JP" altLang="en-US">
              <a:latin typeface="ＭＳ Ｐゴシック" panose="020B0600070205080204" pitchFamily="50" charset="-128"/>
              <a:ea typeface="ＭＳ Ｐゴシック" panose="020B0600070205080204" pitchFamily="50" charset="-128"/>
            </a:rPr>
            <a:t>排出量及び合計値がエラーになることがありますので注意して確認してください。必要に応じて数式を削除し、値を入力してください。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3</xdr:col>
      <xdr:colOff>559254</xdr:colOff>
      <xdr:row>18</xdr:row>
      <xdr:rowOff>153760</xdr:rowOff>
    </xdr:from>
    <xdr:to>
      <xdr:col>8</xdr:col>
      <xdr:colOff>545307</xdr:colOff>
      <xdr:row>22</xdr:row>
      <xdr:rowOff>304800</xdr:rowOff>
    </xdr:to>
    <xdr:sp macro="" textlink="">
      <xdr:nvSpPr>
        <xdr:cNvPr id="16" name="AutoShape 3">
          <a:extLst>
            <a:ext uri="{FF2B5EF4-FFF2-40B4-BE49-F238E27FC236}">
              <a16:creationId xmlns:a16="http://schemas.microsoft.com/office/drawing/2014/main" id="{00000000-0008-0000-0700-000010000000}"/>
            </a:ext>
          </a:extLst>
        </xdr:cNvPr>
        <xdr:cNvSpPr>
          <a:spLocks noChangeArrowheads="1"/>
        </xdr:cNvSpPr>
      </xdr:nvSpPr>
      <xdr:spPr bwMode="auto">
        <a:xfrm>
          <a:off x="2254704" y="5306785"/>
          <a:ext cx="6089196" cy="1446440"/>
        </a:xfrm>
        <a:prstGeom prst="wedgeRectCallout">
          <a:avLst>
            <a:gd name="adj1" fmla="val 31854"/>
            <a:gd name="adj2" fmla="val -108963"/>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該当のモニタリングポイント</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NO</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について、「</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5</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．モニタリングポイント」シートで単位発熱量と排出係数が「デフォルト値」を選択している場合は、単位発熱量と</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CO2</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排出係数列に自動でデフォルト値が表示されます。</a:t>
          </a:r>
          <a:endParaRPr lang="en-US" altLang="ja-JP" b="0" u="none">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b="1" u="sng">
              <a:solidFill>
                <a:srgbClr val="FF0000"/>
              </a:solidFill>
              <a:latin typeface="ＭＳ Ｐゴシック" panose="020B0600070205080204" pitchFamily="50" charset="-128"/>
              <a:ea typeface="ＭＳ Ｐゴシック" panose="020B0600070205080204" pitchFamily="50" charset="-128"/>
            </a:rPr>
            <a:t>（セルが黄色になります）</a:t>
          </a:r>
          <a:endParaRPr lang="en-US" altLang="ja-JP" b="1" u="sng">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5</a:t>
          </a:r>
          <a:r>
            <a:rPr lang="ja-JP" altLang="en-US">
              <a:latin typeface="ＭＳ Ｐゴシック" panose="020B0600070205080204" pitchFamily="50" charset="-128"/>
              <a:ea typeface="ＭＳ Ｐゴシック" panose="020B0600070205080204" pitchFamily="50" charset="-128"/>
            </a:rPr>
            <a:t>．モニタリングポイント」シートにてデフォルト値を選択していない場合は空欄となりますので、自身でセルを書き換えてください。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また、モニタリングポイント</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をまとめている場合も表示されませんので、ご自身でセルの書き換えをお願いします（例：</a:t>
          </a: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8</a:t>
          </a:r>
          <a:r>
            <a:rPr lang="ja-JP" altLang="en-US">
              <a:latin typeface="ＭＳ Ｐゴシック" panose="020B0600070205080204" pitchFamily="50" charset="-128"/>
              <a:ea typeface="ＭＳ Ｐゴシック" panose="020B0600070205080204" pitchFamily="50" charset="-128"/>
            </a:rPr>
            <a:t>　</a:t>
          </a:r>
          <a:r>
            <a:rPr lang="en-US" altLang="ja-JP">
              <a:latin typeface="ＭＳ Ｐゴシック" panose="020B0600070205080204" pitchFamily="50" charset="-128"/>
              <a:ea typeface="ＭＳ Ｐゴシック" panose="020B0600070205080204" pitchFamily="50" charset="-128"/>
            </a:rPr>
            <a:t>A</a:t>
          </a:r>
          <a:r>
            <a:rPr lang="ja-JP" altLang="en-US">
              <a:latin typeface="ＭＳ Ｐゴシック" panose="020B0600070205080204" pitchFamily="50" charset="-128"/>
              <a:ea typeface="ＭＳ Ｐゴシック" panose="020B0600070205080204" pitchFamily="50" charset="-128"/>
            </a:rPr>
            <a:t>重油）。</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0</xdr:col>
      <xdr:colOff>152400</xdr:colOff>
      <xdr:row>16</xdr:row>
      <xdr:rowOff>152400</xdr:rowOff>
    </xdr:from>
    <xdr:to>
      <xdr:col>3</xdr:col>
      <xdr:colOff>54429</xdr:colOff>
      <xdr:row>18</xdr:row>
      <xdr:rowOff>239486</xdr:rowOff>
    </xdr:to>
    <xdr:sp macro="" textlink="">
      <xdr:nvSpPr>
        <xdr:cNvPr id="17" name="AutoShape 3">
          <a:extLst>
            <a:ext uri="{FF2B5EF4-FFF2-40B4-BE49-F238E27FC236}">
              <a16:creationId xmlns:a16="http://schemas.microsoft.com/office/drawing/2014/main" id="{00000000-0008-0000-0700-000011000000}"/>
            </a:ext>
          </a:extLst>
        </xdr:cNvPr>
        <xdr:cNvSpPr>
          <a:spLocks noChangeArrowheads="1"/>
        </xdr:cNvSpPr>
      </xdr:nvSpPr>
      <xdr:spPr bwMode="auto">
        <a:xfrm>
          <a:off x="152400" y="4582886"/>
          <a:ext cx="1600200" cy="718457"/>
        </a:xfrm>
        <a:prstGeom prst="wedgeRectCallout">
          <a:avLst>
            <a:gd name="adj1" fmla="val -11103"/>
            <a:gd name="adj2" fmla="val -83339"/>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正しいモニタリングポイント</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、活動種別を選択してください。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10</xdr:col>
      <xdr:colOff>57150</xdr:colOff>
      <xdr:row>16</xdr:row>
      <xdr:rowOff>190500</xdr:rowOff>
    </xdr:from>
    <xdr:to>
      <xdr:col>12</xdr:col>
      <xdr:colOff>1455966</xdr:colOff>
      <xdr:row>19</xdr:row>
      <xdr:rowOff>62907</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8553450" y="4695825"/>
          <a:ext cx="3294291" cy="843957"/>
        </a:xfrm>
        <a:prstGeom prst="wedgeRectCallout">
          <a:avLst>
            <a:gd name="adj1" fmla="val -89921"/>
            <a:gd name="adj2" fmla="val -91093"/>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rtl="0"/>
          <a:endParaRPr lang="en-US" altLang="ja-JP" sz="1000">
            <a:effectLst/>
            <a:latin typeface="ＭＳ Ｐゴシック" panose="020B0600070205080204" pitchFamily="50" charset="-128"/>
            <a:ea typeface="ＭＳ Ｐゴシック" panose="020B0600070205080204" pitchFamily="50" charset="-128"/>
            <a:cs typeface="+mn-cs"/>
          </a:endParaRPr>
        </a:p>
        <a:p>
          <a:pPr rtl="0"/>
          <a:r>
            <a:rPr lang="ja-JP" altLang="en-US" sz="1000">
              <a:effectLst/>
              <a:latin typeface="ＭＳ Ｐゴシック" panose="020B0600070205080204" pitchFamily="50" charset="-128"/>
              <a:ea typeface="ＭＳ Ｐゴシック" panose="020B0600070205080204" pitchFamily="50" charset="-128"/>
            </a:rPr>
            <a:t>単位発熱量について、</a:t>
          </a:r>
          <a:endParaRPr lang="en-US" altLang="ja-JP" sz="1000">
            <a:effectLst/>
            <a:latin typeface="ＭＳ Ｐゴシック" panose="020B0600070205080204" pitchFamily="50" charset="-128"/>
            <a:ea typeface="ＭＳ Ｐゴシック" panose="020B0600070205080204" pitchFamily="50" charset="-128"/>
          </a:endParaRPr>
        </a:p>
        <a:p>
          <a:pPr rtl="0"/>
          <a:r>
            <a:rPr lang="ja-JP" altLang="en-US" sz="1000">
              <a:effectLst/>
              <a:latin typeface="ＭＳ Ｐゴシック" panose="020B0600070205080204" pitchFamily="50" charset="-128"/>
              <a:ea typeface="ＭＳ Ｐゴシック" panose="020B0600070205080204" pitchFamily="50" charset="-128"/>
            </a:rPr>
            <a:t>単位欄が「</a:t>
          </a:r>
          <a:r>
            <a:rPr lang="en-US" altLang="ja-JP" sz="1000">
              <a:effectLst/>
              <a:latin typeface="ＭＳ Ｐゴシック" panose="020B0600070205080204" pitchFamily="50" charset="-128"/>
              <a:ea typeface="ＭＳ Ｐゴシック" panose="020B0600070205080204" pitchFamily="50" charset="-128"/>
            </a:rPr>
            <a:t>---</a:t>
          </a:r>
          <a:r>
            <a:rPr lang="ja-JP" altLang="en-US" sz="1000">
              <a:effectLst/>
              <a:latin typeface="ＭＳ Ｐゴシック" panose="020B0600070205080204" pitchFamily="50" charset="-128"/>
              <a:ea typeface="ＭＳ Ｐゴシック" panose="020B0600070205080204" pitchFamily="50" charset="-128"/>
            </a:rPr>
            <a:t>」となっている場合、係数欄は記入不要です。</a:t>
          </a:r>
        </a:p>
        <a:p>
          <a:pPr rtl="0"/>
          <a:endParaRPr lang="ja-JP" altLang="ja-JP" sz="10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213360</xdr:colOff>
          <xdr:row>0</xdr:row>
          <xdr:rowOff>137160</xdr:rowOff>
        </xdr:from>
        <xdr:to>
          <xdr:col>7</xdr:col>
          <xdr:colOff>800100</xdr:colOff>
          <xdr:row>1</xdr:row>
          <xdr:rowOff>220980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800-0000016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220980</xdr:colOff>
          <xdr:row>0</xdr:row>
          <xdr:rowOff>114300</xdr:rowOff>
        </xdr:from>
        <xdr:to>
          <xdr:col>7</xdr:col>
          <xdr:colOff>754380</xdr:colOff>
          <xdr:row>1</xdr:row>
          <xdr:rowOff>190500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900-0000016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5540_R3SHIFT\&#36930;&#34892;\&#21046;&#24230;&#25991;&#26360;\&#31639;&#23450;&#22577;&#21578;&#26360;\&#25505;&#25246;&#24460;&#12398;&#20837;&#21147;&#29992;&#27096;&#24335;\&#21462;&#36796;&#12471;&#12540;&#12488;&#20462;&#27491;&#26696;&#65288;0629&#12475;&#12483;&#12463;&#12424;&#12426;&#21463;&#38936;&#65289;\&#12304;&#35352;&#20837;&#20363;&#12305;%20&#22522;&#28310;&#24180;&#24230;&#31639;&#23450;&#22577;&#21578;&#26360;%20(&#12464;&#12523;&#12540;&#12503;&#21442;&#21152;&#32773;&#29992;)_&#21462;&#36796;&#12471;&#12540;&#12488;&#34920;&#31034;_&#12475;&#12483;&#12463;&#20462;&#27491;&#266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上の注意"/>
      <sheetName val="1-1. 基本情報等"/>
      <sheetName val="1-2. 工場・事業場リスト"/>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 備考"/>
      <sheetName val="取込シート_非表示_sec"/>
      <sheetName val="非表示_活動量と単位"/>
      <sheetName val="非表示_GJ換算表"/>
      <sheetName val="非表示_産業分類"/>
    </sheetNames>
    <sheetDataSet>
      <sheetData sheetId="0" refreshError="1"/>
      <sheetData sheetId="1" refreshError="1"/>
      <sheetData sheetId="2">
        <row r="5">
          <cell r="D5" t="str">
            <v>事業場</v>
          </cell>
        </row>
        <row r="12">
          <cell r="B12">
            <v>1</v>
          </cell>
          <cell r="C12" t="str">
            <v>本社ビル</v>
          </cell>
        </row>
        <row r="13">
          <cell r="B13">
            <v>2</v>
          </cell>
          <cell r="C13" t="str">
            <v>A支店</v>
          </cell>
        </row>
        <row r="14">
          <cell r="B14">
            <v>3</v>
          </cell>
          <cell r="C14" t="str">
            <v>B支店</v>
          </cell>
        </row>
        <row r="15">
          <cell r="B15">
            <v>4</v>
          </cell>
        </row>
        <row r="16">
          <cell r="B16">
            <v>5</v>
          </cell>
        </row>
      </sheetData>
      <sheetData sheetId="3" refreshError="1"/>
      <sheetData sheetId="4" refreshError="1"/>
      <sheetData sheetId="5" refreshError="1"/>
      <sheetData sheetId="6" refreshError="1"/>
      <sheetData sheetId="7" refreshError="1"/>
      <sheetData sheetId="8" refreshError="1"/>
      <sheetData sheetId="9" refreshError="1"/>
      <sheetData sheetId="10">
        <row r="11">
          <cell r="H11">
            <v>6049.2397866666661</v>
          </cell>
        </row>
      </sheetData>
      <sheetData sheetId="11" refreshError="1"/>
      <sheetData sheetId="12"/>
      <sheetData sheetId="13">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4">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5">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trlProp" Target="../ctrlProps/ctrlProp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trlProp" Target="../ctrlProps/ctrlProp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trlProp" Target="../ctrlProps/ctrlProp1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5"/>
  <sheetViews>
    <sheetView showGridLines="0" tabSelected="1" view="pageBreakPreview" zoomScale="80" zoomScaleNormal="100" zoomScaleSheetLayoutView="80" workbookViewId="0"/>
  </sheetViews>
  <sheetFormatPr defaultColWidth="8.19921875" defaultRowHeight="13.2" x14ac:dyDescent="0.45"/>
  <cols>
    <col min="1" max="1" width="9.19921875" style="12" customWidth="1"/>
    <col min="2" max="10" width="8.19921875" style="12"/>
    <col min="11" max="11" width="2.19921875" style="12" customWidth="1"/>
    <col min="12" max="13" width="8.19921875" style="12"/>
    <col min="14" max="16384" width="8.19921875" style="15"/>
  </cols>
  <sheetData>
    <row r="1" spans="1:3" ht="17.7" customHeight="1" x14ac:dyDescent="0.45">
      <c r="A1" s="211" t="s">
        <v>798</v>
      </c>
    </row>
    <row r="2" spans="1:3" x14ac:dyDescent="0.45">
      <c r="B2" s="12" t="s">
        <v>799</v>
      </c>
    </row>
    <row r="3" spans="1:3" ht="18" customHeight="1" x14ac:dyDescent="0.45">
      <c r="B3" s="14"/>
      <c r="C3" s="12" t="s">
        <v>800</v>
      </c>
    </row>
    <row r="4" spans="1:3" ht="18" customHeight="1" x14ac:dyDescent="0.45">
      <c r="B4" s="13"/>
      <c r="C4" s="12" t="s">
        <v>801</v>
      </c>
    </row>
    <row r="5" spans="1:3" ht="18" customHeight="1" x14ac:dyDescent="0.45">
      <c r="B5" s="18"/>
      <c r="C5" s="12" t="s">
        <v>884</v>
      </c>
    </row>
    <row r="6" spans="1:3" x14ac:dyDescent="0.45">
      <c r="B6" s="12" t="s">
        <v>865</v>
      </c>
    </row>
    <row r="8" spans="1:3" x14ac:dyDescent="0.45">
      <c r="B8" s="12" t="s">
        <v>802</v>
      </c>
    </row>
    <row r="9" spans="1:3" x14ac:dyDescent="0.45">
      <c r="B9" s="15"/>
    </row>
    <row r="10" spans="1:3" x14ac:dyDescent="0.45">
      <c r="B10" s="12" t="s">
        <v>804</v>
      </c>
    </row>
    <row r="11" spans="1:3" x14ac:dyDescent="0.45">
      <c r="B11" s="12" t="s">
        <v>803</v>
      </c>
    </row>
    <row r="13" spans="1:3" s="12" customFormat="1" ht="12" x14ac:dyDescent="0.45">
      <c r="B13" s="16" t="s">
        <v>992</v>
      </c>
    </row>
    <row r="14" spans="1:3" s="12" customFormat="1" ht="12" x14ac:dyDescent="0.45">
      <c r="B14" s="17" t="s">
        <v>864</v>
      </c>
    </row>
    <row r="15" spans="1:3" s="12" customFormat="1" ht="12" x14ac:dyDescent="0.45">
      <c r="B15" s="17"/>
    </row>
  </sheetData>
  <sheetProtection algorithmName="SHA-512" hashValue="rSw6QqgZQKNa8nv6w8RO+vzlhbXAUwAHz+dR4ZUnm11H8vrrCetbvY76uHzJboWcdyr67KTbzUkuGlkp+lj/yQ==" saltValue="L1WBu59hBlWiF4bcAcDBbg==" spinCount="100000" sheet="1" scenarios="1" formatRows="0"/>
  <phoneticPr fontId="2"/>
  <conditionalFormatting sqref="B5">
    <cfRule type="expression" dxfId="316"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&amp;L&amp;8sf03h10&amp;R&amp;6r51</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9">
    <pageSetUpPr fitToPage="1"/>
  </sheetPr>
  <dimension ref="A1:DP208"/>
  <sheetViews>
    <sheetView showGridLines="0" view="pageBreakPreview" zoomScale="80" zoomScaleNormal="85" zoomScaleSheetLayoutView="80" workbookViewId="0"/>
  </sheetViews>
  <sheetFormatPr defaultColWidth="8.69921875" defaultRowHeight="12" x14ac:dyDescent="0.45"/>
  <cols>
    <col min="1" max="1" width="2.69921875" style="229" customWidth="1"/>
    <col min="2" max="2" width="5.69921875" style="5" customWidth="1"/>
    <col min="3" max="3" width="13.19921875" style="5" customWidth="1"/>
    <col min="4" max="4" width="28" style="5" customWidth="1"/>
    <col min="5" max="5" width="14.5" style="5" customWidth="1"/>
    <col min="6" max="6" width="14" style="38" customWidth="1"/>
    <col min="7" max="7" width="11" style="668" customWidth="1"/>
    <col min="8" max="8" width="14" style="38" customWidth="1"/>
    <col min="9" max="9" width="11" style="668" customWidth="1"/>
    <col min="10" max="10" width="14" style="38" customWidth="1"/>
    <col min="11" max="11" width="11" style="668" customWidth="1"/>
    <col min="12" max="12" width="15.19921875" style="38" customWidth="1"/>
    <col min="13" max="13" width="76" style="38" customWidth="1"/>
    <col min="14" max="14" width="9" style="38" hidden="1" customWidth="1"/>
    <col min="15" max="19" width="8.69921875" style="38" hidden="1" customWidth="1"/>
    <col min="20" max="29" width="8.69921875" style="5" hidden="1" customWidth="1"/>
    <col min="30" max="30" width="22.19921875" style="5" hidden="1" customWidth="1"/>
    <col min="31" max="31" width="12.59765625" style="5" hidden="1" customWidth="1"/>
    <col min="32" max="32" width="4.19921875" style="212" customWidth="1"/>
    <col min="33" max="33" width="2.19921875" style="212" customWidth="1"/>
    <col min="34" max="34" width="4" style="232" customWidth="1"/>
    <col min="35" max="35" width="5.69921875" style="212" customWidth="1"/>
    <col min="36" max="36" width="8.19921875" style="212" customWidth="1"/>
    <col min="37" max="37" width="7.69921875" style="212" customWidth="1"/>
    <col min="38" max="41" width="2.19921875" style="212" customWidth="1"/>
    <col min="42" max="71" width="2.19921875" style="212" hidden="1" customWidth="1"/>
    <col min="72" max="72" width="9.19921875" style="212" hidden="1" customWidth="1"/>
    <col min="73" max="86" width="2.19921875" style="212" hidden="1" customWidth="1"/>
    <col min="87" max="87" width="2.19921875" style="230" hidden="1" customWidth="1"/>
    <col min="88" max="88" width="2.19921875" style="231" hidden="1" customWidth="1"/>
    <col min="89" max="97" width="2.19921875" style="212" hidden="1" customWidth="1"/>
    <col min="98" max="98" width="0" style="212" hidden="1" customWidth="1"/>
    <col min="99" max="100" width="0" style="232" hidden="1" customWidth="1"/>
    <col min="101" max="101" width="6.09765625" style="232" hidden="1" customWidth="1"/>
    <col min="102" max="102" width="0" style="232" hidden="1" customWidth="1"/>
    <col min="103" max="103" width="8.19921875" style="232" hidden="1" customWidth="1"/>
    <col min="104" max="104" width="9.69921875" style="232" hidden="1" customWidth="1"/>
    <col min="105" max="105" width="6.5" style="232" hidden="1" customWidth="1"/>
    <col min="106" max="109" width="0" style="232" hidden="1" customWidth="1"/>
    <col min="110" max="113" width="8.69921875" style="232"/>
    <col min="114" max="114" width="26.19921875" style="232" customWidth="1"/>
    <col min="115" max="120" width="8.69921875" style="232"/>
    <col min="121" max="16384" width="8.69921875" style="212"/>
  </cols>
  <sheetData>
    <row r="1" spans="1:88" ht="12" customHeight="1" thickBot="1" x14ac:dyDescent="0.5"/>
    <row r="2" spans="1:88" ht="18.600000000000001" customHeight="1" thickBot="1" x14ac:dyDescent="0.5">
      <c r="B2" s="72" t="str">
        <f ca="1">MID(CELL("filename",C2),FIND("]",CELL("filename",C2))+1,3)&amp;"．"</f>
        <v>6-3．</v>
      </c>
      <c r="C2" s="72" t="s">
        <v>954</v>
      </c>
      <c r="F2" s="161" t="str">
        <f>IF('4. 排出源リスト'!H5&amp;"年度"="","",'4. 排出源リスト'!H5&amp;"年度")</f>
        <v>令和4年度</v>
      </c>
      <c r="BT2" s="212" t="s">
        <v>778</v>
      </c>
    </row>
    <row r="3" spans="1:88" ht="12" customHeight="1" thickBot="1" x14ac:dyDescent="0.5">
      <c r="BT3" s="31" t="b">
        <v>0</v>
      </c>
    </row>
    <row r="4" spans="1:88" ht="15" customHeight="1" x14ac:dyDescent="0.45">
      <c r="B4" s="858" t="s">
        <v>948</v>
      </c>
      <c r="C4" s="861" t="s">
        <v>766</v>
      </c>
      <c r="D4" s="881" t="s">
        <v>603</v>
      </c>
      <c r="E4" s="895" t="s">
        <v>1009</v>
      </c>
      <c r="F4" s="889" t="s">
        <v>1010</v>
      </c>
      <c r="G4" s="893"/>
      <c r="H4" s="889" t="s">
        <v>605</v>
      </c>
      <c r="I4" s="890"/>
      <c r="J4" s="893" t="s">
        <v>676</v>
      </c>
      <c r="K4" s="893"/>
      <c r="L4" s="886" t="s">
        <v>854</v>
      </c>
      <c r="M4" s="918" t="s">
        <v>721</v>
      </c>
      <c r="N4" s="898" t="s">
        <v>764</v>
      </c>
      <c r="O4" s="900" t="s">
        <v>767</v>
      </c>
      <c r="P4" s="916" t="s">
        <v>881</v>
      </c>
      <c r="Q4" s="916"/>
      <c r="R4" s="916"/>
      <c r="S4" s="916"/>
      <c r="T4" s="916"/>
      <c r="U4" s="916"/>
      <c r="V4" s="916"/>
      <c r="W4" s="916"/>
      <c r="X4" s="916"/>
      <c r="Y4" s="916"/>
      <c r="Z4" s="916"/>
      <c r="AA4" s="916"/>
      <c r="AB4" s="909" t="s">
        <v>768</v>
      </c>
      <c r="AC4" s="910" t="s">
        <v>765</v>
      </c>
      <c r="AD4" s="905" t="s">
        <v>789</v>
      </c>
      <c r="AE4" s="906"/>
    </row>
    <row r="5" spans="1:88" ht="19.95" customHeight="1" x14ac:dyDescent="0.45">
      <c r="B5" s="859"/>
      <c r="C5" s="862"/>
      <c r="D5" s="882"/>
      <c r="E5" s="896"/>
      <c r="F5" s="891"/>
      <c r="G5" s="894"/>
      <c r="H5" s="891"/>
      <c r="I5" s="892"/>
      <c r="J5" s="894"/>
      <c r="K5" s="894"/>
      <c r="L5" s="887"/>
      <c r="M5" s="919"/>
      <c r="N5" s="899"/>
      <c r="O5" s="901"/>
      <c r="P5" s="917"/>
      <c r="Q5" s="917"/>
      <c r="R5" s="917"/>
      <c r="S5" s="917"/>
      <c r="T5" s="917"/>
      <c r="U5" s="917"/>
      <c r="V5" s="917"/>
      <c r="W5" s="917"/>
      <c r="X5" s="917"/>
      <c r="Y5" s="917"/>
      <c r="Z5" s="917"/>
      <c r="AA5" s="917"/>
      <c r="AB5" s="877"/>
      <c r="AC5" s="911"/>
      <c r="AD5" s="720" t="s">
        <v>790</v>
      </c>
      <c r="AE5" s="907" t="s">
        <v>772</v>
      </c>
      <c r="AI5" s="212" t="s">
        <v>880</v>
      </c>
      <c r="CI5" s="233"/>
      <c r="CJ5" s="234"/>
    </row>
    <row r="6" spans="1:88" ht="21.6" customHeight="1" thickBot="1" x14ac:dyDescent="0.5">
      <c r="B6" s="860"/>
      <c r="C6" s="863"/>
      <c r="D6" s="883"/>
      <c r="E6" s="897"/>
      <c r="F6" s="252" t="s">
        <v>674</v>
      </c>
      <c r="G6" s="253" t="s">
        <v>675</v>
      </c>
      <c r="H6" s="254" t="s">
        <v>720</v>
      </c>
      <c r="I6" s="677" t="s">
        <v>693</v>
      </c>
      <c r="J6" s="256" t="s">
        <v>720</v>
      </c>
      <c r="K6" s="669" t="s">
        <v>693</v>
      </c>
      <c r="L6" s="888"/>
      <c r="M6" s="920"/>
      <c r="N6" s="258" t="s">
        <v>763</v>
      </c>
      <c r="O6" s="902"/>
      <c r="P6" s="141" t="s">
        <v>677</v>
      </c>
      <c r="Q6" s="141" t="s">
        <v>678</v>
      </c>
      <c r="R6" s="141" t="s">
        <v>679</v>
      </c>
      <c r="S6" s="141" t="s">
        <v>680</v>
      </c>
      <c r="T6" s="141" t="s">
        <v>681</v>
      </c>
      <c r="U6" s="141" t="s">
        <v>682</v>
      </c>
      <c r="V6" s="141" t="s">
        <v>683</v>
      </c>
      <c r="W6" s="141" t="s">
        <v>684</v>
      </c>
      <c r="X6" s="141" t="s">
        <v>685</v>
      </c>
      <c r="Y6" s="141" t="s">
        <v>686</v>
      </c>
      <c r="Z6" s="141" t="s">
        <v>687</v>
      </c>
      <c r="AA6" s="141" t="s">
        <v>688</v>
      </c>
      <c r="AB6" s="878"/>
      <c r="AC6" s="912"/>
      <c r="AD6" s="721"/>
      <c r="AE6" s="908"/>
      <c r="AH6" s="457"/>
      <c r="AI6" s="458" t="s">
        <v>855</v>
      </c>
      <c r="AJ6" s="459" t="s">
        <v>21</v>
      </c>
      <c r="AK6" s="458"/>
      <c r="CI6" s="235"/>
      <c r="CJ6" s="234"/>
    </row>
    <row r="7" spans="1:88" ht="25.2" customHeight="1" x14ac:dyDescent="0.45">
      <c r="A7" s="229">
        <f>VLOOKUP(D7,非表示_活動量と単位!$D$8:$E$75,2,FALSE)</f>
        <v>1</v>
      </c>
      <c r="B7" s="518">
        <v>1</v>
      </c>
      <c r="C7" s="519">
        <v>1</v>
      </c>
      <c r="D7" s="522" t="s">
        <v>919</v>
      </c>
      <c r="E7" s="684">
        <v>1980000</v>
      </c>
      <c r="F7" s="686">
        <f>IF(E7="","",INT(E7))</f>
        <v>1980000</v>
      </c>
      <c r="G7" s="694" t="str">
        <f t="shared" ref="G7:G21" si="0">IF($D7="","",VLOOKUP($D7,活動の種別と単位,4,FALSE))</f>
        <v>kWh</v>
      </c>
      <c r="H7" s="639" t="str">
        <f>IF($D7="","",IF(VLOOKUP($C7,モニタリングポイント,9,FALSE)="デフォルト値",VLOOKUP($D7,デフォルト値,4,FALSE),""))</f>
        <v/>
      </c>
      <c r="I7" s="670" t="str">
        <f t="shared" ref="I7:I21" si="1">IF($D7="","",VLOOKUP($D7,活動の種別と単位,5,FALSE))</f>
        <v>---</v>
      </c>
      <c r="J7" s="649">
        <f>IF($D7="","",IF(VLOOKUP($C7,モニタリングポイント,11,FALSE)="デフォルト値",VLOOKUP($D7,デフォルト値,5,FALSE),""))</f>
        <v>4.3600000000000003E-4</v>
      </c>
      <c r="K7" s="670" t="str">
        <f t="shared" ref="K7:K21" si="2">IF($D7="","",VLOOKUP($D7,活動の種別と単位,6,FALSE))</f>
        <v>t-CO2/kWh</v>
      </c>
      <c r="L7" s="637">
        <f>IF($D7="","",IF($A7=0,F7*H7*J7,F7*J7))</f>
        <v>863.28000000000009</v>
      </c>
      <c r="M7" s="217"/>
      <c r="N7" s="397" t="str">
        <f t="shared" ref="N7:N21" si="3">IF($D7="","",VLOOKUP($D7,活動の種別と単位,3,FALSE))</f>
        <v>使用量</v>
      </c>
      <c r="O7" s="533"/>
      <c r="P7" s="534">
        <v>100000</v>
      </c>
      <c r="Q7" s="535">
        <v>100000</v>
      </c>
      <c r="R7" s="535">
        <v>150000</v>
      </c>
      <c r="S7" s="535">
        <v>150000</v>
      </c>
      <c r="T7" s="535">
        <v>200000</v>
      </c>
      <c r="U7" s="535">
        <v>200000</v>
      </c>
      <c r="V7" s="535">
        <v>120000</v>
      </c>
      <c r="W7" s="535">
        <v>150000</v>
      </c>
      <c r="X7" s="535">
        <v>180000</v>
      </c>
      <c r="Y7" s="535">
        <v>180000</v>
      </c>
      <c r="Z7" s="535">
        <v>180000</v>
      </c>
      <c r="AA7" s="535">
        <v>120000</v>
      </c>
      <c r="AB7" s="536"/>
      <c r="AC7" s="398"/>
      <c r="AD7" s="386" t="str">
        <f t="shared" ref="AD7:AD31" si="4">IF($D7="","",VLOOKUP($D7,活動の種別と単位,7,FALSE))</f>
        <v>対象</v>
      </c>
      <c r="AE7" s="387">
        <f t="shared" ref="AE7:AE31" si="5">IF($D7="","",IF(AD7="---","---",IF(OR($D7="系統電力",$D7="産業用蒸気",$D7="温水",$D7="冷水",$D7="蒸気（産業用以外）"),F7*VLOOKUP($D7,GJ換算係数,2,FALSE),F7*H7)))</f>
        <v>19324.8</v>
      </c>
      <c r="AH7" s="460"/>
      <c r="AI7" s="461">
        <v>1</v>
      </c>
      <c r="AJ7" s="558">
        <f>SUMIF($B$7:$B$31,AI7,$L$7:$L$31)+SUMIF($B$48:$B$102,AI7,$L$48:$L$102)</f>
        <v>3324.9842800000001</v>
      </c>
      <c r="AK7" s="458"/>
      <c r="CI7" s="235"/>
      <c r="CJ7" s="234"/>
    </row>
    <row r="8" spans="1:88" ht="25.2" customHeight="1" x14ac:dyDescent="0.45">
      <c r="A8" s="229">
        <f>VLOOKUP(D8,非表示_活動量と単位!$D$8:$E$75,2,FALSE)</f>
        <v>0</v>
      </c>
      <c r="B8" s="520">
        <v>1</v>
      </c>
      <c r="C8" s="521">
        <v>2</v>
      </c>
      <c r="D8" s="523" t="s">
        <v>626</v>
      </c>
      <c r="E8" s="685">
        <v>250</v>
      </c>
      <c r="F8" s="688">
        <f t="shared" ref="F8:F31" si="6">IF(E8="","",INT(E8))</f>
        <v>250</v>
      </c>
      <c r="G8" s="695" t="str">
        <f t="shared" si="0"/>
        <v>千Nm3</v>
      </c>
      <c r="H8" s="645">
        <v>45</v>
      </c>
      <c r="I8" s="671" t="str">
        <f t="shared" si="1"/>
        <v>GJ/千Nm3</v>
      </c>
      <c r="J8" s="650">
        <f t="shared" ref="J8:J21" si="7">IF($D8="","",IF(VLOOKUP($C8,モニタリングポイント,11,FALSE)="デフォルト値",VLOOKUP($D8,デフォルト値,5,FALSE),""))</f>
        <v>5.1299999999999998E-2</v>
      </c>
      <c r="K8" s="671" t="str">
        <f t="shared" si="2"/>
        <v>t-CO2/GJ</v>
      </c>
      <c r="L8" s="638">
        <f t="shared" ref="L8:L20" si="8">IF($D8="","",IF($A8=0,F8*H8*J8,F8*J8))</f>
        <v>577.125</v>
      </c>
      <c r="M8" s="218"/>
      <c r="N8" s="403" t="str">
        <f t="shared" si="3"/>
        <v>使用量</v>
      </c>
      <c r="O8" s="538"/>
      <c r="P8" s="539">
        <v>15</v>
      </c>
      <c r="Q8" s="540">
        <v>15</v>
      </c>
      <c r="R8" s="541">
        <v>15</v>
      </c>
      <c r="S8" s="541">
        <v>20</v>
      </c>
      <c r="T8" s="541">
        <v>20</v>
      </c>
      <c r="U8" s="541">
        <v>20</v>
      </c>
      <c r="V8" s="541">
        <v>20</v>
      </c>
      <c r="W8" s="541">
        <v>20</v>
      </c>
      <c r="X8" s="541">
        <v>20</v>
      </c>
      <c r="Y8" s="541">
        <v>20</v>
      </c>
      <c r="Z8" s="541">
        <v>20</v>
      </c>
      <c r="AA8" s="541">
        <v>20</v>
      </c>
      <c r="AB8" s="542"/>
      <c r="AC8" s="405"/>
      <c r="AD8" s="388" t="str">
        <f t="shared" si="4"/>
        <v>対象</v>
      </c>
      <c r="AE8" s="389">
        <f t="shared" si="5"/>
        <v>11250</v>
      </c>
      <c r="AH8" s="457"/>
      <c r="AI8" s="462">
        <v>2</v>
      </c>
      <c r="AJ8" s="558">
        <f t="shared" ref="AJ8:AJ11" si="9">SUMIF($B$7:$B$31,AI8,$L$7:$L$31)+SUMIF($B$48:$B$102,AI8,$L$48:$L$102)</f>
        <v>1774.105</v>
      </c>
      <c r="AK8" s="458"/>
      <c r="CI8" s="235"/>
      <c r="CJ8" s="234"/>
    </row>
    <row r="9" spans="1:88" ht="25.2" customHeight="1" x14ac:dyDescent="0.45">
      <c r="A9" s="229">
        <f>VLOOKUP(D9,非表示_活動量と単位!$D$8:$E$75,2,FALSE)</f>
        <v>0</v>
      </c>
      <c r="B9" s="520">
        <v>1</v>
      </c>
      <c r="C9" s="521">
        <v>3</v>
      </c>
      <c r="D9" s="523" t="s">
        <v>626</v>
      </c>
      <c r="E9" s="685">
        <v>370</v>
      </c>
      <c r="F9" s="688">
        <f t="shared" si="6"/>
        <v>370</v>
      </c>
      <c r="G9" s="695" t="str">
        <f t="shared" si="0"/>
        <v>千Nm3</v>
      </c>
      <c r="H9" s="645">
        <v>45</v>
      </c>
      <c r="I9" s="671" t="str">
        <f t="shared" si="1"/>
        <v>GJ/千Nm3</v>
      </c>
      <c r="J9" s="650">
        <f t="shared" si="7"/>
        <v>5.1299999999999998E-2</v>
      </c>
      <c r="K9" s="671" t="str">
        <f t="shared" si="2"/>
        <v>t-CO2/GJ</v>
      </c>
      <c r="L9" s="638">
        <f t="shared" si="8"/>
        <v>854.14499999999998</v>
      </c>
      <c r="M9" s="218"/>
      <c r="N9" s="403" t="str">
        <f t="shared" si="3"/>
        <v>使用量</v>
      </c>
      <c r="O9" s="538"/>
      <c r="P9" s="539">
        <v>20</v>
      </c>
      <c r="Q9" s="540">
        <v>20</v>
      </c>
      <c r="R9" s="541">
        <v>20</v>
      </c>
      <c r="S9" s="541">
        <v>20</v>
      </c>
      <c r="T9" s="541">
        <v>30</v>
      </c>
      <c r="U9" s="541">
        <v>30</v>
      </c>
      <c r="V9" s="541">
        <v>30</v>
      </c>
      <c r="W9" s="541">
        <v>30</v>
      </c>
      <c r="X9" s="541">
        <v>30</v>
      </c>
      <c r="Y9" s="541">
        <v>30</v>
      </c>
      <c r="Z9" s="541">
        <v>30</v>
      </c>
      <c r="AA9" s="541">
        <v>30</v>
      </c>
      <c r="AB9" s="542"/>
      <c r="AC9" s="405"/>
      <c r="AD9" s="388" t="str">
        <f t="shared" si="4"/>
        <v>対象</v>
      </c>
      <c r="AE9" s="389">
        <f t="shared" si="5"/>
        <v>16650</v>
      </c>
      <c r="AH9" s="460"/>
      <c r="AI9" s="461">
        <v>3</v>
      </c>
      <c r="AJ9" s="558">
        <f t="shared" si="9"/>
        <v>1213.08635</v>
      </c>
      <c r="AK9" s="458"/>
      <c r="CI9" s="235"/>
      <c r="CJ9" s="234"/>
    </row>
    <row r="10" spans="1:88" ht="25.2" customHeight="1" x14ac:dyDescent="0.45">
      <c r="A10" s="229">
        <f>VLOOKUP(D10,非表示_活動量と単位!$D$8:$E$75,2,FALSE)</f>
        <v>0</v>
      </c>
      <c r="B10" s="520">
        <v>1</v>
      </c>
      <c r="C10" s="521" t="s">
        <v>936</v>
      </c>
      <c r="D10" s="523" t="s">
        <v>618</v>
      </c>
      <c r="E10" s="685">
        <v>360</v>
      </c>
      <c r="F10" s="688">
        <f t="shared" si="6"/>
        <v>360</v>
      </c>
      <c r="G10" s="695" t="str">
        <f t="shared" si="0"/>
        <v>kl</v>
      </c>
      <c r="H10" s="645">
        <v>38.9</v>
      </c>
      <c r="I10" s="671" t="str">
        <f t="shared" si="1"/>
        <v>GJ/kl</v>
      </c>
      <c r="J10" s="650">
        <v>7.0800000000000002E-2</v>
      </c>
      <c r="K10" s="671" t="str">
        <f t="shared" si="2"/>
        <v>t-CO2/GJ</v>
      </c>
      <c r="L10" s="638">
        <f t="shared" si="8"/>
        <v>991.48320000000001</v>
      </c>
      <c r="M10" s="532" t="s">
        <v>999</v>
      </c>
      <c r="N10" s="403" t="str">
        <f t="shared" si="3"/>
        <v>使用量</v>
      </c>
      <c r="O10" s="538"/>
      <c r="P10" s="539"/>
      <c r="Q10" s="540"/>
      <c r="R10" s="541"/>
      <c r="S10" s="541"/>
      <c r="T10" s="541"/>
      <c r="U10" s="541"/>
      <c r="V10" s="541"/>
      <c r="W10" s="541"/>
      <c r="X10" s="541"/>
      <c r="Y10" s="541"/>
      <c r="Z10" s="541"/>
      <c r="AA10" s="541">
        <v>300</v>
      </c>
      <c r="AB10" s="542"/>
      <c r="AC10" s="405"/>
      <c r="AD10" s="388" t="str">
        <f t="shared" si="4"/>
        <v>対象</v>
      </c>
      <c r="AE10" s="389">
        <f t="shared" si="5"/>
        <v>14004</v>
      </c>
      <c r="AH10" s="457"/>
      <c r="AI10" s="462">
        <v>4</v>
      </c>
      <c r="AJ10" s="558">
        <f t="shared" si="9"/>
        <v>0</v>
      </c>
      <c r="AK10" s="458"/>
      <c r="CI10" s="235"/>
      <c r="CJ10" s="234"/>
    </row>
    <row r="11" spans="1:88" ht="25.2" customHeight="1" x14ac:dyDescent="0.45">
      <c r="A11" s="229">
        <f>VLOOKUP(D11,非表示_活動量と単位!$D$8:$E$75,2,FALSE)</f>
        <v>0</v>
      </c>
      <c r="B11" s="520">
        <v>1</v>
      </c>
      <c r="C11" s="521">
        <v>9</v>
      </c>
      <c r="D11" s="523" t="s">
        <v>613</v>
      </c>
      <c r="E11" s="685">
        <v>16.420000000000002</v>
      </c>
      <c r="F11" s="688">
        <f t="shared" si="6"/>
        <v>16</v>
      </c>
      <c r="G11" s="695" t="str">
        <f t="shared" si="0"/>
        <v>kl</v>
      </c>
      <c r="H11" s="645">
        <f t="shared" ref="H11:H21" si="10">IF($D11="","",IF(VLOOKUP($C11,モニタリングポイント,9,FALSE)="デフォルト値",VLOOKUP($D11,デフォルト値,4,FALSE),""))</f>
        <v>33.4</v>
      </c>
      <c r="I11" s="671" t="str">
        <f t="shared" si="1"/>
        <v>GJ/kl</v>
      </c>
      <c r="J11" s="650">
        <f t="shared" si="7"/>
        <v>6.8599999999999994E-2</v>
      </c>
      <c r="K11" s="671" t="str">
        <f t="shared" si="2"/>
        <v>t-CO2/GJ</v>
      </c>
      <c r="L11" s="638">
        <f t="shared" ref="L11:L12" si="11">IF($D11="","",IF($A11=0,F11*H11*J11,F11*J11))</f>
        <v>36.659839999999996</v>
      </c>
      <c r="M11" s="218"/>
      <c r="N11" s="403" t="str">
        <f t="shared" si="3"/>
        <v>使用量</v>
      </c>
      <c r="O11" s="538"/>
      <c r="P11" s="539"/>
      <c r="Q11" s="540">
        <v>2</v>
      </c>
      <c r="R11" s="541"/>
      <c r="S11" s="541"/>
      <c r="T11" s="541">
        <v>2</v>
      </c>
      <c r="U11" s="541"/>
      <c r="V11" s="541">
        <v>2</v>
      </c>
      <c r="W11" s="541"/>
      <c r="X11" s="541">
        <v>2</v>
      </c>
      <c r="Y11" s="541"/>
      <c r="Z11" s="541">
        <v>3</v>
      </c>
      <c r="AA11" s="541"/>
      <c r="AB11" s="542"/>
      <c r="AC11" s="405"/>
      <c r="AD11" s="388" t="str">
        <f t="shared" si="4"/>
        <v>対象</v>
      </c>
      <c r="AE11" s="389">
        <f t="shared" ref="AE11:AE12" si="12">IF($D11="","",IF(AD11="---","---",IF(OR($D11="系統電力",$D11="産業用蒸気",$D11="温水",$D11="冷水",$D11="蒸気（産業用以外）"),F11*VLOOKUP($D11,GJ換算係数,2,FALSE),F11*H11)))</f>
        <v>534.4</v>
      </c>
      <c r="AH11" s="460"/>
      <c r="AI11" s="461">
        <v>5</v>
      </c>
      <c r="AJ11" s="558">
        <f t="shared" si="9"/>
        <v>0</v>
      </c>
      <c r="AK11" s="458"/>
      <c r="CI11" s="235"/>
      <c r="CJ11" s="234"/>
    </row>
    <row r="12" spans="1:88" ht="25.2" customHeight="1" x14ac:dyDescent="0.45">
      <c r="A12" s="229">
        <f>VLOOKUP(D12,非表示_活動量と単位!$D$8:$E$75,2,FALSE)</f>
        <v>0</v>
      </c>
      <c r="B12" s="520">
        <v>1</v>
      </c>
      <c r="C12" s="521">
        <v>10</v>
      </c>
      <c r="D12" s="523" t="s">
        <v>613</v>
      </c>
      <c r="E12" s="685">
        <v>1.2</v>
      </c>
      <c r="F12" s="688">
        <f t="shared" si="6"/>
        <v>1</v>
      </c>
      <c r="G12" s="695" t="str">
        <f t="shared" si="0"/>
        <v>kl</v>
      </c>
      <c r="H12" s="645">
        <f t="shared" si="10"/>
        <v>33.4</v>
      </c>
      <c r="I12" s="671" t="str">
        <f t="shared" si="1"/>
        <v>GJ/kl</v>
      </c>
      <c r="J12" s="650">
        <f t="shared" si="7"/>
        <v>6.8599999999999994E-2</v>
      </c>
      <c r="K12" s="671" t="str">
        <f t="shared" si="2"/>
        <v>t-CO2/GJ</v>
      </c>
      <c r="L12" s="638">
        <f t="shared" si="11"/>
        <v>2.2912399999999997</v>
      </c>
      <c r="M12" s="218"/>
      <c r="N12" s="403" t="str">
        <f t="shared" si="3"/>
        <v>使用量</v>
      </c>
      <c r="O12" s="538">
        <v>1</v>
      </c>
      <c r="P12" s="539"/>
      <c r="Q12" s="540"/>
      <c r="R12" s="541"/>
      <c r="S12" s="541"/>
      <c r="T12" s="541"/>
      <c r="U12" s="541"/>
      <c r="V12" s="541"/>
      <c r="W12" s="541"/>
      <c r="X12" s="541"/>
      <c r="Y12" s="541"/>
      <c r="Z12" s="541"/>
      <c r="AA12" s="541"/>
      <c r="AB12" s="542">
        <v>1</v>
      </c>
      <c r="AC12" s="405"/>
      <c r="AD12" s="388" t="str">
        <f t="shared" si="4"/>
        <v>対象</v>
      </c>
      <c r="AE12" s="389">
        <f t="shared" si="12"/>
        <v>33.4</v>
      </c>
      <c r="AH12" s="457"/>
      <c r="AI12" s="457"/>
      <c r="AJ12" s="557">
        <f>INT(SUM(AJ7:AJ11))</f>
        <v>6312</v>
      </c>
      <c r="AK12" s="458" t="b">
        <f>EXACT(AJ12,L32)</f>
        <v>1</v>
      </c>
      <c r="CI12" s="235"/>
      <c r="CJ12" s="234"/>
    </row>
    <row r="13" spans="1:88" ht="25.2" customHeight="1" x14ac:dyDescent="0.45">
      <c r="A13" s="229">
        <f>VLOOKUP(D13,非表示_活動量と単位!$D$8:$E$75,2,FALSE)</f>
        <v>1</v>
      </c>
      <c r="B13" s="520">
        <v>2</v>
      </c>
      <c r="C13" s="521">
        <v>11</v>
      </c>
      <c r="D13" s="523" t="s">
        <v>919</v>
      </c>
      <c r="E13" s="685">
        <v>2110000</v>
      </c>
      <c r="F13" s="688">
        <f t="shared" si="6"/>
        <v>2110000</v>
      </c>
      <c r="G13" s="695" t="str">
        <f t="shared" si="0"/>
        <v>kWh</v>
      </c>
      <c r="H13" s="645" t="str">
        <f t="shared" si="10"/>
        <v/>
      </c>
      <c r="I13" s="671" t="str">
        <f t="shared" si="1"/>
        <v>---</v>
      </c>
      <c r="J13" s="650">
        <f t="shared" si="7"/>
        <v>4.3600000000000003E-4</v>
      </c>
      <c r="K13" s="671" t="str">
        <f t="shared" si="2"/>
        <v>t-CO2/kWh</v>
      </c>
      <c r="L13" s="638">
        <f t="shared" si="8"/>
        <v>919.96</v>
      </c>
      <c r="M13" s="218"/>
      <c r="N13" s="403" t="str">
        <f t="shared" si="3"/>
        <v>使用量</v>
      </c>
      <c r="O13" s="544"/>
      <c r="P13" s="539">
        <v>140000</v>
      </c>
      <c r="Q13" s="545">
        <v>140000</v>
      </c>
      <c r="R13" s="546">
        <v>140000</v>
      </c>
      <c r="S13" s="546">
        <v>200000</v>
      </c>
      <c r="T13" s="547">
        <v>180000</v>
      </c>
      <c r="U13" s="547">
        <v>200000</v>
      </c>
      <c r="V13" s="547">
        <v>120000</v>
      </c>
      <c r="W13" s="547">
        <v>150000</v>
      </c>
      <c r="X13" s="547">
        <v>180000</v>
      </c>
      <c r="Y13" s="547">
        <v>180000</v>
      </c>
      <c r="Z13" s="547">
        <v>180000</v>
      </c>
      <c r="AA13" s="547">
        <v>120000</v>
      </c>
      <c r="AB13" s="548"/>
      <c r="AC13" s="405"/>
      <c r="AD13" s="388" t="str">
        <f t="shared" si="4"/>
        <v>対象</v>
      </c>
      <c r="AE13" s="389">
        <f t="shared" si="5"/>
        <v>20593.599999999999</v>
      </c>
      <c r="AH13" s="460"/>
      <c r="AI13" s="463"/>
      <c r="AJ13" s="555"/>
      <c r="AK13" s="458"/>
      <c r="CI13" s="235"/>
      <c r="CJ13" s="234"/>
    </row>
    <row r="14" spans="1:88" ht="25.2" customHeight="1" x14ac:dyDescent="0.45">
      <c r="A14" s="229">
        <f>VLOOKUP(D14,非表示_活動量と単位!$D$8:$E$75,2,FALSE)</f>
        <v>0</v>
      </c>
      <c r="B14" s="520">
        <v>2</v>
      </c>
      <c r="C14" s="521">
        <v>12</v>
      </c>
      <c r="D14" s="523" t="s">
        <v>626</v>
      </c>
      <c r="E14" s="685">
        <v>370</v>
      </c>
      <c r="F14" s="688">
        <f t="shared" si="6"/>
        <v>370</v>
      </c>
      <c r="G14" s="695" t="str">
        <f t="shared" si="0"/>
        <v>千Nm3</v>
      </c>
      <c r="H14" s="645">
        <v>45</v>
      </c>
      <c r="I14" s="671" t="str">
        <f t="shared" si="1"/>
        <v>GJ/千Nm3</v>
      </c>
      <c r="J14" s="650">
        <f t="shared" si="7"/>
        <v>5.1299999999999998E-2</v>
      </c>
      <c r="K14" s="671" t="str">
        <f t="shared" si="2"/>
        <v>t-CO2/GJ</v>
      </c>
      <c r="L14" s="638">
        <f t="shared" si="8"/>
        <v>854.14499999999998</v>
      </c>
      <c r="M14" s="218"/>
      <c r="N14" s="403" t="str">
        <f t="shared" si="3"/>
        <v>使用量</v>
      </c>
      <c r="O14" s="544"/>
      <c r="P14" s="539">
        <v>25</v>
      </c>
      <c r="Q14" s="545">
        <v>25</v>
      </c>
      <c r="R14" s="546">
        <v>25</v>
      </c>
      <c r="S14" s="546">
        <v>25</v>
      </c>
      <c r="T14" s="547">
        <v>30</v>
      </c>
      <c r="U14" s="547">
        <v>30</v>
      </c>
      <c r="V14" s="547">
        <v>30</v>
      </c>
      <c r="W14" s="547">
        <v>30</v>
      </c>
      <c r="X14" s="547">
        <v>30</v>
      </c>
      <c r="Y14" s="547">
        <v>30</v>
      </c>
      <c r="Z14" s="547">
        <v>30</v>
      </c>
      <c r="AA14" s="547">
        <v>30</v>
      </c>
      <c r="AB14" s="548"/>
      <c r="AC14" s="405"/>
      <c r="AD14" s="388" t="str">
        <f t="shared" si="4"/>
        <v>対象</v>
      </c>
      <c r="AE14" s="389">
        <f t="shared" si="5"/>
        <v>16650</v>
      </c>
      <c r="AH14" s="457"/>
      <c r="AI14" s="457"/>
      <c r="AJ14" s="555"/>
      <c r="AK14" s="458"/>
      <c r="CI14" s="235"/>
      <c r="CJ14" s="234"/>
    </row>
    <row r="15" spans="1:88" ht="25.2" customHeight="1" x14ac:dyDescent="0.45">
      <c r="A15" s="229">
        <f>VLOOKUP(D15,非表示_活動量と単位!$D$8:$E$75,2,FALSE)</f>
        <v>1</v>
      </c>
      <c r="B15" s="520">
        <v>3</v>
      </c>
      <c r="C15" s="521">
        <v>13</v>
      </c>
      <c r="D15" s="523" t="s">
        <v>919</v>
      </c>
      <c r="E15" s="685">
        <v>1850000</v>
      </c>
      <c r="F15" s="688">
        <f t="shared" si="6"/>
        <v>1850000</v>
      </c>
      <c r="G15" s="695" t="str">
        <f t="shared" si="0"/>
        <v>kWh</v>
      </c>
      <c r="H15" s="645" t="str">
        <f t="shared" si="10"/>
        <v/>
      </c>
      <c r="I15" s="671" t="str">
        <f t="shared" si="1"/>
        <v>---</v>
      </c>
      <c r="J15" s="650">
        <f t="shared" si="7"/>
        <v>4.3600000000000003E-4</v>
      </c>
      <c r="K15" s="671" t="str">
        <f t="shared" si="2"/>
        <v>t-CO2/kWh</v>
      </c>
      <c r="L15" s="638">
        <f t="shared" si="8"/>
        <v>806.6</v>
      </c>
      <c r="M15" s="218"/>
      <c r="N15" s="403" t="str">
        <f t="shared" si="3"/>
        <v>使用量</v>
      </c>
      <c r="O15" s="544"/>
      <c r="P15" s="539">
        <v>90000</v>
      </c>
      <c r="Q15" s="545">
        <v>90000</v>
      </c>
      <c r="R15" s="546">
        <v>90000</v>
      </c>
      <c r="S15" s="546">
        <v>150000</v>
      </c>
      <c r="T15" s="547">
        <v>150000</v>
      </c>
      <c r="U15" s="547">
        <v>200000</v>
      </c>
      <c r="V15" s="547">
        <v>120000</v>
      </c>
      <c r="W15" s="547">
        <v>150000</v>
      </c>
      <c r="X15" s="547">
        <v>180000</v>
      </c>
      <c r="Y15" s="547">
        <v>180000</v>
      </c>
      <c r="Z15" s="547">
        <v>180000</v>
      </c>
      <c r="AA15" s="547">
        <v>120000</v>
      </c>
      <c r="AB15" s="548"/>
      <c r="AC15" s="405"/>
      <c r="AD15" s="388" t="str">
        <f t="shared" si="4"/>
        <v>対象</v>
      </c>
      <c r="AE15" s="389">
        <f t="shared" si="5"/>
        <v>18056</v>
      </c>
      <c r="AH15" s="460"/>
      <c r="AI15" s="463"/>
      <c r="AJ15" s="555"/>
      <c r="AK15" s="458"/>
      <c r="CI15" s="235"/>
      <c r="CJ15" s="234"/>
    </row>
    <row r="16" spans="1:88" ht="25.2" customHeight="1" x14ac:dyDescent="0.45">
      <c r="A16" s="229">
        <f>VLOOKUP(D16,非表示_活動量と単位!$D$8:$E$75,2,FALSE)</f>
        <v>0</v>
      </c>
      <c r="B16" s="520">
        <v>3</v>
      </c>
      <c r="C16" s="521">
        <v>14</v>
      </c>
      <c r="D16" s="523" t="s">
        <v>623</v>
      </c>
      <c r="E16" s="685">
        <v>135.87</v>
      </c>
      <c r="F16" s="688">
        <f t="shared" si="6"/>
        <v>135</v>
      </c>
      <c r="G16" s="695" t="str">
        <f t="shared" si="0"/>
        <v>t</v>
      </c>
      <c r="H16" s="645">
        <f t="shared" si="10"/>
        <v>50.1</v>
      </c>
      <c r="I16" s="671" t="str">
        <f t="shared" si="1"/>
        <v>GJ/t</v>
      </c>
      <c r="J16" s="650">
        <f t="shared" si="7"/>
        <v>6.0100000000000001E-2</v>
      </c>
      <c r="K16" s="671" t="str">
        <f t="shared" si="2"/>
        <v>t-CO2/GJ</v>
      </c>
      <c r="L16" s="638">
        <f t="shared" si="8"/>
        <v>406.48635000000002</v>
      </c>
      <c r="M16" s="218"/>
      <c r="N16" s="403" t="str">
        <f t="shared" si="3"/>
        <v>使用量</v>
      </c>
      <c r="O16" s="544"/>
      <c r="P16" s="539">
        <v>9</v>
      </c>
      <c r="Q16" s="545">
        <v>9</v>
      </c>
      <c r="R16" s="546">
        <v>9</v>
      </c>
      <c r="S16" s="546">
        <v>9</v>
      </c>
      <c r="T16" s="547">
        <v>13</v>
      </c>
      <c r="U16" s="547">
        <v>10</v>
      </c>
      <c r="V16" s="547">
        <v>10</v>
      </c>
      <c r="W16" s="547">
        <v>10</v>
      </c>
      <c r="X16" s="547">
        <v>10</v>
      </c>
      <c r="Y16" s="547">
        <v>10</v>
      </c>
      <c r="Z16" s="547">
        <v>10</v>
      </c>
      <c r="AA16" s="547">
        <v>10</v>
      </c>
      <c r="AB16" s="548"/>
      <c r="AC16" s="405"/>
      <c r="AD16" s="388" t="str">
        <f t="shared" si="4"/>
        <v>対象</v>
      </c>
      <c r="AE16" s="389">
        <f t="shared" si="5"/>
        <v>6763.5</v>
      </c>
      <c r="AH16" s="457"/>
      <c r="AI16" s="457"/>
      <c r="AJ16" s="555"/>
      <c r="AK16" s="458"/>
      <c r="CI16" s="235"/>
      <c r="CJ16" s="234"/>
    </row>
    <row r="17" spans="1:88" ht="25.2" customHeight="1" x14ac:dyDescent="0.45">
      <c r="A17" s="229" t="e">
        <f>VLOOKUP(D17,非表示_活動量と単位!$D$8:$E$75,2,FALSE)</f>
        <v>#N/A</v>
      </c>
      <c r="B17" s="116"/>
      <c r="C17" s="401"/>
      <c r="D17" s="402"/>
      <c r="E17" s="685"/>
      <c r="F17" s="688" t="str">
        <f t="shared" si="6"/>
        <v/>
      </c>
      <c r="G17" s="695" t="str">
        <f t="shared" si="0"/>
        <v/>
      </c>
      <c r="H17" s="647" t="str">
        <f t="shared" si="10"/>
        <v/>
      </c>
      <c r="I17" s="672" t="str">
        <f t="shared" si="1"/>
        <v/>
      </c>
      <c r="J17" s="655" t="str">
        <f t="shared" si="7"/>
        <v/>
      </c>
      <c r="K17" s="672" t="str">
        <f t="shared" si="2"/>
        <v/>
      </c>
      <c r="L17" s="383" t="str">
        <f t="shared" si="8"/>
        <v/>
      </c>
      <c r="M17" s="218"/>
      <c r="N17" s="403" t="str">
        <f t="shared" si="3"/>
        <v/>
      </c>
      <c r="O17" s="408"/>
      <c r="P17" s="404"/>
      <c r="Q17" s="143"/>
      <c r="R17" s="269"/>
      <c r="S17" s="269"/>
      <c r="T17" s="270"/>
      <c r="U17" s="270"/>
      <c r="V17" s="270"/>
      <c r="W17" s="270"/>
      <c r="X17" s="270"/>
      <c r="Y17" s="270"/>
      <c r="Z17" s="270"/>
      <c r="AA17" s="270"/>
      <c r="AB17" s="409"/>
      <c r="AC17" s="405"/>
      <c r="AD17" s="388" t="str">
        <f t="shared" si="4"/>
        <v/>
      </c>
      <c r="AE17" s="389" t="str">
        <f t="shared" si="5"/>
        <v/>
      </c>
      <c r="AH17" s="460"/>
      <c r="AI17" s="463"/>
      <c r="AJ17" s="555"/>
      <c r="AK17" s="458"/>
      <c r="CI17" s="235"/>
      <c r="CJ17" s="234"/>
    </row>
    <row r="18" spans="1:88" ht="25.2" customHeight="1" x14ac:dyDescent="0.45">
      <c r="A18" s="229" t="e">
        <f>VLOOKUP(D18,非表示_活動量と単位!$D$8:$E$75,2,FALSE)</f>
        <v>#N/A</v>
      </c>
      <c r="B18" s="116"/>
      <c r="C18" s="401"/>
      <c r="D18" s="402"/>
      <c r="E18" s="681"/>
      <c r="F18" s="692" t="str">
        <f t="shared" si="6"/>
        <v/>
      </c>
      <c r="G18" s="696" t="str">
        <f t="shared" si="0"/>
        <v/>
      </c>
      <c r="H18" s="647" t="str">
        <f t="shared" si="10"/>
        <v/>
      </c>
      <c r="I18" s="672" t="str">
        <f t="shared" si="1"/>
        <v/>
      </c>
      <c r="J18" s="655" t="str">
        <f t="shared" si="7"/>
        <v/>
      </c>
      <c r="K18" s="672" t="str">
        <f t="shared" si="2"/>
        <v/>
      </c>
      <c r="L18" s="383" t="str">
        <f t="shared" si="8"/>
        <v/>
      </c>
      <c r="M18" s="218"/>
      <c r="N18" s="403" t="str">
        <f t="shared" si="3"/>
        <v/>
      </c>
      <c r="O18" s="408"/>
      <c r="P18" s="404"/>
      <c r="Q18" s="143"/>
      <c r="R18" s="269"/>
      <c r="S18" s="269"/>
      <c r="T18" s="270"/>
      <c r="U18" s="270"/>
      <c r="V18" s="270"/>
      <c r="W18" s="270"/>
      <c r="X18" s="270"/>
      <c r="Y18" s="270"/>
      <c r="Z18" s="270"/>
      <c r="AA18" s="270"/>
      <c r="AB18" s="409"/>
      <c r="AC18" s="405"/>
      <c r="AD18" s="388" t="str">
        <f t="shared" si="4"/>
        <v/>
      </c>
      <c r="AE18" s="389" t="str">
        <f t="shared" si="5"/>
        <v/>
      </c>
      <c r="AH18" s="457"/>
      <c r="AI18" s="457"/>
      <c r="AJ18" s="555"/>
      <c r="AK18" s="458"/>
      <c r="CI18" s="235"/>
      <c r="CJ18" s="234"/>
    </row>
    <row r="19" spans="1:88" ht="25.2" customHeight="1" x14ac:dyDescent="0.45">
      <c r="A19" s="229" t="e">
        <f>VLOOKUP(D19,非表示_活動量と単位!$D$8:$E$75,2,FALSE)</f>
        <v>#N/A</v>
      </c>
      <c r="B19" s="116"/>
      <c r="C19" s="401"/>
      <c r="D19" s="402"/>
      <c r="E19" s="681"/>
      <c r="F19" s="692" t="str">
        <f t="shared" si="6"/>
        <v/>
      </c>
      <c r="G19" s="696" t="str">
        <f t="shared" si="0"/>
        <v/>
      </c>
      <c r="H19" s="647" t="str">
        <f t="shared" si="10"/>
        <v/>
      </c>
      <c r="I19" s="672" t="str">
        <f t="shared" si="1"/>
        <v/>
      </c>
      <c r="J19" s="655" t="str">
        <f t="shared" si="7"/>
        <v/>
      </c>
      <c r="K19" s="672" t="str">
        <f t="shared" si="2"/>
        <v/>
      </c>
      <c r="L19" s="383" t="str">
        <f t="shared" si="8"/>
        <v/>
      </c>
      <c r="M19" s="218"/>
      <c r="N19" s="403" t="str">
        <f t="shared" si="3"/>
        <v/>
      </c>
      <c r="O19" s="408"/>
      <c r="P19" s="404"/>
      <c r="Q19" s="143"/>
      <c r="R19" s="269"/>
      <c r="S19" s="269"/>
      <c r="T19" s="270"/>
      <c r="U19" s="270"/>
      <c r="V19" s="270"/>
      <c r="W19" s="270"/>
      <c r="X19" s="270"/>
      <c r="Y19" s="270"/>
      <c r="Z19" s="270"/>
      <c r="AA19" s="270"/>
      <c r="AB19" s="409"/>
      <c r="AC19" s="405"/>
      <c r="AD19" s="388" t="str">
        <f t="shared" si="4"/>
        <v/>
      </c>
      <c r="AE19" s="389" t="str">
        <f t="shared" si="5"/>
        <v/>
      </c>
      <c r="AH19" s="460"/>
      <c r="AI19" s="463"/>
      <c r="AJ19" s="555"/>
      <c r="AK19" s="458"/>
      <c r="CI19" s="235"/>
      <c r="CJ19" s="234"/>
    </row>
    <row r="20" spans="1:88" ht="25.2" customHeight="1" x14ac:dyDescent="0.45">
      <c r="A20" s="229" t="e">
        <f>VLOOKUP(D20,非表示_活動量と単位!$D$8:$E$75,2,FALSE)</f>
        <v>#N/A</v>
      </c>
      <c r="B20" s="116"/>
      <c r="C20" s="401"/>
      <c r="D20" s="402"/>
      <c r="E20" s="681"/>
      <c r="F20" s="692" t="str">
        <f t="shared" si="6"/>
        <v/>
      </c>
      <c r="G20" s="696" t="str">
        <f t="shared" si="0"/>
        <v/>
      </c>
      <c r="H20" s="647" t="str">
        <f t="shared" si="10"/>
        <v/>
      </c>
      <c r="I20" s="672" t="str">
        <f t="shared" si="1"/>
        <v/>
      </c>
      <c r="J20" s="655" t="str">
        <f t="shared" si="7"/>
        <v/>
      </c>
      <c r="K20" s="672" t="str">
        <f t="shared" si="2"/>
        <v/>
      </c>
      <c r="L20" s="383" t="str">
        <f t="shared" si="8"/>
        <v/>
      </c>
      <c r="M20" s="218"/>
      <c r="N20" s="403" t="str">
        <f t="shared" si="3"/>
        <v/>
      </c>
      <c r="O20" s="408"/>
      <c r="P20" s="404"/>
      <c r="Q20" s="143"/>
      <c r="R20" s="269"/>
      <c r="S20" s="269"/>
      <c r="T20" s="270"/>
      <c r="U20" s="270"/>
      <c r="V20" s="270"/>
      <c r="W20" s="270"/>
      <c r="X20" s="270"/>
      <c r="Y20" s="270"/>
      <c r="Z20" s="270"/>
      <c r="AA20" s="270"/>
      <c r="AB20" s="409"/>
      <c r="AC20" s="405"/>
      <c r="AD20" s="388" t="str">
        <f t="shared" si="4"/>
        <v/>
      </c>
      <c r="AE20" s="389" t="str">
        <f t="shared" si="5"/>
        <v/>
      </c>
      <c r="AH20" s="457"/>
      <c r="AI20" s="457"/>
      <c r="AJ20" s="555"/>
      <c r="AK20" s="458"/>
      <c r="CI20" s="235"/>
      <c r="CJ20" s="234"/>
    </row>
    <row r="21" spans="1:88" ht="25.2" customHeight="1" thickBot="1" x14ac:dyDescent="0.5">
      <c r="A21" s="229" t="e">
        <f>VLOOKUP(D21,非表示_活動量と単位!$D$8:$E$75,2,FALSE)</f>
        <v>#N/A</v>
      </c>
      <c r="B21" s="410"/>
      <c r="C21" s="411"/>
      <c r="D21" s="412"/>
      <c r="E21" s="681"/>
      <c r="F21" s="692" t="str">
        <f t="shared" si="6"/>
        <v/>
      </c>
      <c r="G21" s="697" t="str">
        <f t="shared" si="0"/>
        <v/>
      </c>
      <c r="H21" s="648" t="str">
        <f t="shared" si="10"/>
        <v/>
      </c>
      <c r="I21" s="672" t="str">
        <f t="shared" si="1"/>
        <v/>
      </c>
      <c r="J21" s="656" t="str">
        <f t="shared" si="7"/>
        <v/>
      </c>
      <c r="K21" s="672" t="str">
        <f t="shared" si="2"/>
        <v/>
      </c>
      <c r="L21" s="385" t="str">
        <f>IF($D21="","",IF($A21=0,F21*H21*J21,F21*J21))</f>
        <v/>
      </c>
      <c r="M21" s="219"/>
      <c r="N21" s="414" t="str">
        <f t="shared" si="3"/>
        <v/>
      </c>
      <c r="O21" s="415"/>
      <c r="P21" s="416"/>
      <c r="Q21" s="144"/>
      <c r="R21" s="272"/>
      <c r="S21" s="272"/>
      <c r="T21" s="273"/>
      <c r="U21" s="273"/>
      <c r="V21" s="273"/>
      <c r="W21" s="273"/>
      <c r="X21" s="273"/>
      <c r="Y21" s="273"/>
      <c r="Z21" s="273"/>
      <c r="AA21" s="273"/>
      <c r="AB21" s="417"/>
      <c r="AC21" s="418"/>
      <c r="AD21" s="390" t="str">
        <f t="shared" si="4"/>
        <v/>
      </c>
      <c r="AE21" s="391" t="str">
        <f t="shared" si="5"/>
        <v/>
      </c>
      <c r="AH21" s="460"/>
      <c r="AI21" s="463"/>
      <c r="AJ21" s="555"/>
      <c r="AK21" s="458"/>
      <c r="CI21" s="235"/>
      <c r="CJ21" s="234"/>
    </row>
    <row r="22" spans="1:88" ht="25.2" customHeight="1" x14ac:dyDescent="0.45">
      <c r="A22" s="229">
        <f t="shared" ref="A22:A30" si="13">IF($H22="",1,0)</f>
        <v>1</v>
      </c>
      <c r="B22" s="421"/>
      <c r="C22" s="422"/>
      <c r="D22" s="423" t="s">
        <v>657</v>
      </c>
      <c r="E22" s="680"/>
      <c r="F22" s="691" t="str">
        <f t="shared" si="6"/>
        <v/>
      </c>
      <c r="G22" s="673"/>
      <c r="H22" s="660"/>
      <c r="I22" s="673"/>
      <c r="J22" s="657"/>
      <c r="K22" s="673"/>
      <c r="L22" s="382" t="str">
        <f>IF($C22="","",IF($A22=0,F22*H22*J22,F22*J22))</f>
        <v/>
      </c>
      <c r="M22" s="220"/>
      <c r="N22" s="424"/>
      <c r="O22" s="425"/>
      <c r="P22" s="426"/>
      <c r="Q22" s="145"/>
      <c r="R22" s="274"/>
      <c r="S22" s="274"/>
      <c r="T22" s="275"/>
      <c r="U22" s="275"/>
      <c r="V22" s="275"/>
      <c r="W22" s="275"/>
      <c r="X22" s="275"/>
      <c r="Y22" s="275"/>
      <c r="Z22" s="275"/>
      <c r="AA22" s="275"/>
      <c r="AB22" s="427"/>
      <c r="AC22" s="428"/>
      <c r="AD22" s="392" t="str">
        <f t="shared" si="4"/>
        <v>---</v>
      </c>
      <c r="AE22" s="393" t="str">
        <f t="shared" si="5"/>
        <v>---</v>
      </c>
      <c r="AH22" s="460"/>
      <c r="AI22" s="457"/>
      <c r="AJ22" s="555"/>
      <c r="AK22" s="458"/>
      <c r="CI22" s="235"/>
      <c r="CJ22" s="234"/>
    </row>
    <row r="23" spans="1:88" ht="25.2" customHeight="1" x14ac:dyDescent="0.45">
      <c r="A23" s="229">
        <f t="shared" si="13"/>
        <v>1</v>
      </c>
      <c r="B23" s="116"/>
      <c r="C23" s="401"/>
      <c r="D23" s="431" t="s">
        <v>657</v>
      </c>
      <c r="E23" s="681"/>
      <c r="F23" s="692" t="str">
        <f t="shared" si="6"/>
        <v/>
      </c>
      <c r="G23" s="674"/>
      <c r="H23" s="661"/>
      <c r="I23" s="674"/>
      <c r="J23" s="658"/>
      <c r="K23" s="674"/>
      <c r="L23" s="383" t="str">
        <f t="shared" ref="L23:L31" si="14">IF($C23="","",IF($A23=0,F23*H23*J23,F23*J23))</f>
        <v/>
      </c>
      <c r="M23" s="218"/>
      <c r="N23" s="432"/>
      <c r="O23" s="408"/>
      <c r="P23" s="404"/>
      <c r="Q23" s="143"/>
      <c r="R23" s="269"/>
      <c r="S23" s="269"/>
      <c r="T23" s="270"/>
      <c r="U23" s="270"/>
      <c r="V23" s="270"/>
      <c r="W23" s="270"/>
      <c r="X23" s="270"/>
      <c r="Y23" s="270"/>
      <c r="Z23" s="270"/>
      <c r="AA23" s="270"/>
      <c r="AB23" s="409"/>
      <c r="AC23" s="405"/>
      <c r="AD23" s="388" t="str">
        <f t="shared" si="4"/>
        <v>---</v>
      </c>
      <c r="AE23" s="394" t="str">
        <f t="shared" ref="AE23:AE24" si="15">IF($D23="","",IF(AD23="---","---",IF(OR($D23="系統電力",$D23="産業用蒸気",$D23="温水",$D23="冷水",$D23="蒸気（産業用以外）"),F23*VLOOKUP($D23,GJ換算係数,2,FALSE),F23*H23)))</f>
        <v>---</v>
      </c>
      <c r="AI23" s="463"/>
      <c r="AJ23" s="555"/>
      <c r="AK23" s="458"/>
      <c r="CI23" s="235"/>
      <c r="CJ23" s="234"/>
    </row>
    <row r="24" spans="1:88" ht="25.2" customHeight="1" x14ac:dyDescent="0.45">
      <c r="A24" s="229">
        <f t="shared" si="13"/>
        <v>1</v>
      </c>
      <c r="B24" s="116"/>
      <c r="C24" s="401"/>
      <c r="D24" s="431" t="s">
        <v>657</v>
      </c>
      <c r="E24" s="681"/>
      <c r="F24" s="692" t="str">
        <f t="shared" si="6"/>
        <v/>
      </c>
      <c r="G24" s="674"/>
      <c r="H24" s="661"/>
      <c r="I24" s="674"/>
      <c r="J24" s="658"/>
      <c r="K24" s="674"/>
      <c r="L24" s="383" t="str">
        <f t="shared" si="14"/>
        <v/>
      </c>
      <c r="M24" s="218"/>
      <c r="N24" s="432"/>
      <c r="O24" s="408"/>
      <c r="P24" s="404"/>
      <c r="Q24" s="143"/>
      <c r="R24" s="269"/>
      <c r="S24" s="269"/>
      <c r="T24" s="270"/>
      <c r="U24" s="270"/>
      <c r="V24" s="270"/>
      <c r="W24" s="270"/>
      <c r="X24" s="270"/>
      <c r="Y24" s="270"/>
      <c r="Z24" s="270"/>
      <c r="AA24" s="270"/>
      <c r="AB24" s="409"/>
      <c r="AC24" s="405"/>
      <c r="AD24" s="388" t="str">
        <f t="shared" si="4"/>
        <v>---</v>
      </c>
      <c r="AE24" s="394" t="str">
        <f t="shared" si="15"/>
        <v>---</v>
      </c>
      <c r="AI24" s="457"/>
      <c r="CI24" s="235"/>
      <c r="CJ24" s="234"/>
    </row>
    <row r="25" spans="1:88" ht="25.2" customHeight="1" x14ac:dyDescent="0.45">
      <c r="A25" s="229">
        <f t="shared" si="13"/>
        <v>1</v>
      </c>
      <c r="B25" s="116"/>
      <c r="C25" s="401"/>
      <c r="D25" s="431" t="s">
        <v>657</v>
      </c>
      <c r="E25" s="681"/>
      <c r="F25" s="692" t="str">
        <f t="shared" si="6"/>
        <v/>
      </c>
      <c r="G25" s="674"/>
      <c r="H25" s="661"/>
      <c r="I25" s="674"/>
      <c r="J25" s="658"/>
      <c r="K25" s="674"/>
      <c r="L25" s="383" t="str">
        <f t="shared" si="14"/>
        <v/>
      </c>
      <c r="M25" s="218"/>
      <c r="N25" s="432"/>
      <c r="O25" s="408"/>
      <c r="P25" s="404"/>
      <c r="Q25" s="143"/>
      <c r="R25" s="269"/>
      <c r="S25" s="269"/>
      <c r="T25" s="270"/>
      <c r="U25" s="270"/>
      <c r="V25" s="270"/>
      <c r="W25" s="270"/>
      <c r="X25" s="270"/>
      <c r="Y25" s="270"/>
      <c r="Z25" s="270"/>
      <c r="AA25" s="270"/>
      <c r="AB25" s="409"/>
      <c r="AC25" s="405"/>
      <c r="AD25" s="388" t="str">
        <f t="shared" si="4"/>
        <v>---</v>
      </c>
      <c r="AE25" s="394" t="str">
        <f t="shared" ref="AE25:AE26" si="16">IF($D25="","",IF(AD25="---","---",IF(OR($D25="系統電力",$D25="産業用蒸気",$D25="温水",$D25="冷水",$D25="蒸気（産業用以外）"),F25*VLOOKUP($D25,GJ換算係数,2,FALSE),F25*H25)))</f>
        <v>---</v>
      </c>
      <c r="CI25" s="235"/>
      <c r="CJ25" s="234"/>
    </row>
    <row r="26" spans="1:88" ht="25.2" customHeight="1" x14ac:dyDescent="0.45">
      <c r="A26" s="229">
        <f t="shared" si="13"/>
        <v>1</v>
      </c>
      <c r="B26" s="116"/>
      <c r="C26" s="401"/>
      <c r="D26" s="431" t="s">
        <v>657</v>
      </c>
      <c r="E26" s="681"/>
      <c r="F26" s="692" t="str">
        <f t="shared" si="6"/>
        <v/>
      </c>
      <c r="G26" s="674"/>
      <c r="H26" s="661"/>
      <c r="I26" s="674"/>
      <c r="J26" s="658"/>
      <c r="K26" s="674"/>
      <c r="L26" s="383" t="str">
        <f t="shared" si="14"/>
        <v/>
      </c>
      <c r="M26" s="218"/>
      <c r="N26" s="432"/>
      <c r="O26" s="408"/>
      <c r="P26" s="404"/>
      <c r="Q26" s="143"/>
      <c r="R26" s="269"/>
      <c r="S26" s="269"/>
      <c r="T26" s="270"/>
      <c r="U26" s="270"/>
      <c r="V26" s="270"/>
      <c r="W26" s="270"/>
      <c r="X26" s="270"/>
      <c r="Y26" s="270"/>
      <c r="Z26" s="270"/>
      <c r="AA26" s="270"/>
      <c r="AB26" s="409"/>
      <c r="AC26" s="405"/>
      <c r="AD26" s="388" t="str">
        <f t="shared" si="4"/>
        <v>---</v>
      </c>
      <c r="AE26" s="394" t="str">
        <f t="shared" si="16"/>
        <v>---</v>
      </c>
      <c r="CI26" s="235"/>
      <c r="CJ26" s="234"/>
    </row>
    <row r="27" spans="1:88" ht="25.2" customHeight="1" x14ac:dyDescent="0.45">
      <c r="A27" s="229">
        <f t="shared" si="13"/>
        <v>1</v>
      </c>
      <c r="B27" s="116"/>
      <c r="C27" s="401"/>
      <c r="D27" s="431" t="s">
        <v>657</v>
      </c>
      <c r="E27" s="681"/>
      <c r="F27" s="692" t="str">
        <f t="shared" si="6"/>
        <v/>
      </c>
      <c r="G27" s="674"/>
      <c r="H27" s="661"/>
      <c r="I27" s="674"/>
      <c r="J27" s="658"/>
      <c r="K27" s="674"/>
      <c r="L27" s="383" t="str">
        <f t="shared" si="14"/>
        <v/>
      </c>
      <c r="M27" s="218"/>
      <c r="N27" s="432"/>
      <c r="O27" s="408"/>
      <c r="P27" s="404"/>
      <c r="Q27" s="143"/>
      <c r="R27" s="269"/>
      <c r="S27" s="269"/>
      <c r="T27" s="270"/>
      <c r="U27" s="270"/>
      <c r="V27" s="270"/>
      <c r="W27" s="270"/>
      <c r="X27" s="270"/>
      <c r="Y27" s="270"/>
      <c r="Z27" s="270"/>
      <c r="AA27" s="270"/>
      <c r="AB27" s="409"/>
      <c r="AC27" s="405"/>
      <c r="AD27" s="388" t="str">
        <f t="shared" si="4"/>
        <v>---</v>
      </c>
      <c r="AE27" s="394" t="str">
        <f t="shared" si="5"/>
        <v>---</v>
      </c>
      <c r="CI27" s="235"/>
      <c r="CJ27" s="234"/>
    </row>
    <row r="28" spans="1:88" ht="25.2" customHeight="1" x14ac:dyDescent="0.45">
      <c r="A28" s="229">
        <f t="shared" si="13"/>
        <v>1</v>
      </c>
      <c r="B28" s="116"/>
      <c r="C28" s="401"/>
      <c r="D28" s="431" t="s">
        <v>657</v>
      </c>
      <c r="E28" s="681"/>
      <c r="F28" s="692" t="str">
        <f t="shared" si="6"/>
        <v/>
      </c>
      <c r="G28" s="674"/>
      <c r="H28" s="661"/>
      <c r="I28" s="674"/>
      <c r="J28" s="658"/>
      <c r="K28" s="674"/>
      <c r="L28" s="383" t="str">
        <f t="shared" si="14"/>
        <v/>
      </c>
      <c r="M28" s="218"/>
      <c r="N28" s="432"/>
      <c r="O28" s="408"/>
      <c r="P28" s="404"/>
      <c r="Q28" s="143"/>
      <c r="R28" s="269"/>
      <c r="S28" s="269"/>
      <c r="T28" s="270"/>
      <c r="U28" s="270"/>
      <c r="V28" s="270"/>
      <c r="W28" s="270"/>
      <c r="X28" s="270"/>
      <c r="Y28" s="270"/>
      <c r="Z28" s="270"/>
      <c r="AA28" s="270"/>
      <c r="AB28" s="409"/>
      <c r="AC28" s="405"/>
      <c r="AD28" s="388" t="str">
        <f t="shared" si="4"/>
        <v>---</v>
      </c>
      <c r="AE28" s="394" t="str">
        <f t="shared" ref="AE28" si="17">IF($D28="","",IF(AD28="---","---",IF(OR($D28="系統電力",$D28="産業用蒸気",$D28="温水",$D28="冷水",$D28="蒸気（産業用以外）"),F28*VLOOKUP($D28,GJ換算係数,2,FALSE),F28*H28)))</f>
        <v>---</v>
      </c>
      <c r="CI28" s="235"/>
      <c r="CJ28" s="234"/>
    </row>
    <row r="29" spans="1:88" ht="25.2" customHeight="1" x14ac:dyDescent="0.45">
      <c r="A29" s="229">
        <f t="shared" si="13"/>
        <v>1</v>
      </c>
      <c r="B29" s="116"/>
      <c r="C29" s="401"/>
      <c r="D29" s="431" t="s">
        <v>657</v>
      </c>
      <c r="E29" s="681"/>
      <c r="F29" s="692" t="str">
        <f t="shared" si="6"/>
        <v/>
      </c>
      <c r="G29" s="674"/>
      <c r="H29" s="661"/>
      <c r="I29" s="674"/>
      <c r="J29" s="658"/>
      <c r="K29" s="674"/>
      <c r="L29" s="383" t="str">
        <f t="shared" si="14"/>
        <v/>
      </c>
      <c r="M29" s="218"/>
      <c r="N29" s="432"/>
      <c r="O29" s="408"/>
      <c r="P29" s="404"/>
      <c r="Q29" s="143"/>
      <c r="R29" s="269"/>
      <c r="S29" s="269"/>
      <c r="T29" s="270"/>
      <c r="U29" s="270"/>
      <c r="V29" s="270"/>
      <c r="W29" s="270"/>
      <c r="X29" s="270"/>
      <c r="Y29" s="270"/>
      <c r="Z29" s="270"/>
      <c r="AA29" s="270"/>
      <c r="AB29" s="409"/>
      <c r="AC29" s="405"/>
      <c r="AD29" s="388" t="str">
        <f t="shared" si="4"/>
        <v>---</v>
      </c>
      <c r="AE29" s="394" t="str">
        <f t="shared" ref="AE29" si="18">IF($D29="","",IF(AD29="---","---",IF(OR($D29="系統電力",$D29="産業用蒸気",$D29="温水",$D29="冷水",$D29="蒸気（産業用以外）"),F29*VLOOKUP($D29,GJ換算係数,2,FALSE),F29*H29)))</f>
        <v>---</v>
      </c>
      <c r="CI29" s="235"/>
      <c r="CJ29" s="234"/>
    </row>
    <row r="30" spans="1:88" ht="25.2" customHeight="1" x14ac:dyDescent="0.45">
      <c r="A30" s="229">
        <f t="shared" si="13"/>
        <v>1</v>
      </c>
      <c r="B30" s="116"/>
      <c r="C30" s="401"/>
      <c r="D30" s="431" t="s">
        <v>657</v>
      </c>
      <c r="E30" s="681"/>
      <c r="F30" s="692" t="str">
        <f t="shared" si="6"/>
        <v/>
      </c>
      <c r="G30" s="674"/>
      <c r="H30" s="661"/>
      <c r="I30" s="674"/>
      <c r="J30" s="658"/>
      <c r="K30" s="674"/>
      <c r="L30" s="383" t="str">
        <f t="shared" si="14"/>
        <v/>
      </c>
      <c r="M30" s="218"/>
      <c r="N30" s="432"/>
      <c r="O30" s="408"/>
      <c r="P30" s="404"/>
      <c r="Q30" s="143"/>
      <c r="R30" s="269"/>
      <c r="S30" s="269"/>
      <c r="T30" s="270"/>
      <c r="U30" s="270"/>
      <c r="V30" s="270"/>
      <c r="W30" s="270"/>
      <c r="X30" s="270"/>
      <c r="Y30" s="270"/>
      <c r="Z30" s="270"/>
      <c r="AA30" s="270"/>
      <c r="AB30" s="409"/>
      <c r="AC30" s="405"/>
      <c r="AD30" s="388" t="str">
        <f t="shared" si="4"/>
        <v>---</v>
      </c>
      <c r="AE30" s="394" t="str">
        <f t="shared" si="5"/>
        <v>---</v>
      </c>
      <c r="CI30" s="235"/>
      <c r="CJ30" s="234"/>
    </row>
    <row r="31" spans="1:88" ht="25.2" customHeight="1" thickBot="1" x14ac:dyDescent="0.5">
      <c r="A31" s="229">
        <f t="shared" ref="A31" si="19">IF($H31="",1,0)</f>
        <v>1</v>
      </c>
      <c r="B31" s="122"/>
      <c r="C31" s="434"/>
      <c r="D31" s="435" t="s">
        <v>657</v>
      </c>
      <c r="E31" s="682"/>
      <c r="F31" s="698" t="str">
        <f t="shared" si="6"/>
        <v/>
      </c>
      <c r="G31" s="675"/>
      <c r="H31" s="642"/>
      <c r="I31" s="675"/>
      <c r="J31" s="659"/>
      <c r="K31" s="675"/>
      <c r="L31" s="384" t="str">
        <f t="shared" si="14"/>
        <v/>
      </c>
      <c r="M31" s="221"/>
      <c r="N31" s="436"/>
      <c r="O31" s="437"/>
      <c r="P31" s="438"/>
      <c r="Q31" s="146"/>
      <c r="R31" s="276"/>
      <c r="S31" s="276"/>
      <c r="T31" s="277"/>
      <c r="U31" s="277"/>
      <c r="V31" s="277"/>
      <c r="W31" s="277"/>
      <c r="X31" s="277"/>
      <c r="Y31" s="277"/>
      <c r="Z31" s="277"/>
      <c r="AA31" s="277"/>
      <c r="AB31" s="439"/>
      <c r="AC31" s="440"/>
      <c r="AD31" s="395" t="str">
        <f t="shared" si="4"/>
        <v>---</v>
      </c>
      <c r="AE31" s="396" t="str">
        <f t="shared" si="5"/>
        <v>---</v>
      </c>
      <c r="CI31" s="235"/>
      <c r="CJ31" s="234"/>
    </row>
    <row r="32" spans="1:88" ht="27" customHeight="1" thickBot="1" x14ac:dyDescent="0.5">
      <c r="A32" s="325"/>
      <c r="B32" s="280"/>
      <c r="C32" s="280"/>
      <c r="D32" s="280"/>
      <c r="E32" s="7"/>
      <c r="F32" s="230"/>
      <c r="G32" s="678"/>
      <c r="H32" s="230"/>
      <c r="I32" s="678"/>
      <c r="J32" s="921" t="s">
        <v>769</v>
      </c>
      <c r="K32" s="922"/>
      <c r="L32" s="562">
        <f>INT(SUM($L$7:$L$31)+SUM($L$48:$L$102))</f>
        <v>6312</v>
      </c>
      <c r="M32" s="444"/>
      <c r="N32" s="282"/>
      <c r="O32" s="282"/>
      <c r="P32" s="282"/>
      <c r="Q32" s="282"/>
      <c r="R32" s="282"/>
      <c r="S32" s="282"/>
      <c r="T32" s="212"/>
      <c r="U32" s="212"/>
      <c r="V32" s="212"/>
      <c r="W32" s="212"/>
      <c r="X32" s="212"/>
      <c r="Y32" s="212"/>
      <c r="Z32" s="212"/>
      <c r="AA32" s="212"/>
      <c r="AB32" s="212"/>
      <c r="AC32" s="212"/>
      <c r="AD32" s="227" t="s">
        <v>794</v>
      </c>
      <c r="AE32" s="562">
        <f>SUM($AE$7:$AE$31)+SUM($AE$48:$AE$102)</f>
        <v>123859.70000000001</v>
      </c>
      <c r="CI32" s="235"/>
      <c r="CJ32" s="234"/>
    </row>
    <row r="33" spans="1:88" ht="27" hidden="1" customHeight="1" thickBot="1" x14ac:dyDescent="0.5">
      <c r="A33" s="325"/>
      <c r="B33" s="280"/>
      <c r="C33" s="280"/>
      <c r="D33" s="280"/>
      <c r="E33" s="7"/>
      <c r="F33" s="230"/>
      <c r="G33" s="678"/>
      <c r="H33" s="230"/>
      <c r="I33" s="678"/>
      <c r="J33" s="923" t="s">
        <v>793</v>
      </c>
      <c r="K33" s="924"/>
      <c r="L33" s="562">
        <f>SUMIFS(L7:L31,AD7:AD31,"対象")+SUMIFS(L48:L102,AD48:AD102,"対象")</f>
        <v>6312.1756300000006</v>
      </c>
      <c r="M33" s="444"/>
      <c r="N33" s="282"/>
      <c r="O33" s="282"/>
      <c r="P33" s="282"/>
      <c r="Q33" s="282"/>
      <c r="R33" s="282"/>
      <c r="S33" s="282"/>
      <c r="T33" s="212"/>
      <c r="U33" s="212"/>
      <c r="V33" s="212"/>
      <c r="W33" s="212"/>
      <c r="X33" s="212"/>
      <c r="Y33" s="212"/>
      <c r="Z33" s="212"/>
      <c r="AA33" s="212"/>
      <c r="AB33" s="212"/>
      <c r="AC33" s="212"/>
      <c r="AD33" s="228" t="s">
        <v>962</v>
      </c>
      <c r="AE33" s="563">
        <f>IFERROR(L33/AE32,"---")</f>
        <v>5.096230355797729E-2</v>
      </c>
      <c r="CI33" s="235"/>
      <c r="CJ33" s="234"/>
    </row>
    <row r="34" spans="1:88" ht="12" customHeight="1" x14ac:dyDescent="0.45">
      <c r="A34" s="325"/>
      <c r="B34" s="283"/>
      <c r="C34" s="284"/>
      <c r="D34" s="285"/>
      <c r="E34" s="6"/>
      <c r="F34" s="230"/>
      <c r="G34" s="678"/>
      <c r="H34" s="230"/>
      <c r="I34" s="678"/>
      <c r="J34" s="230"/>
      <c r="K34" s="679"/>
      <c r="L34" s="281"/>
      <c r="M34" s="281"/>
      <c r="N34" s="282"/>
      <c r="O34" s="282"/>
      <c r="P34" s="282"/>
      <c r="Q34" s="282"/>
      <c r="R34" s="282"/>
      <c r="S34" s="282"/>
      <c r="T34" s="212"/>
      <c r="U34" s="212"/>
      <c r="V34" s="212"/>
      <c r="W34" s="212"/>
      <c r="X34" s="212"/>
      <c r="Y34" s="212"/>
      <c r="Z34" s="212"/>
      <c r="AA34" s="212"/>
      <c r="AB34" s="212"/>
      <c r="AC34" s="212"/>
      <c r="AD34" s="212"/>
      <c r="AE34" s="212"/>
      <c r="CI34" s="235"/>
      <c r="CJ34" s="234"/>
    </row>
    <row r="35" spans="1:88" ht="12" customHeight="1" x14ac:dyDescent="0.45">
      <c r="A35" s="326"/>
      <c r="B35" s="160" t="s">
        <v>872</v>
      </c>
      <c r="C35" s="263" t="s">
        <v>969</v>
      </c>
      <c r="D35" s="135"/>
      <c r="E35" s="135"/>
      <c r="F35" s="230"/>
      <c r="G35" s="678"/>
      <c r="H35" s="230"/>
      <c r="I35" s="678"/>
      <c r="J35" s="230"/>
      <c r="K35" s="679"/>
      <c r="L35" s="281"/>
      <c r="M35" s="281"/>
      <c r="N35" s="282"/>
      <c r="O35" s="282"/>
      <c r="P35" s="282"/>
      <c r="Q35" s="282"/>
      <c r="R35" s="282"/>
      <c r="S35" s="282"/>
      <c r="T35" s="212"/>
      <c r="U35" s="212"/>
      <c r="V35" s="212"/>
      <c r="W35" s="212"/>
      <c r="X35" s="212"/>
      <c r="Y35" s="212"/>
      <c r="Z35" s="212"/>
      <c r="AA35" s="212"/>
      <c r="AB35" s="212"/>
      <c r="AC35" s="212"/>
      <c r="AD35" s="212"/>
      <c r="AE35" s="212"/>
      <c r="CI35" s="235"/>
      <c r="CJ35" s="234"/>
    </row>
    <row r="36" spans="1:88" ht="14.7" customHeight="1" x14ac:dyDescent="0.45">
      <c r="A36" s="326"/>
      <c r="B36" s="160" t="s">
        <v>595</v>
      </c>
      <c r="C36" s="153" t="s">
        <v>955</v>
      </c>
      <c r="D36" s="135"/>
      <c r="E36" s="135"/>
      <c r="F36" s="230"/>
      <c r="G36" s="678"/>
      <c r="H36" s="230"/>
      <c r="I36" s="678"/>
      <c r="J36" s="230"/>
      <c r="K36" s="678"/>
      <c r="L36" s="230"/>
      <c r="M36" s="230"/>
      <c r="N36" s="230"/>
      <c r="O36" s="230"/>
      <c r="P36" s="230"/>
      <c r="Q36" s="230"/>
      <c r="R36" s="230"/>
      <c r="S36" s="230"/>
      <c r="T36" s="212"/>
      <c r="U36" s="212"/>
      <c r="V36" s="212"/>
      <c r="W36" s="212"/>
      <c r="X36" s="212"/>
      <c r="Y36" s="212"/>
      <c r="Z36" s="212"/>
      <c r="AA36" s="212"/>
      <c r="AB36" s="212"/>
      <c r="AC36" s="212"/>
      <c r="AD36" s="212"/>
      <c r="AE36" s="212"/>
      <c r="CI36" s="236"/>
      <c r="CJ36" s="234"/>
    </row>
    <row r="37" spans="1:88" ht="14.7" customHeight="1" x14ac:dyDescent="0.45">
      <c r="A37" s="326"/>
      <c r="B37" s="259"/>
      <c r="C37" s="260" t="s">
        <v>956</v>
      </c>
      <c r="D37" s="135"/>
      <c r="E37" s="135"/>
      <c r="F37" s="230"/>
      <c r="G37" s="678"/>
      <c r="H37" s="230"/>
      <c r="I37" s="678"/>
      <c r="J37" s="230"/>
      <c r="K37" s="678"/>
      <c r="L37" s="230"/>
      <c r="M37" s="230"/>
      <c r="N37" s="230"/>
      <c r="O37" s="230"/>
      <c r="P37" s="230"/>
      <c r="Q37" s="230"/>
      <c r="R37" s="230"/>
      <c r="S37" s="230"/>
      <c r="T37" s="212"/>
      <c r="U37" s="212"/>
      <c r="V37" s="212"/>
      <c r="W37" s="212"/>
      <c r="X37" s="212"/>
      <c r="Y37" s="212"/>
      <c r="Z37" s="212"/>
      <c r="AA37" s="212"/>
      <c r="AB37" s="212"/>
      <c r="AC37" s="212"/>
      <c r="AD37" s="212"/>
      <c r="AE37" s="212"/>
      <c r="CI37" s="237"/>
      <c r="CJ37" s="234"/>
    </row>
    <row r="38" spans="1:88" ht="14.7" customHeight="1" x14ac:dyDescent="0.45">
      <c r="A38" s="326"/>
      <c r="B38" s="259"/>
      <c r="C38" s="60" t="s">
        <v>974</v>
      </c>
      <c r="D38" s="60"/>
      <c r="E38" s="60"/>
      <c r="F38" s="230"/>
      <c r="G38" s="678"/>
      <c r="H38" s="230"/>
      <c r="I38" s="678"/>
      <c r="J38" s="230"/>
      <c r="K38" s="678"/>
      <c r="L38" s="230"/>
      <c r="M38" s="230"/>
      <c r="N38" s="230"/>
      <c r="O38" s="230"/>
      <c r="P38" s="230"/>
      <c r="Q38" s="230"/>
      <c r="R38" s="230"/>
      <c r="S38" s="230"/>
      <c r="T38" s="212"/>
      <c r="U38" s="212"/>
      <c r="V38" s="212"/>
      <c r="W38" s="212"/>
      <c r="X38" s="212"/>
      <c r="Y38" s="212"/>
      <c r="Z38" s="212"/>
      <c r="AA38" s="212"/>
      <c r="AB38" s="212"/>
      <c r="AC38" s="212"/>
      <c r="AD38" s="212"/>
      <c r="AE38" s="212"/>
      <c r="CI38" s="237"/>
      <c r="CJ38" s="234"/>
    </row>
    <row r="39" spans="1:88" ht="14.7" customHeight="1" x14ac:dyDescent="0.45">
      <c r="A39" s="326"/>
      <c r="B39" s="160"/>
      <c r="C39" s="260" t="s">
        <v>957</v>
      </c>
      <c r="D39" s="261"/>
      <c r="E39" s="261"/>
      <c r="F39" s="230"/>
      <c r="G39" s="678"/>
      <c r="H39" s="230"/>
      <c r="I39" s="678"/>
      <c r="J39" s="230"/>
      <c r="K39" s="678"/>
      <c r="L39" s="230"/>
      <c r="M39" s="230"/>
      <c r="N39" s="230"/>
      <c r="O39" s="230"/>
      <c r="P39" s="230"/>
      <c r="Q39" s="230"/>
      <c r="R39" s="230"/>
      <c r="S39" s="230"/>
      <c r="T39" s="212"/>
      <c r="U39" s="212"/>
      <c r="V39" s="212"/>
      <c r="W39" s="212"/>
      <c r="X39" s="212"/>
      <c r="Y39" s="212"/>
      <c r="Z39" s="212"/>
      <c r="AA39" s="212"/>
      <c r="AB39" s="212"/>
      <c r="AC39" s="212"/>
      <c r="AD39" s="212"/>
      <c r="AE39" s="212"/>
      <c r="CI39" s="237"/>
      <c r="CJ39" s="234"/>
    </row>
    <row r="40" spans="1:88" ht="14.7" customHeight="1" x14ac:dyDescent="0.45">
      <c r="A40" s="326"/>
      <c r="B40" s="160"/>
      <c r="C40" s="60" t="s">
        <v>961</v>
      </c>
      <c r="D40" s="60"/>
      <c r="E40" s="60"/>
      <c r="F40" s="230"/>
      <c r="G40" s="678"/>
      <c r="H40" s="230"/>
      <c r="I40" s="678"/>
      <c r="J40" s="230"/>
      <c r="K40" s="678"/>
      <c r="L40" s="230"/>
      <c r="M40" s="230"/>
      <c r="N40" s="230"/>
      <c r="O40" s="230"/>
      <c r="P40" s="230"/>
      <c r="Q40" s="230"/>
      <c r="R40" s="230"/>
      <c r="S40" s="230"/>
      <c r="T40" s="212"/>
      <c r="U40" s="212"/>
      <c r="V40" s="212"/>
      <c r="W40" s="212"/>
      <c r="X40" s="212"/>
      <c r="Y40" s="212"/>
      <c r="Z40" s="212"/>
      <c r="AA40" s="212"/>
      <c r="AB40" s="212"/>
      <c r="AC40" s="212"/>
      <c r="AD40" s="212"/>
      <c r="AE40" s="212"/>
      <c r="CI40" s="237"/>
      <c r="CJ40" s="234"/>
    </row>
    <row r="41" spans="1:88" ht="14.7" customHeight="1" x14ac:dyDescent="0.45">
      <c r="A41" s="326"/>
      <c r="B41" s="262" t="s">
        <v>596</v>
      </c>
      <c r="C41" s="60" t="s">
        <v>770</v>
      </c>
      <c r="D41" s="60"/>
      <c r="E41" s="60"/>
      <c r="F41" s="230"/>
      <c r="G41" s="678"/>
      <c r="H41" s="230"/>
      <c r="I41" s="678"/>
      <c r="J41" s="230"/>
      <c r="K41" s="678"/>
      <c r="L41" s="230"/>
      <c r="M41" s="230"/>
      <c r="N41" s="230"/>
      <c r="O41" s="230"/>
      <c r="P41" s="230"/>
      <c r="Q41" s="230"/>
      <c r="R41" s="230"/>
      <c r="S41" s="230"/>
      <c r="T41" s="212"/>
      <c r="U41" s="212"/>
      <c r="V41" s="212"/>
      <c r="W41" s="212"/>
      <c r="X41" s="212"/>
      <c r="Y41" s="212"/>
      <c r="Z41" s="212"/>
      <c r="AA41" s="212"/>
      <c r="AB41" s="212"/>
      <c r="AC41" s="212"/>
      <c r="AD41" s="212"/>
      <c r="AE41" s="212"/>
      <c r="CI41" s="237"/>
      <c r="CJ41" s="234"/>
    </row>
    <row r="42" spans="1:88" ht="14.7" customHeight="1" x14ac:dyDescent="0.45">
      <c r="A42" s="326"/>
      <c r="B42" s="262" t="s">
        <v>597</v>
      </c>
      <c r="C42" s="378" t="s">
        <v>871</v>
      </c>
      <c r="D42" s="60"/>
      <c r="E42" s="60"/>
      <c r="F42" s="230"/>
      <c r="G42" s="678"/>
      <c r="H42" s="230"/>
      <c r="I42" s="678"/>
      <c r="J42" s="230"/>
      <c r="K42" s="678"/>
      <c r="L42" s="230"/>
      <c r="M42" s="230"/>
      <c r="N42" s="230"/>
      <c r="O42" s="230"/>
      <c r="P42" s="230"/>
      <c r="Q42" s="230"/>
      <c r="R42" s="230"/>
      <c r="S42" s="230"/>
      <c r="T42" s="212"/>
      <c r="U42" s="212"/>
      <c r="V42" s="212"/>
      <c r="W42" s="212"/>
      <c r="X42" s="212"/>
      <c r="Y42" s="212"/>
      <c r="Z42" s="212"/>
      <c r="AA42" s="212"/>
      <c r="AB42" s="212"/>
      <c r="AC42" s="212"/>
      <c r="AD42" s="212"/>
      <c r="AE42" s="212"/>
      <c r="CI42" s="237"/>
      <c r="CJ42" s="234"/>
    </row>
    <row r="43" spans="1:88" ht="12" customHeight="1" x14ac:dyDescent="0.45">
      <c r="A43" s="326"/>
      <c r="B43" s="286"/>
      <c r="C43" s="212"/>
      <c r="D43" s="212"/>
      <c r="F43" s="230"/>
      <c r="G43" s="678"/>
      <c r="H43" s="230"/>
      <c r="I43" s="678"/>
      <c r="J43" s="230"/>
      <c r="K43" s="678"/>
      <c r="L43" s="230"/>
      <c r="M43" s="230"/>
      <c r="N43" s="230"/>
      <c r="O43" s="230"/>
      <c r="P43" s="230"/>
      <c r="Q43" s="230"/>
      <c r="R43" s="230"/>
      <c r="S43" s="230"/>
      <c r="T43" s="212"/>
      <c r="U43" s="212"/>
      <c r="V43" s="212"/>
      <c r="W43" s="212"/>
      <c r="X43" s="212"/>
      <c r="Y43" s="212"/>
      <c r="Z43" s="212"/>
      <c r="AA43" s="212"/>
      <c r="AB43" s="212"/>
      <c r="AC43" s="212"/>
      <c r="AD43" s="212"/>
      <c r="AE43" s="212"/>
      <c r="CI43" s="237"/>
      <c r="CJ43" s="234"/>
    </row>
    <row r="44" spans="1:88" ht="12" customHeight="1" thickBot="1" x14ac:dyDescent="0.5">
      <c r="A44" s="326"/>
      <c r="B44" s="286"/>
      <c r="C44" s="212"/>
      <c r="D44" s="212"/>
      <c r="F44" s="230"/>
      <c r="G44" s="678"/>
      <c r="H44" s="230"/>
      <c r="I44" s="678"/>
      <c r="J44" s="230"/>
      <c r="K44" s="678"/>
      <c r="L44" s="230"/>
      <c r="M44" s="230"/>
      <c r="N44" s="282"/>
      <c r="O44" s="282"/>
      <c r="P44" s="282"/>
      <c r="Q44" s="230"/>
      <c r="R44" s="230"/>
      <c r="S44" s="230"/>
      <c r="T44" s="212"/>
      <c r="U44" s="212"/>
      <c r="V44" s="212"/>
      <c r="W44" s="212"/>
      <c r="X44" s="212"/>
      <c r="Y44" s="212"/>
      <c r="Z44" s="212"/>
      <c r="AA44" s="212"/>
      <c r="AB44" s="212"/>
      <c r="AC44" s="212"/>
      <c r="AD44" s="212"/>
      <c r="AE44" s="212"/>
      <c r="CI44" s="237"/>
      <c r="CJ44" s="234"/>
    </row>
    <row r="45" spans="1:88" ht="21" customHeight="1" x14ac:dyDescent="0.45">
      <c r="B45" s="858" t="s">
        <v>948</v>
      </c>
      <c r="C45" s="861" t="s">
        <v>766</v>
      </c>
      <c r="D45" s="881" t="s">
        <v>603</v>
      </c>
      <c r="E45" s="895" t="s">
        <v>1009</v>
      </c>
      <c r="F45" s="889" t="s">
        <v>1010</v>
      </c>
      <c r="G45" s="893"/>
      <c r="H45" s="889" t="s">
        <v>605</v>
      </c>
      <c r="I45" s="890"/>
      <c r="J45" s="893" t="s">
        <v>676</v>
      </c>
      <c r="K45" s="893"/>
      <c r="L45" s="886" t="s">
        <v>854</v>
      </c>
      <c r="M45" s="918" t="s">
        <v>721</v>
      </c>
      <c r="N45" s="898" t="s">
        <v>764</v>
      </c>
      <c r="O45" s="900" t="s">
        <v>767</v>
      </c>
      <c r="P45" s="916" t="s">
        <v>881</v>
      </c>
      <c r="Q45" s="916"/>
      <c r="R45" s="916"/>
      <c r="S45" s="916"/>
      <c r="T45" s="916"/>
      <c r="U45" s="916"/>
      <c r="V45" s="916"/>
      <c r="W45" s="916"/>
      <c r="X45" s="916"/>
      <c r="Y45" s="916"/>
      <c r="Z45" s="916"/>
      <c r="AA45" s="916"/>
      <c r="AB45" s="909" t="s">
        <v>768</v>
      </c>
      <c r="AC45" s="910" t="s">
        <v>765</v>
      </c>
      <c r="AD45" s="905" t="s">
        <v>789</v>
      </c>
      <c r="AE45" s="906"/>
      <c r="CI45" s="237"/>
      <c r="CJ45" s="234"/>
    </row>
    <row r="46" spans="1:88" ht="12" customHeight="1" x14ac:dyDescent="0.45">
      <c r="B46" s="859"/>
      <c r="C46" s="862"/>
      <c r="D46" s="882"/>
      <c r="E46" s="896"/>
      <c r="F46" s="891"/>
      <c r="G46" s="894"/>
      <c r="H46" s="891"/>
      <c r="I46" s="892"/>
      <c r="J46" s="894"/>
      <c r="K46" s="894"/>
      <c r="L46" s="887"/>
      <c r="M46" s="919"/>
      <c r="N46" s="899"/>
      <c r="O46" s="901"/>
      <c r="P46" s="917"/>
      <c r="Q46" s="917"/>
      <c r="R46" s="917"/>
      <c r="S46" s="917"/>
      <c r="T46" s="917"/>
      <c r="U46" s="917"/>
      <c r="V46" s="917"/>
      <c r="W46" s="917"/>
      <c r="X46" s="917"/>
      <c r="Y46" s="917"/>
      <c r="Z46" s="917"/>
      <c r="AA46" s="917"/>
      <c r="AB46" s="877"/>
      <c r="AC46" s="911"/>
      <c r="AD46" s="720" t="s">
        <v>790</v>
      </c>
      <c r="AE46" s="907" t="s">
        <v>772</v>
      </c>
      <c r="CI46" s="237"/>
      <c r="CJ46" s="234"/>
    </row>
    <row r="47" spans="1:88" ht="17.7" customHeight="1" thickBot="1" x14ac:dyDescent="0.5">
      <c r="B47" s="860"/>
      <c r="C47" s="863"/>
      <c r="D47" s="883"/>
      <c r="E47" s="897"/>
      <c r="F47" s="252" t="s">
        <v>674</v>
      </c>
      <c r="G47" s="253" t="s">
        <v>675</v>
      </c>
      <c r="H47" s="254" t="s">
        <v>720</v>
      </c>
      <c r="I47" s="677" t="s">
        <v>693</v>
      </c>
      <c r="J47" s="256" t="s">
        <v>720</v>
      </c>
      <c r="K47" s="669" t="s">
        <v>693</v>
      </c>
      <c r="L47" s="888"/>
      <c r="M47" s="920"/>
      <c r="N47" s="258" t="s">
        <v>763</v>
      </c>
      <c r="O47" s="902"/>
      <c r="P47" s="141" t="s">
        <v>677</v>
      </c>
      <c r="Q47" s="141" t="s">
        <v>678</v>
      </c>
      <c r="R47" s="141" t="s">
        <v>679</v>
      </c>
      <c r="S47" s="141" t="s">
        <v>680</v>
      </c>
      <c r="T47" s="141" t="s">
        <v>681</v>
      </c>
      <c r="U47" s="141" t="s">
        <v>682</v>
      </c>
      <c r="V47" s="141" t="s">
        <v>683</v>
      </c>
      <c r="W47" s="141" t="s">
        <v>684</v>
      </c>
      <c r="X47" s="141" t="s">
        <v>685</v>
      </c>
      <c r="Y47" s="141" t="s">
        <v>686</v>
      </c>
      <c r="Z47" s="141" t="s">
        <v>687</v>
      </c>
      <c r="AA47" s="141" t="s">
        <v>688</v>
      </c>
      <c r="AB47" s="878"/>
      <c r="AC47" s="912"/>
      <c r="AD47" s="721"/>
      <c r="AE47" s="908"/>
      <c r="CI47" s="237"/>
      <c r="CJ47" s="234"/>
    </row>
    <row r="48" spans="1:88" ht="24" customHeight="1" x14ac:dyDescent="0.45">
      <c r="A48" s="229" t="e">
        <f>VLOOKUP(D48,非表示_活動量と単位!$D$8:$E$75,2,FALSE)</f>
        <v>#N/A</v>
      </c>
      <c r="B48" s="132"/>
      <c r="C48" s="114"/>
      <c r="D48" s="113"/>
      <c r="E48" s="680"/>
      <c r="F48" s="691" t="str">
        <f>IF(E48="","",INT(E48))</f>
        <v/>
      </c>
      <c r="G48" s="696" t="str">
        <f t="shared" ref="G48:G102" si="20">IF($D48="","",VLOOKUP($D48,活動の種別と単位,4,FALSE))</f>
        <v/>
      </c>
      <c r="H48" s="647" t="str">
        <f t="shared" ref="H48:H102" si="21">IF($D48="","",IF(VLOOKUP($C48,モニタリングポイント,9,FALSE)="デフォルト値",VLOOKUP($D48,デフォルト値,4,FALSE),""))</f>
        <v/>
      </c>
      <c r="I48" s="672" t="str">
        <f t="shared" ref="I48:I102" si="22">IF($D48="","",VLOOKUP($D48,活動の種別と単位,5,FALSE))</f>
        <v/>
      </c>
      <c r="J48" s="655" t="str">
        <f t="shared" ref="J48:J102" si="23">IF($D48="","",IF(VLOOKUP($C48,モニタリングポイント,11,FALSE)="デフォルト値",VLOOKUP($D48,デフォルト値,5,FALSE),""))</f>
        <v/>
      </c>
      <c r="K48" s="672" t="str">
        <f t="shared" ref="K48:K102" si="24">IF($D48="","",VLOOKUP($D48,活動の種別と単位,6,FALSE))</f>
        <v/>
      </c>
      <c r="L48" s="644" t="str">
        <f t="shared" ref="L48" si="25">IF($D48="","",IF($A48=0,F48*H48*J48,F48*J48))</f>
        <v/>
      </c>
      <c r="M48" s="217"/>
      <c r="N48" s="133" t="str">
        <f t="shared" ref="N48:N102" si="26">IF($D48="","",VLOOKUP($D48,活動の種別と単位,3,FALSE))</f>
        <v/>
      </c>
      <c r="O48" s="264"/>
      <c r="P48" s="222"/>
      <c r="Q48" s="142"/>
      <c r="R48" s="142"/>
      <c r="S48" s="142"/>
      <c r="T48" s="142"/>
      <c r="U48" s="142"/>
      <c r="V48" s="142"/>
      <c r="W48" s="142"/>
      <c r="X48" s="142"/>
      <c r="Y48" s="142"/>
      <c r="Z48" s="142"/>
      <c r="AA48" s="142"/>
      <c r="AB48" s="265"/>
      <c r="AC48" s="266"/>
      <c r="AD48" s="134" t="str">
        <f t="shared" ref="AD48:AD102" si="27">IF($D48="","",VLOOKUP($D48,活動の種別と単位,7,FALSE))</f>
        <v/>
      </c>
      <c r="AE48" s="287" t="str">
        <f>IF($D48="","",IF(AD48="---","---",IF(OR($D48="系統電力",$D48="産業用蒸気",$D48="温水",$D48="冷水",$D48="蒸気（産業用以外）"),F48*VLOOKUP($D48,GJ換算係数,2,FALSE),F48*H48)))</f>
        <v/>
      </c>
      <c r="CI48" s="237"/>
      <c r="CJ48" s="234"/>
    </row>
    <row r="49" spans="1:88" ht="24" customHeight="1" x14ac:dyDescent="0.45">
      <c r="A49" s="229" t="e">
        <f>VLOOKUP(D49,非表示_活動量と単位!$D$8:$E$75,2,FALSE)</f>
        <v>#N/A</v>
      </c>
      <c r="B49" s="132"/>
      <c r="C49" s="329"/>
      <c r="D49" s="118"/>
      <c r="E49" s="681"/>
      <c r="F49" s="692" t="str">
        <f t="shared" ref="F49:F102" si="28">IF(E49="","",INT(E49))</f>
        <v/>
      </c>
      <c r="G49" s="696" t="str">
        <f t="shared" si="20"/>
        <v/>
      </c>
      <c r="H49" s="647" t="str">
        <f t="shared" si="21"/>
        <v/>
      </c>
      <c r="I49" s="672" t="str">
        <f t="shared" si="22"/>
        <v/>
      </c>
      <c r="J49" s="655" t="str">
        <f t="shared" si="23"/>
        <v/>
      </c>
      <c r="K49" s="672" t="str">
        <f t="shared" si="24"/>
        <v/>
      </c>
      <c r="L49" s="644" t="str">
        <f t="shared" ref="L49:L102" si="29">IF($D49="","",IF($A49=0,F49*H49*J49,F49*J49))</f>
        <v/>
      </c>
      <c r="M49" s="218"/>
      <c r="N49" s="136" t="str">
        <f t="shared" si="26"/>
        <v/>
      </c>
      <c r="O49" s="223"/>
      <c r="P49" s="224"/>
      <c r="Q49" s="137"/>
      <c r="R49" s="225"/>
      <c r="S49" s="225"/>
      <c r="T49" s="225"/>
      <c r="U49" s="225"/>
      <c r="V49" s="225"/>
      <c r="W49" s="225"/>
      <c r="X49" s="225"/>
      <c r="Y49" s="225"/>
      <c r="Z49" s="225"/>
      <c r="AA49" s="225"/>
      <c r="AB49" s="226"/>
      <c r="AC49" s="267"/>
      <c r="AD49" s="138" t="str">
        <f t="shared" si="27"/>
        <v/>
      </c>
      <c r="AE49" s="279" t="str">
        <f t="shared" ref="AE49:AE102" si="30">IF($D49="","",IF(AD49="---","---",IF(OR($D49="系統電力",$D49="産業用蒸気",$D49="温水",$D49="冷水",$D49="蒸気（産業用以外）"),F49*VLOOKUP($D49,GJ換算係数,2,FALSE),F49*H49)))</f>
        <v/>
      </c>
      <c r="CI49" s="237"/>
      <c r="CJ49" s="234"/>
    </row>
    <row r="50" spans="1:88" ht="24" customHeight="1" x14ac:dyDescent="0.45">
      <c r="A50" s="229" t="e">
        <f>VLOOKUP(D50,非表示_活動量と単位!$D$8:$E$75,2,FALSE)</f>
        <v>#N/A</v>
      </c>
      <c r="B50" s="132"/>
      <c r="C50" s="329"/>
      <c r="D50" s="118"/>
      <c r="E50" s="681"/>
      <c r="F50" s="692" t="str">
        <f t="shared" si="28"/>
        <v/>
      </c>
      <c r="G50" s="696" t="str">
        <f t="shared" si="20"/>
        <v/>
      </c>
      <c r="H50" s="647" t="str">
        <f t="shared" si="21"/>
        <v/>
      </c>
      <c r="I50" s="672" t="str">
        <f t="shared" si="22"/>
        <v/>
      </c>
      <c r="J50" s="655" t="str">
        <f t="shared" si="23"/>
        <v/>
      </c>
      <c r="K50" s="672" t="str">
        <f t="shared" si="24"/>
        <v/>
      </c>
      <c r="L50" s="644" t="str">
        <f t="shared" si="29"/>
        <v/>
      </c>
      <c r="M50" s="218"/>
      <c r="N50" s="136" t="str">
        <f t="shared" si="26"/>
        <v/>
      </c>
      <c r="O50" s="223"/>
      <c r="P50" s="224"/>
      <c r="Q50" s="137"/>
      <c r="R50" s="225"/>
      <c r="S50" s="225"/>
      <c r="T50" s="225"/>
      <c r="U50" s="225"/>
      <c r="V50" s="225"/>
      <c r="W50" s="225"/>
      <c r="X50" s="225"/>
      <c r="Y50" s="225"/>
      <c r="Z50" s="225"/>
      <c r="AA50" s="225"/>
      <c r="AB50" s="226"/>
      <c r="AC50" s="267"/>
      <c r="AD50" s="138" t="str">
        <f t="shared" si="27"/>
        <v/>
      </c>
      <c r="AE50" s="279" t="str">
        <f t="shared" si="30"/>
        <v/>
      </c>
      <c r="CI50" s="237"/>
      <c r="CJ50" s="234"/>
    </row>
    <row r="51" spans="1:88" ht="24" customHeight="1" x14ac:dyDescent="0.45">
      <c r="A51" s="229" t="e">
        <f>VLOOKUP(D51,非表示_活動量と単位!$D$8:$E$75,2,FALSE)</f>
        <v>#N/A</v>
      </c>
      <c r="B51" s="132"/>
      <c r="C51" s="329"/>
      <c r="D51" s="118"/>
      <c r="E51" s="681"/>
      <c r="F51" s="692" t="str">
        <f t="shared" si="28"/>
        <v/>
      </c>
      <c r="G51" s="696" t="str">
        <f t="shared" si="20"/>
        <v/>
      </c>
      <c r="H51" s="647" t="str">
        <f t="shared" si="21"/>
        <v/>
      </c>
      <c r="I51" s="672" t="str">
        <f t="shared" si="22"/>
        <v/>
      </c>
      <c r="J51" s="655" t="str">
        <f t="shared" si="23"/>
        <v/>
      </c>
      <c r="K51" s="672" t="str">
        <f t="shared" si="24"/>
        <v/>
      </c>
      <c r="L51" s="644" t="str">
        <f t="shared" si="29"/>
        <v/>
      </c>
      <c r="M51" s="218"/>
      <c r="N51" s="136" t="str">
        <f t="shared" si="26"/>
        <v/>
      </c>
      <c r="O51" s="223"/>
      <c r="P51" s="224"/>
      <c r="Q51" s="137"/>
      <c r="R51" s="225"/>
      <c r="S51" s="225"/>
      <c r="T51" s="225"/>
      <c r="U51" s="225"/>
      <c r="V51" s="225"/>
      <c r="W51" s="225"/>
      <c r="X51" s="225"/>
      <c r="Y51" s="225"/>
      <c r="Z51" s="225"/>
      <c r="AA51" s="225"/>
      <c r="AB51" s="226"/>
      <c r="AC51" s="267"/>
      <c r="AD51" s="138" t="str">
        <f t="shared" si="27"/>
        <v/>
      </c>
      <c r="AE51" s="279" t="str">
        <f t="shared" si="30"/>
        <v/>
      </c>
      <c r="CI51" s="237"/>
      <c r="CJ51" s="234"/>
    </row>
    <row r="52" spans="1:88" ht="24" customHeight="1" x14ac:dyDescent="0.45">
      <c r="A52" s="229" t="e">
        <f>VLOOKUP(D52,非表示_活動量と単位!$D$8:$E$75,2,FALSE)</f>
        <v>#N/A</v>
      </c>
      <c r="B52" s="132"/>
      <c r="C52" s="329"/>
      <c r="D52" s="118"/>
      <c r="E52" s="681"/>
      <c r="F52" s="692" t="str">
        <f t="shared" si="28"/>
        <v/>
      </c>
      <c r="G52" s="696" t="str">
        <f t="shared" si="20"/>
        <v/>
      </c>
      <c r="H52" s="647" t="str">
        <f t="shared" si="21"/>
        <v/>
      </c>
      <c r="I52" s="672" t="str">
        <f t="shared" si="22"/>
        <v/>
      </c>
      <c r="J52" s="655" t="str">
        <f t="shared" si="23"/>
        <v/>
      </c>
      <c r="K52" s="672" t="str">
        <f t="shared" si="24"/>
        <v/>
      </c>
      <c r="L52" s="644" t="str">
        <f t="shared" si="29"/>
        <v/>
      </c>
      <c r="M52" s="218"/>
      <c r="N52" s="136" t="str">
        <f t="shared" si="26"/>
        <v/>
      </c>
      <c r="O52" s="223"/>
      <c r="P52" s="224"/>
      <c r="Q52" s="137"/>
      <c r="R52" s="225"/>
      <c r="S52" s="225"/>
      <c r="T52" s="225"/>
      <c r="U52" s="225"/>
      <c r="V52" s="225"/>
      <c r="W52" s="225"/>
      <c r="X52" s="225"/>
      <c r="Y52" s="225"/>
      <c r="Z52" s="225"/>
      <c r="AA52" s="225"/>
      <c r="AB52" s="226"/>
      <c r="AC52" s="267"/>
      <c r="AD52" s="138" t="str">
        <f t="shared" si="27"/>
        <v/>
      </c>
      <c r="AE52" s="279" t="str">
        <f t="shared" si="30"/>
        <v/>
      </c>
      <c r="CI52" s="237"/>
      <c r="CJ52" s="234"/>
    </row>
    <row r="53" spans="1:88" ht="24" customHeight="1" x14ac:dyDescent="0.45">
      <c r="A53" s="229" t="e">
        <f>VLOOKUP(D53,非表示_活動量と単位!$D$8:$E$75,2,FALSE)</f>
        <v>#N/A</v>
      </c>
      <c r="B53" s="132"/>
      <c r="C53" s="329"/>
      <c r="D53" s="118"/>
      <c r="E53" s="681"/>
      <c r="F53" s="692" t="str">
        <f t="shared" si="28"/>
        <v/>
      </c>
      <c r="G53" s="696" t="str">
        <f t="shared" si="20"/>
        <v/>
      </c>
      <c r="H53" s="647" t="str">
        <f t="shared" si="21"/>
        <v/>
      </c>
      <c r="I53" s="672" t="str">
        <f t="shared" si="22"/>
        <v/>
      </c>
      <c r="J53" s="655" t="str">
        <f t="shared" si="23"/>
        <v/>
      </c>
      <c r="K53" s="672" t="str">
        <f t="shared" si="24"/>
        <v/>
      </c>
      <c r="L53" s="644" t="str">
        <f t="shared" si="29"/>
        <v/>
      </c>
      <c r="M53" s="218"/>
      <c r="N53" s="136" t="str">
        <f t="shared" si="26"/>
        <v/>
      </c>
      <c r="O53" s="223"/>
      <c r="P53" s="224"/>
      <c r="Q53" s="137"/>
      <c r="R53" s="225"/>
      <c r="S53" s="225"/>
      <c r="T53" s="225"/>
      <c r="U53" s="225"/>
      <c r="V53" s="225"/>
      <c r="W53" s="225"/>
      <c r="X53" s="225"/>
      <c r="Y53" s="225"/>
      <c r="Z53" s="225"/>
      <c r="AA53" s="225"/>
      <c r="AB53" s="226"/>
      <c r="AC53" s="267"/>
      <c r="AD53" s="138" t="str">
        <f t="shared" si="27"/>
        <v/>
      </c>
      <c r="AE53" s="279" t="str">
        <f t="shared" si="30"/>
        <v/>
      </c>
      <c r="CI53" s="237"/>
      <c r="CJ53" s="234"/>
    </row>
    <row r="54" spans="1:88" ht="24" customHeight="1" x14ac:dyDescent="0.45">
      <c r="A54" s="229" t="e">
        <f>VLOOKUP(D54,非表示_活動量と単位!$D$8:$E$75,2,FALSE)</f>
        <v>#N/A</v>
      </c>
      <c r="B54" s="132"/>
      <c r="C54" s="329"/>
      <c r="D54" s="118"/>
      <c r="E54" s="681"/>
      <c r="F54" s="692" t="str">
        <f t="shared" si="28"/>
        <v/>
      </c>
      <c r="G54" s="696" t="str">
        <f t="shared" si="20"/>
        <v/>
      </c>
      <c r="H54" s="647" t="str">
        <f t="shared" si="21"/>
        <v/>
      </c>
      <c r="I54" s="672" t="str">
        <f t="shared" si="22"/>
        <v/>
      </c>
      <c r="J54" s="655" t="str">
        <f t="shared" si="23"/>
        <v/>
      </c>
      <c r="K54" s="672" t="str">
        <f t="shared" si="24"/>
        <v/>
      </c>
      <c r="L54" s="644" t="str">
        <f t="shared" si="29"/>
        <v/>
      </c>
      <c r="M54" s="218"/>
      <c r="N54" s="136" t="str">
        <f t="shared" si="26"/>
        <v/>
      </c>
      <c r="O54" s="268"/>
      <c r="P54" s="224"/>
      <c r="Q54" s="143"/>
      <c r="R54" s="269"/>
      <c r="S54" s="269"/>
      <c r="T54" s="270"/>
      <c r="U54" s="270"/>
      <c r="V54" s="270"/>
      <c r="W54" s="270"/>
      <c r="X54" s="270"/>
      <c r="Y54" s="270"/>
      <c r="Z54" s="270"/>
      <c r="AA54" s="270"/>
      <c r="AB54" s="271"/>
      <c r="AC54" s="267"/>
      <c r="AD54" s="138" t="str">
        <f t="shared" si="27"/>
        <v/>
      </c>
      <c r="AE54" s="279" t="str">
        <f t="shared" si="30"/>
        <v/>
      </c>
      <c r="CI54" s="237"/>
      <c r="CJ54" s="234"/>
    </row>
    <row r="55" spans="1:88" ht="24" customHeight="1" x14ac:dyDescent="0.45">
      <c r="A55" s="229" t="e">
        <f>VLOOKUP(D55,非表示_活動量と単位!$D$8:$E$75,2,FALSE)</f>
        <v>#N/A</v>
      </c>
      <c r="B55" s="132"/>
      <c r="C55" s="329"/>
      <c r="D55" s="118"/>
      <c r="E55" s="681"/>
      <c r="F55" s="692" t="str">
        <f t="shared" si="28"/>
        <v/>
      </c>
      <c r="G55" s="696" t="str">
        <f t="shared" si="20"/>
        <v/>
      </c>
      <c r="H55" s="647" t="str">
        <f t="shared" si="21"/>
        <v/>
      </c>
      <c r="I55" s="672" t="str">
        <f t="shared" si="22"/>
        <v/>
      </c>
      <c r="J55" s="655" t="str">
        <f t="shared" si="23"/>
        <v/>
      </c>
      <c r="K55" s="672" t="str">
        <f t="shared" si="24"/>
        <v/>
      </c>
      <c r="L55" s="644" t="str">
        <f t="shared" si="29"/>
        <v/>
      </c>
      <c r="M55" s="218"/>
      <c r="N55" s="136" t="str">
        <f t="shared" si="26"/>
        <v/>
      </c>
      <c r="O55" s="268"/>
      <c r="P55" s="224"/>
      <c r="Q55" s="143"/>
      <c r="R55" s="269"/>
      <c r="S55" s="269"/>
      <c r="T55" s="270"/>
      <c r="U55" s="270"/>
      <c r="V55" s="270"/>
      <c r="W55" s="270"/>
      <c r="X55" s="270"/>
      <c r="Y55" s="270"/>
      <c r="Z55" s="270"/>
      <c r="AA55" s="270"/>
      <c r="AB55" s="271"/>
      <c r="AC55" s="267"/>
      <c r="AD55" s="138" t="str">
        <f t="shared" si="27"/>
        <v/>
      </c>
      <c r="AE55" s="279" t="str">
        <f t="shared" si="30"/>
        <v/>
      </c>
      <c r="CI55" s="237"/>
      <c r="CJ55" s="234"/>
    </row>
    <row r="56" spans="1:88" ht="24" customHeight="1" x14ac:dyDescent="0.45">
      <c r="A56" s="229" t="e">
        <f>VLOOKUP(D56,非表示_活動量と単位!$D$8:$E$75,2,FALSE)</f>
        <v>#N/A</v>
      </c>
      <c r="B56" s="132"/>
      <c r="C56" s="329"/>
      <c r="D56" s="118"/>
      <c r="E56" s="681"/>
      <c r="F56" s="692" t="str">
        <f t="shared" si="28"/>
        <v/>
      </c>
      <c r="G56" s="696" t="str">
        <f t="shared" si="20"/>
        <v/>
      </c>
      <c r="H56" s="647" t="str">
        <f t="shared" si="21"/>
        <v/>
      </c>
      <c r="I56" s="672" t="str">
        <f t="shared" si="22"/>
        <v/>
      </c>
      <c r="J56" s="655" t="str">
        <f t="shared" si="23"/>
        <v/>
      </c>
      <c r="K56" s="672" t="str">
        <f t="shared" si="24"/>
        <v/>
      </c>
      <c r="L56" s="644" t="str">
        <f t="shared" si="29"/>
        <v/>
      </c>
      <c r="M56" s="218"/>
      <c r="N56" s="136" t="str">
        <f t="shared" si="26"/>
        <v/>
      </c>
      <c r="O56" s="268"/>
      <c r="P56" s="224"/>
      <c r="Q56" s="143"/>
      <c r="R56" s="269"/>
      <c r="S56" s="269"/>
      <c r="T56" s="270"/>
      <c r="U56" s="270"/>
      <c r="V56" s="270"/>
      <c r="W56" s="270"/>
      <c r="X56" s="270"/>
      <c r="Y56" s="270"/>
      <c r="Z56" s="270"/>
      <c r="AA56" s="270"/>
      <c r="AB56" s="271"/>
      <c r="AC56" s="267"/>
      <c r="AD56" s="138" t="str">
        <f t="shared" si="27"/>
        <v/>
      </c>
      <c r="AE56" s="279" t="str">
        <f t="shared" si="30"/>
        <v/>
      </c>
      <c r="CI56" s="237"/>
      <c r="CJ56" s="234"/>
    </row>
    <row r="57" spans="1:88" ht="24" customHeight="1" x14ac:dyDescent="0.45">
      <c r="A57" s="229" t="e">
        <f>VLOOKUP(D57,非表示_活動量と単位!$D$8:$E$75,2,FALSE)</f>
        <v>#N/A</v>
      </c>
      <c r="B57" s="132"/>
      <c r="C57" s="329"/>
      <c r="D57" s="118"/>
      <c r="E57" s="681"/>
      <c r="F57" s="692" t="str">
        <f t="shared" si="28"/>
        <v/>
      </c>
      <c r="G57" s="696" t="str">
        <f t="shared" si="20"/>
        <v/>
      </c>
      <c r="H57" s="647" t="str">
        <f t="shared" si="21"/>
        <v/>
      </c>
      <c r="I57" s="672" t="str">
        <f t="shared" si="22"/>
        <v/>
      </c>
      <c r="J57" s="655" t="str">
        <f t="shared" si="23"/>
        <v/>
      </c>
      <c r="K57" s="672" t="str">
        <f t="shared" si="24"/>
        <v/>
      </c>
      <c r="L57" s="644" t="str">
        <f t="shared" si="29"/>
        <v/>
      </c>
      <c r="M57" s="218"/>
      <c r="N57" s="136" t="str">
        <f t="shared" si="26"/>
        <v/>
      </c>
      <c r="O57" s="268"/>
      <c r="P57" s="224"/>
      <c r="Q57" s="143"/>
      <c r="R57" s="269"/>
      <c r="S57" s="269"/>
      <c r="T57" s="270"/>
      <c r="U57" s="270"/>
      <c r="V57" s="270"/>
      <c r="W57" s="270"/>
      <c r="X57" s="270"/>
      <c r="Y57" s="270"/>
      <c r="Z57" s="270"/>
      <c r="AA57" s="270"/>
      <c r="AB57" s="271"/>
      <c r="AC57" s="267"/>
      <c r="AD57" s="138" t="str">
        <f t="shared" si="27"/>
        <v/>
      </c>
      <c r="AE57" s="279" t="str">
        <f t="shared" si="30"/>
        <v/>
      </c>
      <c r="CI57" s="237"/>
      <c r="CJ57" s="234"/>
    </row>
    <row r="58" spans="1:88" ht="24" customHeight="1" x14ac:dyDescent="0.45">
      <c r="A58" s="229" t="e">
        <f>VLOOKUP(D58,非表示_活動量と単位!$D$8:$E$75,2,FALSE)</f>
        <v>#N/A</v>
      </c>
      <c r="B58" s="132"/>
      <c r="C58" s="329"/>
      <c r="D58" s="118"/>
      <c r="E58" s="681"/>
      <c r="F58" s="692" t="str">
        <f t="shared" si="28"/>
        <v/>
      </c>
      <c r="G58" s="696" t="str">
        <f t="shared" si="20"/>
        <v/>
      </c>
      <c r="H58" s="647" t="str">
        <f t="shared" si="21"/>
        <v/>
      </c>
      <c r="I58" s="672" t="str">
        <f t="shared" si="22"/>
        <v/>
      </c>
      <c r="J58" s="655" t="str">
        <f t="shared" si="23"/>
        <v/>
      </c>
      <c r="K58" s="672" t="str">
        <f t="shared" si="24"/>
        <v/>
      </c>
      <c r="L58" s="644" t="str">
        <f t="shared" si="29"/>
        <v/>
      </c>
      <c r="M58" s="218"/>
      <c r="N58" s="136" t="str">
        <f t="shared" si="26"/>
        <v/>
      </c>
      <c r="O58" s="268"/>
      <c r="P58" s="224"/>
      <c r="Q58" s="143"/>
      <c r="R58" s="269"/>
      <c r="S58" s="269"/>
      <c r="T58" s="270"/>
      <c r="U58" s="270"/>
      <c r="V58" s="270"/>
      <c r="W58" s="270"/>
      <c r="X58" s="270"/>
      <c r="Y58" s="270"/>
      <c r="Z58" s="270"/>
      <c r="AA58" s="270"/>
      <c r="AB58" s="271"/>
      <c r="AC58" s="267"/>
      <c r="AD58" s="138" t="str">
        <f t="shared" si="27"/>
        <v/>
      </c>
      <c r="AE58" s="279" t="str">
        <f t="shared" si="30"/>
        <v/>
      </c>
      <c r="CI58" s="237"/>
      <c r="CJ58" s="234"/>
    </row>
    <row r="59" spans="1:88" ht="24" customHeight="1" x14ac:dyDescent="0.45">
      <c r="A59" s="229" t="e">
        <f>VLOOKUP(D59,非表示_活動量と単位!$D$8:$E$75,2,FALSE)</f>
        <v>#N/A</v>
      </c>
      <c r="B59" s="132"/>
      <c r="C59" s="329"/>
      <c r="D59" s="118"/>
      <c r="E59" s="681"/>
      <c r="F59" s="692" t="str">
        <f t="shared" si="28"/>
        <v/>
      </c>
      <c r="G59" s="696" t="str">
        <f t="shared" si="20"/>
        <v/>
      </c>
      <c r="H59" s="647" t="str">
        <f t="shared" si="21"/>
        <v/>
      </c>
      <c r="I59" s="672" t="str">
        <f t="shared" si="22"/>
        <v/>
      </c>
      <c r="J59" s="655" t="str">
        <f t="shared" si="23"/>
        <v/>
      </c>
      <c r="K59" s="672" t="str">
        <f t="shared" si="24"/>
        <v/>
      </c>
      <c r="L59" s="644" t="str">
        <f t="shared" si="29"/>
        <v/>
      </c>
      <c r="M59" s="218"/>
      <c r="N59" s="136" t="str">
        <f t="shared" si="26"/>
        <v/>
      </c>
      <c r="O59" s="223"/>
      <c r="P59" s="224"/>
      <c r="Q59" s="137"/>
      <c r="R59" s="225"/>
      <c r="S59" s="225"/>
      <c r="T59" s="225"/>
      <c r="U59" s="225"/>
      <c r="V59" s="225"/>
      <c r="W59" s="225"/>
      <c r="X59" s="225"/>
      <c r="Y59" s="225"/>
      <c r="Z59" s="225"/>
      <c r="AA59" s="225"/>
      <c r="AB59" s="226"/>
      <c r="AC59" s="267"/>
      <c r="AD59" s="138" t="str">
        <f t="shared" si="27"/>
        <v/>
      </c>
      <c r="AE59" s="279" t="str">
        <f t="shared" si="30"/>
        <v/>
      </c>
      <c r="CI59" s="237"/>
      <c r="CJ59" s="234"/>
    </row>
    <row r="60" spans="1:88" ht="24" customHeight="1" x14ac:dyDescent="0.45">
      <c r="A60" s="229" t="e">
        <f>VLOOKUP(D60,非表示_活動量と単位!$D$8:$E$75,2,FALSE)</f>
        <v>#N/A</v>
      </c>
      <c r="B60" s="132"/>
      <c r="C60" s="329"/>
      <c r="D60" s="118"/>
      <c r="E60" s="681"/>
      <c r="F60" s="692" t="str">
        <f t="shared" si="28"/>
        <v/>
      </c>
      <c r="G60" s="696" t="str">
        <f t="shared" si="20"/>
        <v/>
      </c>
      <c r="H60" s="647" t="str">
        <f t="shared" si="21"/>
        <v/>
      </c>
      <c r="I60" s="672" t="str">
        <f t="shared" si="22"/>
        <v/>
      </c>
      <c r="J60" s="655" t="str">
        <f t="shared" si="23"/>
        <v/>
      </c>
      <c r="K60" s="672" t="str">
        <f t="shared" si="24"/>
        <v/>
      </c>
      <c r="L60" s="644" t="str">
        <f t="shared" si="29"/>
        <v/>
      </c>
      <c r="M60" s="218"/>
      <c r="N60" s="136" t="str">
        <f t="shared" si="26"/>
        <v/>
      </c>
      <c r="O60" s="223"/>
      <c r="P60" s="224"/>
      <c r="Q60" s="137"/>
      <c r="R60" s="225"/>
      <c r="S60" s="225"/>
      <c r="T60" s="225"/>
      <c r="U60" s="225"/>
      <c r="V60" s="225"/>
      <c r="W60" s="225"/>
      <c r="X60" s="225"/>
      <c r="Y60" s="225"/>
      <c r="Z60" s="225"/>
      <c r="AA60" s="225"/>
      <c r="AB60" s="226"/>
      <c r="AC60" s="267"/>
      <c r="AD60" s="138" t="str">
        <f t="shared" si="27"/>
        <v/>
      </c>
      <c r="AE60" s="279" t="str">
        <f t="shared" si="30"/>
        <v/>
      </c>
      <c r="CI60" s="237"/>
      <c r="CJ60" s="234"/>
    </row>
    <row r="61" spans="1:88" ht="24" customHeight="1" x14ac:dyDescent="0.45">
      <c r="A61" s="229" t="e">
        <f>VLOOKUP(D61,非表示_活動量と単位!$D$8:$E$75,2,FALSE)</f>
        <v>#N/A</v>
      </c>
      <c r="B61" s="132"/>
      <c r="C61" s="329"/>
      <c r="D61" s="118"/>
      <c r="E61" s="681"/>
      <c r="F61" s="692" t="str">
        <f t="shared" si="28"/>
        <v/>
      </c>
      <c r="G61" s="696" t="str">
        <f t="shared" si="20"/>
        <v/>
      </c>
      <c r="H61" s="647" t="str">
        <f t="shared" si="21"/>
        <v/>
      </c>
      <c r="I61" s="672" t="str">
        <f t="shared" si="22"/>
        <v/>
      </c>
      <c r="J61" s="655" t="str">
        <f t="shared" si="23"/>
        <v/>
      </c>
      <c r="K61" s="672" t="str">
        <f t="shared" si="24"/>
        <v/>
      </c>
      <c r="L61" s="644" t="str">
        <f t="shared" si="29"/>
        <v/>
      </c>
      <c r="M61" s="218"/>
      <c r="N61" s="136" t="str">
        <f t="shared" si="26"/>
        <v/>
      </c>
      <c r="O61" s="223"/>
      <c r="P61" s="224"/>
      <c r="Q61" s="137"/>
      <c r="R61" s="225"/>
      <c r="S61" s="225"/>
      <c r="T61" s="225"/>
      <c r="U61" s="225"/>
      <c r="V61" s="225"/>
      <c r="W61" s="225"/>
      <c r="X61" s="225"/>
      <c r="Y61" s="225"/>
      <c r="Z61" s="225"/>
      <c r="AA61" s="225"/>
      <c r="AB61" s="226"/>
      <c r="AC61" s="267"/>
      <c r="AD61" s="138" t="str">
        <f t="shared" si="27"/>
        <v/>
      </c>
      <c r="AE61" s="279" t="str">
        <f t="shared" si="30"/>
        <v/>
      </c>
      <c r="CI61" s="237"/>
      <c r="CJ61" s="234"/>
    </row>
    <row r="62" spans="1:88" ht="24" customHeight="1" x14ac:dyDescent="0.45">
      <c r="A62" s="229" t="e">
        <f>VLOOKUP(D62,非表示_活動量と単位!$D$8:$E$75,2,FALSE)</f>
        <v>#N/A</v>
      </c>
      <c r="B62" s="132"/>
      <c r="C62" s="329"/>
      <c r="D62" s="118"/>
      <c r="E62" s="681"/>
      <c r="F62" s="692" t="str">
        <f t="shared" si="28"/>
        <v/>
      </c>
      <c r="G62" s="696" t="str">
        <f t="shared" si="20"/>
        <v/>
      </c>
      <c r="H62" s="647" t="str">
        <f t="shared" si="21"/>
        <v/>
      </c>
      <c r="I62" s="672" t="str">
        <f t="shared" si="22"/>
        <v/>
      </c>
      <c r="J62" s="655" t="str">
        <f t="shared" si="23"/>
        <v/>
      </c>
      <c r="K62" s="672" t="str">
        <f t="shared" si="24"/>
        <v/>
      </c>
      <c r="L62" s="644" t="str">
        <f t="shared" si="29"/>
        <v/>
      </c>
      <c r="M62" s="218"/>
      <c r="N62" s="136" t="str">
        <f t="shared" si="26"/>
        <v/>
      </c>
      <c r="O62" s="223"/>
      <c r="P62" s="224"/>
      <c r="Q62" s="137"/>
      <c r="R62" s="225"/>
      <c r="S62" s="225"/>
      <c r="T62" s="225"/>
      <c r="U62" s="225"/>
      <c r="V62" s="225"/>
      <c r="W62" s="225"/>
      <c r="X62" s="225"/>
      <c r="Y62" s="225"/>
      <c r="Z62" s="225"/>
      <c r="AA62" s="225"/>
      <c r="AB62" s="226"/>
      <c r="AC62" s="267"/>
      <c r="AD62" s="138" t="str">
        <f t="shared" si="27"/>
        <v/>
      </c>
      <c r="AE62" s="279" t="str">
        <f t="shared" si="30"/>
        <v/>
      </c>
      <c r="CI62" s="237"/>
      <c r="CJ62" s="234"/>
    </row>
    <row r="63" spans="1:88" ht="24" customHeight="1" x14ac:dyDescent="0.45">
      <c r="A63" s="229" t="e">
        <f>VLOOKUP(D63,非表示_活動量と単位!$D$8:$E$75,2,FALSE)</f>
        <v>#N/A</v>
      </c>
      <c r="B63" s="132"/>
      <c r="C63" s="329"/>
      <c r="D63" s="118"/>
      <c r="E63" s="681"/>
      <c r="F63" s="692" t="str">
        <f t="shared" si="28"/>
        <v/>
      </c>
      <c r="G63" s="696" t="str">
        <f t="shared" si="20"/>
        <v/>
      </c>
      <c r="H63" s="647" t="str">
        <f t="shared" si="21"/>
        <v/>
      </c>
      <c r="I63" s="672" t="str">
        <f t="shared" si="22"/>
        <v/>
      </c>
      <c r="J63" s="655" t="str">
        <f t="shared" si="23"/>
        <v/>
      </c>
      <c r="K63" s="672" t="str">
        <f t="shared" si="24"/>
        <v/>
      </c>
      <c r="L63" s="644" t="str">
        <f t="shared" si="29"/>
        <v/>
      </c>
      <c r="M63" s="218"/>
      <c r="N63" s="136" t="str">
        <f t="shared" si="26"/>
        <v/>
      </c>
      <c r="O63" s="223"/>
      <c r="P63" s="224"/>
      <c r="Q63" s="137"/>
      <c r="R63" s="225"/>
      <c r="S63" s="225"/>
      <c r="T63" s="225"/>
      <c r="U63" s="225"/>
      <c r="V63" s="225"/>
      <c r="W63" s="225"/>
      <c r="X63" s="225"/>
      <c r="Y63" s="225"/>
      <c r="Z63" s="225"/>
      <c r="AA63" s="225"/>
      <c r="AB63" s="226"/>
      <c r="AC63" s="267"/>
      <c r="AD63" s="138" t="str">
        <f t="shared" si="27"/>
        <v/>
      </c>
      <c r="AE63" s="279" t="str">
        <f t="shared" si="30"/>
        <v/>
      </c>
      <c r="CI63" s="237"/>
      <c r="CJ63" s="234"/>
    </row>
    <row r="64" spans="1:88" ht="24" customHeight="1" x14ac:dyDescent="0.45">
      <c r="A64" s="229" t="e">
        <f>VLOOKUP(D64,非表示_活動量と単位!$D$8:$E$75,2,FALSE)</f>
        <v>#N/A</v>
      </c>
      <c r="B64" s="132"/>
      <c r="C64" s="329"/>
      <c r="D64" s="118"/>
      <c r="E64" s="681"/>
      <c r="F64" s="692" t="str">
        <f t="shared" si="28"/>
        <v/>
      </c>
      <c r="G64" s="696" t="str">
        <f t="shared" si="20"/>
        <v/>
      </c>
      <c r="H64" s="647" t="str">
        <f t="shared" si="21"/>
        <v/>
      </c>
      <c r="I64" s="672" t="str">
        <f t="shared" si="22"/>
        <v/>
      </c>
      <c r="J64" s="655" t="str">
        <f t="shared" si="23"/>
        <v/>
      </c>
      <c r="K64" s="672" t="str">
        <f t="shared" si="24"/>
        <v/>
      </c>
      <c r="L64" s="644" t="str">
        <f t="shared" si="29"/>
        <v/>
      </c>
      <c r="M64" s="218"/>
      <c r="N64" s="136" t="str">
        <f t="shared" si="26"/>
        <v/>
      </c>
      <c r="O64" s="223"/>
      <c r="P64" s="224"/>
      <c r="Q64" s="137"/>
      <c r="R64" s="225"/>
      <c r="S64" s="225"/>
      <c r="T64" s="225"/>
      <c r="U64" s="225"/>
      <c r="V64" s="225"/>
      <c r="W64" s="225"/>
      <c r="X64" s="225"/>
      <c r="Y64" s="225"/>
      <c r="Z64" s="225"/>
      <c r="AA64" s="225"/>
      <c r="AB64" s="226"/>
      <c r="AC64" s="267"/>
      <c r="AD64" s="138" t="str">
        <f t="shared" si="27"/>
        <v/>
      </c>
      <c r="AE64" s="279" t="str">
        <f t="shared" si="30"/>
        <v/>
      </c>
      <c r="CI64" s="237"/>
      <c r="CJ64" s="234"/>
    </row>
    <row r="65" spans="1:88" ht="24" customHeight="1" x14ac:dyDescent="0.45">
      <c r="A65" s="229" t="e">
        <f>VLOOKUP(D65,非表示_活動量と単位!$D$8:$E$75,2,FALSE)</f>
        <v>#N/A</v>
      </c>
      <c r="B65" s="132"/>
      <c r="C65" s="329"/>
      <c r="D65" s="118"/>
      <c r="E65" s="681"/>
      <c r="F65" s="692" t="str">
        <f t="shared" si="28"/>
        <v/>
      </c>
      <c r="G65" s="696" t="str">
        <f t="shared" si="20"/>
        <v/>
      </c>
      <c r="H65" s="647" t="str">
        <f t="shared" si="21"/>
        <v/>
      </c>
      <c r="I65" s="672" t="str">
        <f t="shared" si="22"/>
        <v/>
      </c>
      <c r="J65" s="655" t="str">
        <f t="shared" si="23"/>
        <v/>
      </c>
      <c r="K65" s="672" t="str">
        <f t="shared" si="24"/>
        <v/>
      </c>
      <c r="L65" s="644" t="str">
        <f t="shared" si="29"/>
        <v/>
      </c>
      <c r="M65" s="218"/>
      <c r="N65" s="136" t="str">
        <f t="shared" si="26"/>
        <v/>
      </c>
      <c r="O65" s="223"/>
      <c r="P65" s="224"/>
      <c r="Q65" s="137"/>
      <c r="R65" s="225"/>
      <c r="S65" s="225"/>
      <c r="T65" s="225"/>
      <c r="U65" s="225"/>
      <c r="V65" s="225"/>
      <c r="W65" s="225"/>
      <c r="X65" s="225"/>
      <c r="Y65" s="225"/>
      <c r="Z65" s="225"/>
      <c r="AA65" s="225"/>
      <c r="AB65" s="226"/>
      <c r="AC65" s="267"/>
      <c r="AD65" s="138" t="str">
        <f t="shared" si="27"/>
        <v/>
      </c>
      <c r="AE65" s="279" t="str">
        <f t="shared" si="30"/>
        <v/>
      </c>
      <c r="CI65" s="237"/>
      <c r="CJ65" s="234"/>
    </row>
    <row r="66" spans="1:88" ht="24" customHeight="1" x14ac:dyDescent="0.45">
      <c r="A66" s="229" t="e">
        <f>VLOOKUP(D66,非表示_活動量と単位!$D$8:$E$75,2,FALSE)</f>
        <v>#N/A</v>
      </c>
      <c r="B66" s="132"/>
      <c r="C66" s="329"/>
      <c r="D66" s="118"/>
      <c r="E66" s="681"/>
      <c r="F66" s="692" t="str">
        <f t="shared" si="28"/>
        <v/>
      </c>
      <c r="G66" s="696" t="str">
        <f t="shared" si="20"/>
        <v/>
      </c>
      <c r="H66" s="647" t="str">
        <f t="shared" si="21"/>
        <v/>
      </c>
      <c r="I66" s="672" t="str">
        <f t="shared" si="22"/>
        <v/>
      </c>
      <c r="J66" s="655" t="str">
        <f t="shared" si="23"/>
        <v/>
      </c>
      <c r="K66" s="672" t="str">
        <f t="shared" si="24"/>
        <v/>
      </c>
      <c r="L66" s="644" t="str">
        <f t="shared" si="29"/>
        <v/>
      </c>
      <c r="M66" s="218"/>
      <c r="N66" s="136" t="str">
        <f t="shared" si="26"/>
        <v/>
      </c>
      <c r="O66" s="268"/>
      <c r="P66" s="224"/>
      <c r="Q66" s="143"/>
      <c r="R66" s="269"/>
      <c r="S66" s="269"/>
      <c r="T66" s="270"/>
      <c r="U66" s="270"/>
      <c r="V66" s="270"/>
      <c r="W66" s="270"/>
      <c r="X66" s="270"/>
      <c r="Y66" s="270"/>
      <c r="Z66" s="270"/>
      <c r="AA66" s="270"/>
      <c r="AB66" s="271"/>
      <c r="AC66" s="267"/>
      <c r="AD66" s="138" t="str">
        <f t="shared" si="27"/>
        <v/>
      </c>
      <c r="AE66" s="279" t="str">
        <f t="shared" si="30"/>
        <v/>
      </c>
      <c r="CI66" s="237"/>
      <c r="CJ66" s="234"/>
    </row>
    <row r="67" spans="1:88" ht="24" customHeight="1" x14ac:dyDescent="0.45">
      <c r="A67" s="229" t="e">
        <f>VLOOKUP(D67,非表示_活動量と単位!$D$8:$E$75,2,FALSE)</f>
        <v>#N/A</v>
      </c>
      <c r="B67" s="132"/>
      <c r="C67" s="329"/>
      <c r="D67" s="118"/>
      <c r="E67" s="681"/>
      <c r="F67" s="692" t="str">
        <f t="shared" si="28"/>
        <v/>
      </c>
      <c r="G67" s="696" t="str">
        <f t="shared" si="20"/>
        <v/>
      </c>
      <c r="H67" s="647" t="str">
        <f t="shared" si="21"/>
        <v/>
      </c>
      <c r="I67" s="672" t="str">
        <f t="shared" si="22"/>
        <v/>
      </c>
      <c r="J67" s="655" t="str">
        <f t="shared" si="23"/>
        <v/>
      </c>
      <c r="K67" s="672" t="str">
        <f t="shared" si="24"/>
        <v/>
      </c>
      <c r="L67" s="644" t="str">
        <f t="shared" si="29"/>
        <v/>
      </c>
      <c r="M67" s="218"/>
      <c r="N67" s="136" t="str">
        <f t="shared" si="26"/>
        <v/>
      </c>
      <c r="O67" s="268"/>
      <c r="P67" s="224"/>
      <c r="Q67" s="143"/>
      <c r="R67" s="269"/>
      <c r="S67" s="269"/>
      <c r="T67" s="270"/>
      <c r="U67" s="270"/>
      <c r="V67" s="270"/>
      <c r="W67" s="270"/>
      <c r="X67" s="270"/>
      <c r="Y67" s="270"/>
      <c r="Z67" s="270"/>
      <c r="AA67" s="270"/>
      <c r="AB67" s="271"/>
      <c r="AC67" s="267"/>
      <c r="AD67" s="138" t="str">
        <f t="shared" si="27"/>
        <v/>
      </c>
      <c r="AE67" s="279" t="str">
        <f t="shared" si="30"/>
        <v/>
      </c>
      <c r="CI67" s="237"/>
      <c r="CJ67" s="234"/>
    </row>
    <row r="68" spans="1:88" ht="24" customHeight="1" x14ac:dyDescent="0.45">
      <c r="A68" s="229" t="e">
        <f>VLOOKUP(D68,非表示_活動量と単位!$D$8:$E$75,2,FALSE)</f>
        <v>#N/A</v>
      </c>
      <c r="B68" s="132"/>
      <c r="C68" s="329"/>
      <c r="D68" s="118"/>
      <c r="E68" s="681"/>
      <c r="F68" s="692" t="str">
        <f t="shared" si="28"/>
        <v/>
      </c>
      <c r="G68" s="696" t="str">
        <f t="shared" si="20"/>
        <v/>
      </c>
      <c r="H68" s="647" t="str">
        <f t="shared" si="21"/>
        <v/>
      </c>
      <c r="I68" s="672" t="str">
        <f t="shared" si="22"/>
        <v/>
      </c>
      <c r="J68" s="655" t="str">
        <f t="shared" si="23"/>
        <v/>
      </c>
      <c r="K68" s="672" t="str">
        <f t="shared" si="24"/>
        <v/>
      </c>
      <c r="L68" s="644" t="str">
        <f t="shared" si="29"/>
        <v/>
      </c>
      <c r="M68" s="218"/>
      <c r="N68" s="136" t="str">
        <f t="shared" si="26"/>
        <v/>
      </c>
      <c r="O68" s="268"/>
      <c r="P68" s="224"/>
      <c r="Q68" s="143"/>
      <c r="R68" s="269"/>
      <c r="S68" s="269"/>
      <c r="T68" s="270"/>
      <c r="U68" s="270"/>
      <c r="V68" s="270"/>
      <c r="W68" s="270"/>
      <c r="X68" s="270"/>
      <c r="Y68" s="270"/>
      <c r="Z68" s="270"/>
      <c r="AA68" s="270"/>
      <c r="AB68" s="271"/>
      <c r="AC68" s="267"/>
      <c r="AD68" s="138" t="str">
        <f t="shared" si="27"/>
        <v/>
      </c>
      <c r="AE68" s="279" t="str">
        <f t="shared" si="30"/>
        <v/>
      </c>
      <c r="CI68" s="237"/>
      <c r="CJ68" s="234"/>
    </row>
    <row r="69" spans="1:88" ht="24" customHeight="1" x14ac:dyDescent="0.45">
      <c r="A69" s="229" t="e">
        <f>VLOOKUP(D69,非表示_活動量と単位!$D$8:$E$75,2,FALSE)</f>
        <v>#N/A</v>
      </c>
      <c r="B69" s="132"/>
      <c r="C69" s="329"/>
      <c r="D69" s="118"/>
      <c r="E69" s="681"/>
      <c r="F69" s="692" t="str">
        <f t="shared" si="28"/>
        <v/>
      </c>
      <c r="G69" s="696" t="str">
        <f t="shared" si="20"/>
        <v/>
      </c>
      <c r="H69" s="647" t="str">
        <f t="shared" si="21"/>
        <v/>
      </c>
      <c r="I69" s="672" t="str">
        <f t="shared" si="22"/>
        <v/>
      </c>
      <c r="J69" s="655" t="str">
        <f t="shared" si="23"/>
        <v/>
      </c>
      <c r="K69" s="672" t="str">
        <f t="shared" si="24"/>
        <v/>
      </c>
      <c r="L69" s="644" t="str">
        <f t="shared" si="29"/>
        <v/>
      </c>
      <c r="M69" s="218"/>
      <c r="N69" s="136" t="str">
        <f t="shared" si="26"/>
        <v/>
      </c>
      <c r="O69" s="268"/>
      <c r="P69" s="224"/>
      <c r="Q69" s="143"/>
      <c r="R69" s="269"/>
      <c r="S69" s="269"/>
      <c r="T69" s="270"/>
      <c r="U69" s="270"/>
      <c r="V69" s="270"/>
      <c r="W69" s="270"/>
      <c r="X69" s="270"/>
      <c r="Y69" s="270"/>
      <c r="Z69" s="270"/>
      <c r="AA69" s="270"/>
      <c r="AB69" s="271"/>
      <c r="AC69" s="267"/>
      <c r="AD69" s="138" t="str">
        <f t="shared" si="27"/>
        <v/>
      </c>
      <c r="AE69" s="279" t="str">
        <f t="shared" si="30"/>
        <v/>
      </c>
      <c r="CI69" s="237"/>
      <c r="CJ69" s="234"/>
    </row>
    <row r="70" spans="1:88" ht="24" customHeight="1" x14ac:dyDescent="0.45">
      <c r="A70" s="229" t="e">
        <f>VLOOKUP(D70,非表示_活動量と単位!$D$8:$E$75,2,FALSE)</f>
        <v>#N/A</v>
      </c>
      <c r="B70" s="132"/>
      <c r="C70" s="329"/>
      <c r="D70" s="118"/>
      <c r="E70" s="681"/>
      <c r="F70" s="692" t="str">
        <f t="shared" si="28"/>
        <v/>
      </c>
      <c r="G70" s="696" t="str">
        <f t="shared" si="20"/>
        <v/>
      </c>
      <c r="H70" s="647" t="str">
        <f t="shared" si="21"/>
        <v/>
      </c>
      <c r="I70" s="672" t="str">
        <f t="shared" si="22"/>
        <v/>
      </c>
      <c r="J70" s="655" t="str">
        <f t="shared" si="23"/>
        <v/>
      </c>
      <c r="K70" s="672" t="str">
        <f t="shared" si="24"/>
        <v/>
      </c>
      <c r="L70" s="644" t="str">
        <f t="shared" si="29"/>
        <v/>
      </c>
      <c r="M70" s="218"/>
      <c r="N70" s="136" t="str">
        <f t="shared" si="26"/>
        <v/>
      </c>
      <c r="O70" s="268"/>
      <c r="P70" s="224"/>
      <c r="Q70" s="143"/>
      <c r="R70" s="269"/>
      <c r="S70" s="269"/>
      <c r="T70" s="270"/>
      <c r="U70" s="270"/>
      <c r="V70" s="270"/>
      <c r="W70" s="270"/>
      <c r="X70" s="270"/>
      <c r="Y70" s="270"/>
      <c r="Z70" s="270"/>
      <c r="AA70" s="270"/>
      <c r="AB70" s="271"/>
      <c r="AC70" s="267"/>
      <c r="AD70" s="138" t="str">
        <f t="shared" si="27"/>
        <v/>
      </c>
      <c r="AE70" s="279" t="str">
        <f t="shared" si="30"/>
        <v/>
      </c>
      <c r="CI70" s="237"/>
      <c r="CJ70" s="234"/>
    </row>
    <row r="71" spans="1:88" ht="24" customHeight="1" x14ac:dyDescent="0.45">
      <c r="A71" s="229" t="e">
        <f>VLOOKUP(D71,非表示_活動量と単位!$D$8:$E$75,2,FALSE)</f>
        <v>#N/A</v>
      </c>
      <c r="B71" s="132"/>
      <c r="C71" s="329"/>
      <c r="D71" s="118"/>
      <c r="E71" s="681"/>
      <c r="F71" s="692" t="str">
        <f t="shared" si="28"/>
        <v/>
      </c>
      <c r="G71" s="696" t="str">
        <f t="shared" si="20"/>
        <v/>
      </c>
      <c r="H71" s="647" t="str">
        <f t="shared" si="21"/>
        <v/>
      </c>
      <c r="I71" s="672" t="str">
        <f t="shared" si="22"/>
        <v/>
      </c>
      <c r="J71" s="655" t="str">
        <f t="shared" si="23"/>
        <v/>
      </c>
      <c r="K71" s="672" t="str">
        <f t="shared" si="24"/>
        <v/>
      </c>
      <c r="L71" s="644" t="str">
        <f t="shared" si="29"/>
        <v/>
      </c>
      <c r="M71" s="218"/>
      <c r="N71" s="136" t="str">
        <f t="shared" si="26"/>
        <v/>
      </c>
      <c r="O71" s="223"/>
      <c r="P71" s="224"/>
      <c r="Q71" s="137"/>
      <c r="R71" s="225"/>
      <c r="S71" s="225"/>
      <c r="T71" s="225"/>
      <c r="U71" s="225"/>
      <c r="V71" s="225"/>
      <c r="W71" s="225"/>
      <c r="X71" s="225"/>
      <c r="Y71" s="225"/>
      <c r="Z71" s="225"/>
      <c r="AA71" s="225"/>
      <c r="AB71" s="226"/>
      <c r="AC71" s="267"/>
      <c r="AD71" s="138" t="str">
        <f t="shared" si="27"/>
        <v/>
      </c>
      <c r="AE71" s="279" t="str">
        <f t="shared" si="30"/>
        <v/>
      </c>
      <c r="CI71" s="237"/>
      <c r="CJ71" s="234"/>
    </row>
    <row r="72" spans="1:88" ht="24" customHeight="1" x14ac:dyDescent="0.45">
      <c r="A72" s="229" t="e">
        <f>VLOOKUP(D72,非表示_活動量と単位!$D$8:$E$75,2,FALSE)</f>
        <v>#N/A</v>
      </c>
      <c r="B72" s="132"/>
      <c r="C72" s="329"/>
      <c r="D72" s="118"/>
      <c r="E72" s="681"/>
      <c r="F72" s="692" t="str">
        <f t="shared" si="28"/>
        <v/>
      </c>
      <c r="G72" s="696" t="str">
        <f t="shared" si="20"/>
        <v/>
      </c>
      <c r="H72" s="647" t="str">
        <f t="shared" si="21"/>
        <v/>
      </c>
      <c r="I72" s="672" t="str">
        <f t="shared" si="22"/>
        <v/>
      </c>
      <c r="J72" s="655" t="str">
        <f t="shared" si="23"/>
        <v/>
      </c>
      <c r="K72" s="672" t="str">
        <f t="shared" si="24"/>
        <v/>
      </c>
      <c r="L72" s="644" t="str">
        <f t="shared" si="29"/>
        <v/>
      </c>
      <c r="M72" s="218"/>
      <c r="N72" s="136" t="str">
        <f t="shared" si="26"/>
        <v/>
      </c>
      <c r="O72" s="223"/>
      <c r="P72" s="224"/>
      <c r="Q72" s="137"/>
      <c r="R72" s="225"/>
      <c r="S72" s="225"/>
      <c r="T72" s="225"/>
      <c r="U72" s="225"/>
      <c r="V72" s="225"/>
      <c r="W72" s="225"/>
      <c r="X72" s="225"/>
      <c r="Y72" s="225"/>
      <c r="Z72" s="225"/>
      <c r="AA72" s="225"/>
      <c r="AB72" s="226"/>
      <c r="AC72" s="267"/>
      <c r="AD72" s="138" t="str">
        <f t="shared" si="27"/>
        <v/>
      </c>
      <c r="AE72" s="279" t="str">
        <f t="shared" si="30"/>
        <v/>
      </c>
      <c r="CI72" s="237"/>
      <c r="CJ72" s="234"/>
    </row>
    <row r="73" spans="1:88" ht="24" customHeight="1" x14ac:dyDescent="0.45">
      <c r="A73" s="229" t="e">
        <f>VLOOKUP(D73,非表示_活動量と単位!$D$8:$E$75,2,FALSE)</f>
        <v>#N/A</v>
      </c>
      <c r="B73" s="132"/>
      <c r="C73" s="329"/>
      <c r="D73" s="118"/>
      <c r="E73" s="681"/>
      <c r="F73" s="692" t="str">
        <f t="shared" si="28"/>
        <v/>
      </c>
      <c r="G73" s="696" t="str">
        <f t="shared" si="20"/>
        <v/>
      </c>
      <c r="H73" s="647" t="str">
        <f t="shared" si="21"/>
        <v/>
      </c>
      <c r="I73" s="672" t="str">
        <f t="shared" si="22"/>
        <v/>
      </c>
      <c r="J73" s="655" t="str">
        <f t="shared" si="23"/>
        <v/>
      </c>
      <c r="K73" s="672" t="str">
        <f t="shared" si="24"/>
        <v/>
      </c>
      <c r="L73" s="644" t="str">
        <f t="shared" si="29"/>
        <v/>
      </c>
      <c r="M73" s="218"/>
      <c r="N73" s="136" t="str">
        <f t="shared" si="26"/>
        <v/>
      </c>
      <c r="O73" s="223"/>
      <c r="P73" s="224"/>
      <c r="Q73" s="137"/>
      <c r="R73" s="225"/>
      <c r="S73" s="225"/>
      <c r="T73" s="225"/>
      <c r="U73" s="225"/>
      <c r="V73" s="225"/>
      <c r="W73" s="225"/>
      <c r="X73" s="225"/>
      <c r="Y73" s="225"/>
      <c r="Z73" s="225"/>
      <c r="AA73" s="225"/>
      <c r="AB73" s="226"/>
      <c r="AC73" s="267"/>
      <c r="AD73" s="138" t="str">
        <f t="shared" si="27"/>
        <v/>
      </c>
      <c r="AE73" s="279" t="str">
        <f t="shared" si="30"/>
        <v/>
      </c>
      <c r="CI73" s="237"/>
      <c r="CJ73" s="234"/>
    </row>
    <row r="74" spans="1:88" ht="24" customHeight="1" x14ac:dyDescent="0.45">
      <c r="A74" s="229" t="e">
        <f>VLOOKUP(D74,非表示_活動量と単位!$D$8:$E$75,2,FALSE)</f>
        <v>#N/A</v>
      </c>
      <c r="B74" s="132"/>
      <c r="C74" s="329"/>
      <c r="D74" s="118"/>
      <c r="E74" s="681"/>
      <c r="F74" s="692" t="str">
        <f t="shared" si="28"/>
        <v/>
      </c>
      <c r="G74" s="696" t="str">
        <f t="shared" si="20"/>
        <v/>
      </c>
      <c r="H74" s="647" t="str">
        <f t="shared" si="21"/>
        <v/>
      </c>
      <c r="I74" s="672" t="str">
        <f t="shared" si="22"/>
        <v/>
      </c>
      <c r="J74" s="655" t="str">
        <f t="shared" si="23"/>
        <v/>
      </c>
      <c r="K74" s="672" t="str">
        <f t="shared" si="24"/>
        <v/>
      </c>
      <c r="L74" s="644" t="str">
        <f t="shared" si="29"/>
        <v/>
      </c>
      <c r="M74" s="218"/>
      <c r="N74" s="136" t="str">
        <f t="shared" si="26"/>
        <v/>
      </c>
      <c r="O74" s="223"/>
      <c r="P74" s="224"/>
      <c r="Q74" s="137"/>
      <c r="R74" s="225"/>
      <c r="S74" s="225"/>
      <c r="T74" s="225"/>
      <c r="U74" s="225"/>
      <c r="V74" s="225"/>
      <c r="W74" s="225"/>
      <c r="X74" s="225"/>
      <c r="Y74" s="225"/>
      <c r="Z74" s="225"/>
      <c r="AA74" s="225"/>
      <c r="AB74" s="226"/>
      <c r="AC74" s="267"/>
      <c r="AD74" s="138" t="str">
        <f t="shared" si="27"/>
        <v/>
      </c>
      <c r="AE74" s="279" t="str">
        <f t="shared" si="30"/>
        <v/>
      </c>
      <c r="CI74" s="237"/>
      <c r="CJ74" s="234"/>
    </row>
    <row r="75" spans="1:88" ht="24" customHeight="1" x14ac:dyDescent="0.45">
      <c r="A75" s="229" t="e">
        <f>VLOOKUP(D75,非表示_活動量と単位!$D$8:$E$75,2,FALSE)</f>
        <v>#N/A</v>
      </c>
      <c r="B75" s="132"/>
      <c r="C75" s="329"/>
      <c r="D75" s="118"/>
      <c r="E75" s="681"/>
      <c r="F75" s="692" t="str">
        <f t="shared" si="28"/>
        <v/>
      </c>
      <c r="G75" s="696" t="str">
        <f t="shared" si="20"/>
        <v/>
      </c>
      <c r="H75" s="647" t="str">
        <f t="shared" si="21"/>
        <v/>
      </c>
      <c r="I75" s="672" t="str">
        <f t="shared" si="22"/>
        <v/>
      </c>
      <c r="J75" s="655" t="str">
        <f t="shared" si="23"/>
        <v/>
      </c>
      <c r="K75" s="672" t="str">
        <f t="shared" si="24"/>
        <v/>
      </c>
      <c r="L75" s="644" t="str">
        <f t="shared" si="29"/>
        <v/>
      </c>
      <c r="M75" s="218"/>
      <c r="N75" s="136" t="str">
        <f t="shared" si="26"/>
        <v/>
      </c>
      <c r="O75" s="223"/>
      <c r="P75" s="224"/>
      <c r="Q75" s="137"/>
      <c r="R75" s="225"/>
      <c r="S75" s="225"/>
      <c r="T75" s="225"/>
      <c r="U75" s="225"/>
      <c r="V75" s="225"/>
      <c r="W75" s="225"/>
      <c r="X75" s="225"/>
      <c r="Y75" s="225"/>
      <c r="Z75" s="225"/>
      <c r="AA75" s="225"/>
      <c r="AB75" s="226"/>
      <c r="AC75" s="267"/>
      <c r="AD75" s="138" t="str">
        <f t="shared" si="27"/>
        <v/>
      </c>
      <c r="AE75" s="279" t="str">
        <f t="shared" si="30"/>
        <v/>
      </c>
      <c r="CI75" s="237"/>
      <c r="CJ75" s="234"/>
    </row>
    <row r="76" spans="1:88" ht="24" customHeight="1" x14ac:dyDescent="0.45">
      <c r="A76" s="229" t="e">
        <f>VLOOKUP(D76,非表示_活動量と単位!$D$8:$E$75,2,FALSE)</f>
        <v>#N/A</v>
      </c>
      <c r="B76" s="132"/>
      <c r="C76" s="329"/>
      <c r="D76" s="118"/>
      <c r="E76" s="681"/>
      <c r="F76" s="692" t="str">
        <f t="shared" si="28"/>
        <v/>
      </c>
      <c r="G76" s="696" t="str">
        <f t="shared" si="20"/>
        <v/>
      </c>
      <c r="H76" s="647" t="str">
        <f t="shared" si="21"/>
        <v/>
      </c>
      <c r="I76" s="672" t="str">
        <f t="shared" si="22"/>
        <v/>
      </c>
      <c r="J76" s="655" t="str">
        <f t="shared" si="23"/>
        <v/>
      </c>
      <c r="K76" s="672" t="str">
        <f t="shared" si="24"/>
        <v/>
      </c>
      <c r="L76" s="644" t="str">
        <f t="shared" si="29"/>
        <v/>
      </c>
      <c r="M76" s="218"/>
      <c r="N76" s="136" t="str">
        <f t="shared" si="26"/>
        <v/>
      </c>
      <c r="O76" s="268"/>
      <c r="P76" s="224"/>
      <c r="Q76" s="143"/>
      <c r="R76" s="269"/>
      <c r="S76" s="269"/>
      <c r="T76" s="270"/>
      <c r="U76" s="270"/>
      <c r="V76" s="270"/>
      <c r="W76" s="270"/>
      <c r="X76" s="270"/>
      <c r="Y76" s="270"/>
      <c r="Z76" s="270"/>
      <c r="AA76" s="270"/>
      <c r="AB76" s="271"/>
      <c r="AC76" s="267"/>
      <c r="AD76" s="138" t="str">
        <f t="shared" si="27"/>
        <v/>
      </c>
      <c r="AE76" s="279" t="str">
        <f t="shared" si="30"/>
        <v/>
      </c>
      <c r="CI76" s="237"/>
      <c r="CJ76" s="234"/>
    </row>
    <row r="77" spans="1:88" ht="24" customHeight="1" x14ac:dyDescent="0.45">
      <c r="A77" s="229" t="e">
        <f>VLOOKUP(D77,非表示_活動量と単位!$D$8:$E$75,2,FALSE)</f>
        <v>#N/A</v>
      </c>
      <c r="B77" s="132"/>
      <c r="C77" s="329"/>
      <c r="D77" s="118"/>
      <c r="E77" s="681"/>
      <c r="F77" s="692" t="str">
        <f t="shared" si="28"/>
        <v/>
      </c>
      <c r="G77" s="696" t="str">
        <f t="shared" si="20"/>
        <v/>
      </c>
      <c r="H77" s="647" t="str">
        <f t="shared" si="21"/>
        <v/>
      </c>
      <c r="I77" s="672" t="str">
        <f t="shared" si="22"/>
        <v/>
      </c>
      <c r="J77" s="655" t="str">
        <f t="shared" si="23"/>
        <v/>
      </c>
      <c r="K77" s="672" t="str">
        <f t="shared" si="24"/>
        <v/>
      </c>
      <c r="L77" s="644" t="str">
        <f t="shared" si="29"/>
        <v/>
      </c>
      <c r="M77" s="218"/>
      <c r="N77" s="136" t="str">
        <f t="shared" si="26"/>
        <v/>
      </c>
      <c r="O77" s="268"/>
      <c r="P77" s="224"/>
      <c r="Q77" s="143"/>
      <c r="R77" s="269"/>
      <c r="S77" s="269"/>
      <c r="T77" s="270"/>
      <c r="U77" s="270"/>
      <c r="V77" s="270"/>
      <c r="W77" s="270"/>
      <c r="X77" s="270"/>
      <c r="Y77" s="270"/>
      <c r="Z77" s="270"/>
      <c r="AA77" s="270"/>
      <c r="AB77" s="271"/>
      <c r="AC77" s="267"/>
      <c r="AD77" s="138" t="str">
        <f t="shared" si="27"/>
        <v/>
      </c>
      <c r="AE77" s="279" t="str">
        <f t="shared" si="30"/>
        <v/>
      </c>
      <c r="CI77" s="237"/>
      <c r="CJ77" s="234"/>
    </row>
    <row r="78" spans="1:88" ht="24" customHeight="1" x14ac:dyDescent="0.45">
      <c r="A78" s="229" t="e">
        <f>VLOOKUP(D78,非表示_活動量と単位!$D$8:$E$75,2,FALSE)</f>
        <v>#N/A</v>
      </c>
      <c r="B78" s="132"/>
      <c r="C78" s="329"/>
      <c r="D78" s="118"/>
      <c r="E78" s="681"/>
      <c r="F78" s="692" t="str">
        <f t="shared" si="28"/>
        <v/>
      </c>
      <c r="G78" s="696" t="str">
        <f t="shared" si="20"/>
        <v/>
      </c>
      <c r="H78" s="647" t="str">
        <f t="shared" si="21"/>
        <v/>
      </c>
      <c r="I78" s="672" t="str">
        <f t="shared" si="22"/>
        <v/>
      </c>
      <c r="J78" s="655" t="str">
        <f t="shared" si="23"/>
        <v/>
      </c>
      <c r="K78" s="672" t="str">
        <f t="shared" si="24"/>
        <v/>
      </c>
      <c r="L78" s="644" t="str">
        <f t="shared" si="29"/>
        <v/>
      </c>
      <c r="M78" s="218"/>
      <c r="N78" s="136" t="str">
        <f t="shared" si="26"/>
        <v/>
      </c>
      <c r="O78" s="268"/>
      <c r="P78" s="224"/>
      <c r="Q78" s="143"/>
      <c r="R78" s="269"/>
      <c r="S78" s="269"/>
      <c r="T78" s="270"/>
      <c r="U78" s="270"/>
      <c r="V78" s="270"/>
      <c r="W78" s="270"/>
      <c r="X78" s="270"/>
      <c r="Y78" s="270"/>
      <c r="Z78" s="270"/>
      <c r="AA78" s="270"/>
      <c r="AB78" s="271"/>
      <c r="AC78" s="267"/>
      <c r="AD78" s="138" t="str">
        <f t="shared" si="27"/>
        <v/>
      </c>
      <c r="AE78" s="279" t="str">
        <f t="shared" si="30"/>
        <v/>
      </c>
      <c r="CI78" s="237"/>
      <c r="CJ78" s="234"/>
    </row>
    <row r="79" spans="1:88" ht="24" customHeight="1" x14ac:dyDescent="0.45">
      <c r="A79" s="229" t="e">
        <f>VLOOKUP(D79,非表示_活動量と単位!$D$8:$E$75,2,FALSE)</f>
        <v>#N/A</v>
      </c>
      <c r="B79" s="132"/>
      <c r="C79" s="329"/>
      <c r="D79" s="118"/>
      <c r="E79" s="681"/>
      <c r="F79" s="692" t="str">
        <f t="shared" si="28"/>
        <v/>
      </c>
      <c r="G79" s="696" t="str">
        <f t="shared" si="20"/>
        <v/>
      </c>
      <c r="H79" s="647" t="str">
        <f t="shared" si="21"/>
        <v/>
      </c>
      <c r="I79" s="672" t="str">
        <f t="shared" si="22"/>
        <v/>
      </c>
      <c r="J79" s="655" t="str">
        <f t="shared" si="23"/>
        <v/>
      </c>
      <c r="K79" s="672" t="str">
        <f t="shared" si="24"/>
        <v/>
      </c>
      <c r="L79" s="644" t="str">
        <f t="shared" si="29"/>
        <v/>
      </c>
      <c r="M79" s="218"/>
      <c r="N79" s="136" t="str">
        <f t="shared" si="26"/>
        <v/>
      </c>
      <c r="O79" s="268"/>
      <c r="P79" s="224"/>
      <c r="Q79" s="143"/>
      <c r="R79" s="269"/>
      <c r="S79" s="269"/>
      <c r="T79" s="270"/>
      <c r="U79" s="270"/>
      <c r="V79" s="270"/>
      <c r="W79" s="270"/>
      <c r="X79" s="270"/>
      <c r="Y79" s="270"/>
      <c r="Z79" s="270"/>
      <c r="AA79" s="270"/>
      <c r="AB79" s="271"/>
      <c r="AC79" s="267"/>
      <c r="AD79" s="138" t="str">
        <f t="shared" si="27"/>
        <v/>
      </c>
      <c r="AE79" s="279" t="str">
        <f t="shared" si="30"/>
        <v/>
      </c>
      <c r="CI79" s="237"/>
      <c r="CJ79" s="234"/>
    </row>
    <row r="80" spans="1:88" ht="24" customHeight="1" x14ac:dyDescent="0.45">
      <c r="A80" s="229" t="e">
        <f>VLOOKUP(D80,非表示_活動量と単位!$D$8:$E$75,2,FALSE)</f>
        <v>#N/A</v>
      </c>
      <c r="B80" s="132"/>
      <c r="C80" s="329"/>
      <c r="D80" s="118"/>
      <c r="E80" s="681"/>
      <c r="F80" s="692" t="str">
        <f t="shared" si="28"/>
        <v/>
      </c>
      <c r="G80" s="696" t="str">
        <f t="shared" si="20"/>
        <v/>
      </c>
      <c r="H80" s="647" t="str">
        <f t="shared" si="21"/>
        <v/>
      </c>
      <c r="I80" s="672" t="str">
        <f t="shared" si="22"/>
        <v/>
      </c>
      <c r="J80" s="655" t="str">
        <f t="shared" si="23"/>
        <v/>
      </c>
      <c r="K80" s="672" t="str">
        <f t="shared" si="24"/>
        <v/>
      </c>
      <c r="L80" s="644" t="str">
        <f t="shared" si="29"/>
        <v/>
      </c>
      <c r="M80" s="218"/>
      <c r="N80" s="136" t="str">
        <f t="shared" si="26"/>
        <v/>
      </c>
      <c r="O80" s="268"/>
      <c r="P80" s="224"/>
      <c r="Q80" s="143"/>
      <c r="R80" s="269"/>
      <c r="S80" s="269"/>
      <c r="T80" s="270"/>
      <c r="U80" s="270"/>
      <c r="V80" s="270"/>
      <c r="W80" s="270"/>
      <c r="X80" s="270"/>
      <c r="Y80" s="270"/>
      <c r="Z80" s="270"/>
      <c r="AA80" s="270"/>
      <c r="AB80" s="271"/>
      <c r="AC80" s="267"/>
      <c r="AD80" s="138" t="str">
        <f t="shared" si="27"/>
        <v/>
      </c>
      <c r="AE80" s="279" t="str">
        <f t="shared" si="30"/>
        <v/>
      </c>
      <c r="CI80" s="237"/>
      <c r="CJ80" s="234"/>
    </row>
    <row r="81" spans="1:88" ht="24" customHeight="1" x14ac:dyDescent="0.45">
      <c r="A81" s="229" t="e">
        <f>VLOOKUP(D81,非表示_活動量と単位!$D$8:$E$75,2,FALSE)</f>
        <v>#N/A</v>
      </c>
      <c r="B81" s="132"/>
      <c r="C81" s="329"/>
      <c r="D81" s="118"/>
      <c r="E81" s="681"/>
      <c r="F81" s="692" t="str">
        <f t="shared" si="28"/>
        <v/>
      </c>
      <c r="G81" s="696" t="str">
        <f t="shared" si="20"/>
        <v/>
      </c>
      <c r="H81" s="647" t="str">
        <f t="shared" si="21"/>
        <v/>
      </c>
      <c r="I81" s="672" t="str">
        <f t="shared" si="22"/>
        <v/>
      </c>
      <c r="J81" s="655" t="str">
        <f t="shared" si="23"/>
        <v/>
      </c>
      <c r="K81" s="672" t="str">
        <f t="shared" si="24"/>
        <v/>
      </c>
      <c r="L81" s="644" t="str">
        <f t="shared" si="29"/>
        <v/>
      </c>
      <c r="M81" s="218"/>
      <c r="N81" s="136" t="str">
        <f t="shared" si="26"/>
        <v/>
      </c>
      <c r="O81" s="268"/>
      <c r="P81" s="224"/>
      <c r="Q81" s="143"/>
      <c r="R81" s="269"/>
      <c r="S81" s="269"/>
      <c r="T81" s="270"/>
      <c r="U81" s="270"/>
      <c r="V81" s="270"/>
      <c r="W81" s="270"/>
      <c r="X81" s="270"/>
      <c r="Y81" s="270"/>
      <c r="Z81" s="270"/>
      <c r="AA81" s="270"/>
      <c r="AB81" s="271"/>
      <c r="AC81" s="267"/>
      <c r="AD81" s="138" t="str">
        <f t="shared" si="27"/>
        <v/>
      </c>
      <c r="AE81" s="279" t="str">
        <f t="shared" si="30"/>
        <v/>
      </c>
      <c r="CI81" s="237"/>
      <c r="CJ81" s="234"/>
    </row>
    <row r="82" spans="1:88" ht="24" customHeight="1" x14ac:dyDescent="0.45">
      <c r="A82" s="229" t="e">
        <f>VLOOKUP(D82,非表示_活動量と単位!$D$8:$E$75,2,FALSE)</f>
        <v>#N/A</v>
      </c>
      <c r="B82" s="132"/>
      <c r="C82" s="329"/>
      <c r="D82" s="118"/>
      <c r="E82" s="681"/>
      <c r="F82" s="692" t="str">
        <f t="shared" si="28"/>
        <v/>
      </c>
      <c r="G82" s="696" t="str">
        <f t="shared" si="20"/>
        <v/>
      </c>
      <c r="H82" s="647" t="str">
        <f t="shared" si="21"/>
        <v/>
      </c>
      <c r="I82" s="672" t="str">
        <f t="shared" si="22"/>
        <v/>
      </c>
      <c r="J82" s="655" t="str">
        <f t="shared" si="23"/>
        <v/>
      </c>
      <c r="K82" s="672" t="str">
        <f t="shared" si="24"/>
        <v/>
      </c>
      <c r="L82" s="644" t="str">
        <f t="shared" si="29"/>
        <v/>
      </c>
      <c r="M82" s="218"/>
      <c r="N82" s="136" t="str">
        <f t="shared" si="26"/>
        <v/>
      </c>
      <c r="O82" s="268"/>
      <c r="P82" s="224"/>
      <c r="Q82" s="143"/>
      <c r="R82" s="269"/>
      <c r="S82" s="269"/>
      <c r="T82" s="270"/>
      <c r="U82" s="270"/>
      <c r="V82" s="270"/>
      <c r="W82" s="270"/>
      <c r="X82" s="270"/>
      <c r="Y82" s="270"/>
      <c r="Z82" s="270"/>
      <c r="AA82" s="270"/>
      <c r="AB82" s="271"/>
      <c r="AC82" s="267"/>
      <c r="AD82" s="138" t="str">
        <f t="shared" si="27"/>
        <v/>
      </c>
      <c r="AE82" s="279" t="str">
        <f t="shared" si="30"/>
        <v/>
      </c>
      <c r="CI82" s="237"/>
      <c r="CJ82" s="234"/>
    </row>
    <row r="83" spans="1:88" ht="24" customHeight="1" x14ac:dyDescent="0.45">
      <c r="A83" s="229" t="e">
        <f>VLOOKUP(D83,非表示_活動量と単位!$D$8:$E$75,2,FALSE)</f>
        <v>#N/A</v>
      </c>
      <c r="B83" s="132"/>
      <c r="C83" s="329"/>
      <c r="D83" s="118"/>
      <c r="E83" s="681"/>
      <c r="F83" s="692" t="str">
        <f t="shared" si="28"/>
        <v/>
      </c>
      <c r="G83" s="696" t="str">
        <f t="shared" si="20"/>
        <v/>
      </c>
      <c r="H83" s="647" t="str">
        <f t="shared" si="21"/>
        <v/>
      </c>
      <c r="I83" s="672" t="str">
        <f t="shared" si="22"/>
        <v/>
      </c>
      <c r="J83" s="655" t="str">
        <f t="shared" si="23"/>
        <v/>
      </c>
      <c r="K83" s="672" t="str">
        <f t="shared" si="24"/>
        <v/>
      </c>
      <c r="L83" s="644" t="str">
        <f t="shared" si="29"/>
        <v/>
      </c>
      <c r="M83" s="218"/>
      <c r="N83" s="136" t="str">
        <f t="shared" si="26"/>
        <v/>
      </c>
      <c r="O83" s="268"/>
      <c r="P83" s="224"/>
      <c r="Q83" s="143"/>
      <c r="R83" s="269"/>
      <c r="S83" s="269"/>
      <c r="T83" s="270"/>
      <c r="U83" s="270"/>
      <c r="V83" s="270"/>
      <c r="W83" s="270"/>
      <c r="X83" s="270"/>
      <c r="Y83" s="270"/>
      <c r="Z83" s="270"/>
      <c r="AA83" s="270"/>
      <c r="AB83" s="271"/>
      <c r="AC83" s="267"/>
      <c r="AD83" s="138" t="str">
        <f t="shared" si="27"/>
        <v/>
      </c>
      <c r="AE83" s="279" t="str">
        <f t="shared" si="30"/>
        <v/>
      </c>
      <c r="CI83" s="237"/>
      <c r="CJ83" s="234"/>
    </row>
    <row r="84" spans="1:88" ht="24" customHeight="1" x14ac:dyDescent="0.45">
      <c r="A84" s="229" t="e">
        <f>VLOOKUP(D84,非表示_活動量と単位!$D$8:$E$75,2,FALSE)</f>
        <v>#N/A</v>
      </c>
      <c r="B84" s="132"/>
      <c r="C84" s="329"/>
      <c r="D84" s="118"/>
      <c r="E84" s="681"/>
      <c r="F84" s="692" t="str">
        <f t="shared" si="28"/>
        <v/>
      </c>
      <c r="G84" s="696" t="str">
        <f t="shared" si="20"/>
        <v/>
      </c>
      <c r="H84" s="647" t="str">
        <f t="shared" si="21"/>
        <v/>
      </c>
      <c r="I84" s="672" t="str">
        <f t="shared" si="22"/>
        <v/>
      </c>
      <c r="J84" s="655" t="str">
        <f t="shared" si="23"/>
        <v/>
      </c>
      <c r="K84" s="672" t="str">
        <f t="shared" si="24"/>
        <v/>
      </c>
      <c r="L84" s="644" t="str">
        <f t="shared" si="29"/>
        <v/>
      </c>
      <c r="M84" s="218"/>
      <c r="N84" s="136" t="str">
        <f t="shared" si="26"/>
        <v/>
      </c>
      <c r="O84" s="223"/>
      <c r="P84" s="224"/>
      <c r="Q84" s="137"/>
      <c r="R84" s="225"/>
      <c r="S84" s="225"/>
      <c r="T84" s="225"/>
      <c r="U84" s="225"/>
      <c r="V84" s="225"/>
      <c r="W84" s="225"/>
      <c r="X84" s="225"/>
      <c r="Y84" s="225"/>
      <c r="Z84" s="225"/>
      <c r="AA84" s="225"/>
      <c r="AB84" s="226"/>
      <c r="AC84" s="267"/>
      <c r="AD84" s="138" t="str">
        <f t="shared" si="27"/>
        <v/>
      </c>
      <c r="AE84" s="279" t="str">
        <f t="shared" si="30"/>
        <v/>
      </c>
      <c r="CI84" s="237"/>
      <c r="CJ84" s="234"/>
    </row>
    <row r="85" spans="1:88" ht="24" customHeight="1" x14ac:dyDescent="0.45">
      <c r="A85" s="229" t="e">
        <f>VLOOKUP(D85,非表示_活動量と単位!$D$8:$E$75,2,FALSE)</f>
        <v>#N/A</v>
      </c>
      <c r="B85" s="132"/>
      <c r="C85" s="329"/>
      <c r="D85" s="118"/>
      <c r="E85" s="681"/>
      <c r="F85" s="692" t="str">
        <f t="shared" si="28"/>
        <v/>
      </c>
      <c r="G85" s="696" t="str">
        <f t="shared" si="20"/>
        <v/>
      </c>
      <c r="H85" s="647" t="str">
        <f t="shared" si="21"/>
        <v/>
      </c>
      <c r="I85" s="672" t="str">
        <f t="shared" si="22"/>
        <v/>
      </c>
      <c r="J85" s="655" t="str">
        <f t="shared" si="23"/>
        <v/>
      </c>
      <c r="K85" s="672" t="str">
        <f t="shared" si="24"/>
        <v/>
      </c>
      <c r="L85" s="644" t="str">
        <f t="shared" si="29"/>
        <v/>
      </c>
      <c r="M85" s="218"/>
      <c r="N85" s="136" t="str">
        <f t="shared" si="26"/>
        <v/>
      </c>
      <c r="O85" s="223"/>
      <c r="P85" s="224"/>
      <c r="Q85" s="137"/>
      <c r="R85" s="225"/>
      <c r="S85" s="225"/>
      <c r="T85" s="225"/>
      <c r="U85" s="225"/>
      <c r="V85" s="225"/>
      <c r="W85" s="225"/>
      <c r="X85" s="225"/>
      <c r="Y85" s="225"/>
      <c r="Z85" s="225"/>
      <c r="AA85" s="225"/>
      <c r="AB85" s="226"/>
      <c r="AC85" s="267"/>
      <c r="AD85" s="138" t="str">
        <f t="shared" si="27"/>
        <v/>
      </c>
      <c r="AE85" s="279" t="str">
        <f t="shared" si="30"/>
        <v/>
      </c>
    </row>
    <row r="86" spans="1:88" ht="24" customHeight="1" x14ac:dyDescent="0.45">
      <c r="A86" s="229" t="e">
        <f>VLOOKUP(D86,非表示_活動量と単位!$D$8:$E$75,2,FALSE)</f>
        <v>#N/A</v>
      </c>
      <c r="B86" s="132"/>
      <c r="C86" s="329"/>
      <c r="D86" s="118"/>
      <c r="E86" s="681"/>
      <c r="F86" s="692" t="str">
        <f t="shared" si="28"/>
        <v/>
      </c>
      <c r="G86" s="696" t="str">
        <f t="shared" si="20"/>
        <v/>
      </c>
      <c r="H86" s="647" t="str">
        <f t="shared" si="21"/>
        <v/>
      </c>
      <c r="I86" s="672" t="str">
        <f t="shared" si="22"/>
        <v/>
      </c>
      <c r="J86" s="655" t="str">
        <f t="shared" si="23"/>
        <v/>
      </c>
      <c r="K86" s="672" t="str">
        <f t="shared" si="24"/>
        <v/>
      </c>
      <c r="L86" s="644" t="str">
        <f t="shared" si="29"/>
        <v/>
      </c>
      <c r="M86" s="218"/>
      <c r="N86" s="136" t="str">
        <f t="shared" si="26"/>
        <v/>
      </c>
      <c r="O86" s="268"/>
      <c r="P86" s="224"/>
      <c r="Q86" s="143"/>
      <c r="R86" s="269"/>
      <c r="S86" s="269"/>
      <c r="T86" s="270"/>
      <c r="U86" s="270"/>
      <c r="V86" s="270"/>
      <c r="W86" s="270"/>
      <c r="X86" s="270"/>
      <c r="Y86" s="270"/>
      <c r="Z86" s="270"/>
      <c r="AA86" s="270"/>
      <c r="AB86" s="271"/>
      <c r="AC86" s="267"/>
      <c r="AD86" s="138" t="str">
        <f t="shared" si="27"/>
        <v/>
      </c>
      <c r="AE86" s="279" t="str">
        <f t="shared" si="30"/>
        <v/>
      </c>
    </row>
    <row r="87" spans="1:88" ht="24" customHeight="1" x14ac:dyDescent="0.45">
      <c r="A87" s="229" t="e">
        <f>VLOOKUP(D87,非表示_活動量と単位!$D$8:$E$75,2,FALSE)</f>
        <v>#N/A</v>
      </c>
      <c r="B87" s="132"/>
      <c r="C87" s="329"/>
      <c r="D87" s="118"/>
      <c r="E87" s="681"/>
      <c r="F87" s="692" t="str">
        <f t="shared" si="28"/>
        <v/>
      </c>
      <c r="G87" s="696" t="str">
        <f t="shared" si="20"/>
        <v/>
      </c>
      <c r="H87" s="647" t="str">
        <f t="shared" si="21"/>
        <v/>
      </c>
      <c r="I87" s="672" t="str">
        <f t="shared" si="22"/>
        <v/>
      </c>
      <c r="J87" s="655" t="str">
        <f t="shared" si="23"/>
        <v/>
      </c>
      <c r="K87" s="672" t="str">
        <f t="shared" si="24"/>
        <v/>
      </c>
      <c r="L87" s="644" t="str">
        <f t="shared" si="29"/>
        <v/>
      </c>
      <c r="M87" s="218"/>
      <c r="N87" s="136" t="str">
        <f t="shared" si="26"/>
        <v/>
      </c>
      <c r="O87" s="268"/>
      <c r="P87" s="224"/>
      <c r="Q87" s="143"/>
      <c r="R87" s="269"/>
      <c r="S87" s="269"/>
      <c r="T87" s="270"/>
      <c r="U87" s="270"/>
      <c r="V87" s="270"/>
      <c r="W87" s="270"/>
      <c r="X87" s="270"/>
      <c r="Y87" s="270"/>
      <c r="Z87" s="270"/>
      <c r="AA87" s="270"/>
      <c r="AB87" s="271"/>
      <c r="AC87" s="267"/>
      <c r="AD87" s="138" t="str">
        <f t="shared" si="27"/>
        <v/>
      </c>
      <c r="AE87" s="279" t="str">
        <f t="shared" si="30"/>
        <v/>
      </c>
    </row>
    <row r="88" spans="1:88" ht="24" customHeight="1" x14ac:dyDescent="0.45">
      <c r="A88" s="229" t="e">
        <f>VLOOKUP(D88,非表示_活動量と単位!$D$8:$E$75,2,FALSE)</f>
        <v>#N/A</v>
      </c>
      <c r="B88" s="132"/>
      <c r="C88" s="329"/>
      <c r="D88" s="118"/>
      <c r="E88" s="681"/>
      <c r="F88" s="692" t="str">
        <f t="shared" si="28"/>
        <v/>
      </c>
      <c r="G88" s="696" t="str">
        <f t="shared" si="20"/>
        <v/>
      </c>
      <c r="H88" s="647" t="str">
        <f t="shared" si="21"/>
        <v/>
      </c>
      <c r="I88" s="672" t="str">
        <f t="shared" si="22"/>
        <v/>
      </c>
      <c r="J88" s="655" t="str">
        <f t="shared" si="23"/>
        <v/>
      </c>
      <c r="K88" s="672" t="str">
        <f t="shared" si="24"/>
        <v/>
      </c>
      <c r="L88" s="644" t="str">
        <f t="shared" si="29"/>
        <v/>
      </c>
      <c r="M88" s="218"/>
      <c r="N88" s="136" t="str">
        <f t="shared" si="26"/>
        <v/>
      </c>
      <c r="O88" s="268"/>
      <c r="P88" s="224"/>
      <c r="Q88" s="143"/>
      <c r="R88" s="269"/>
      <c r="S88" s="269"/>
      <c r="T88" s="270"/>
      <c r="U88" s="270"/>
      <c r="V88" s="270"/>
      <c r="W88" s="270"/>
      <c r="X88" s="270"/>
      <c r="Y88" s="270"/>
      <c r="Z88" s="270"/>
      <c r="AA88" s="270"/>
      <c r="AB88" s="271"/>
      <c r="AC88" s="267"/>
      <c r="AD88" s="138" t="str">
        <f t="shared" si="27"/>
        <v/>
      </c>
      <c r="AE88" s="279" t="str">
        <f t="shared" si="30"/>
        <v/>
      </c>
    </row>
    <row r="89" spans="1:88" ht="24" customHeight="1" x14ac:dyDescent="0.45">
      <c r="A89" s="229" t="e">
        <f>VLOOKUP(D89,非表示_活動量と単位!$D$8:$E$75,2,FALSE)</f>
        <v>#N/A</v>
      </c>
      <c r="B89" s="132"/>
      <c r="C89" s="329"/>
      <c r="D89" s="118"/>
      <c r="E89" s="681"/>
      <c r="F89" s="692" t="str">
        <f t="shared" si="28"/>
        <v/>
      </c>
      <c r="G89" s="696" t="str">
        <f t="shared" si="20"/>
        <v/>
      </c>
      <c r="H89" s="647" t="str">
        <f t="shared" si="21"/>
        <v/>
      </c>
      <c r="I89" s="672" t="str">
        <f t="shared" si="22"/>
        <v/>
      </c>
      <c r="J89" s="655" t="str">
        <f t="shared" si="23"/>
        <v/>
      </c>
      <c r="K89" s="672" t="str">
        <f t="shared" si="24"/>
        <v/>
      </c>
      <c r="L89" s="644" t="str">
        <f t="shared" si="29"/>
        <v/>
      </c>
      <c r="M89" s="218"/>
      <c r="N89" s="136" t="str">
        <f t="shared" si="26"/>
        <v/>
      </c>
      <c r="O89" s="268"/>
      <c r="P89" s="224"/>
      <c r="Q89" s="143"/>
      <c r="R89" s="269"/>
      <c r="S89" s="269"/>
      <c r="T89" s="270"/>
      <c r="U89" s="270"/>
      <c r="V89" s="270"/>
      <c r="W89" s="270"/>
      <c r="X89" s="270"/>
      <c r="Y89" s="270"/>
      <c r="Z89" s="270"/>
      <c r="AA89" s="270"/>
      <c r="AB89" s="271"/>
      <c r="AC89" s="267"/>
      <c r="AD89" s="138" t="str">
        <f t="shared" si="27"/>
        <v/>
      </c>
      <c r="AE89" s="279" t="str">
        <f t="shared" si="30"/>
        <v/>
      </c>
    </row>
    <row r="90" spans="1:88" ht="24" customHeight="1" x14ac:dyDescent="0.45">
      <c r="A90" s="229" t="e">
        <f>VLOOKUP(D90,非表示_活動量と単位!$D$8:$E$75,2,FALSE)</f>
        <v>#N/A</v>
      </c>
      <c r="B90" s="132"/>
      <c r="C90" s="329"/>
      <c r="D90" s="118"/>
      <c r="E90" s="681"/>
      <c r="F90" s="692" t="str">
        <f t="shared" si="28"/>
        <v/>
      </c>
      <c r="G90" s="696" t="str">
        <f t="shared" si="20"/>
        <v/>
      </c>
      <c r="H90" s="647" t="str">
        <f t="shared" si="21"/>
        <v/>
      </c>
      <c r="I90" s="672" t="str">
        <f t="shared" si="22"/>
        <v/>
      </c>
      <c r="J90" s="655" t="str">
        <f t="shared" si="23"/>
        <v/>
      </c>
      <c r="K90" s="672" t="str">
        <f t="shared" si="24"/>
        <v/>
      </c>
      <c r="L90" s="644" t="str">
        <f t="shared" si="29"/>
        <v/>
      </c>
      <c r="M90" s="218"/>
      <c r="N90" s="136" t="str">
        <f t="shared" si="26"/>
        <v/>
      </c>
      <c r="O90" s="268"/>
      <c r="P90" s="224"/>
      <c r="Q90" s="143"/>
      <c r="R90" s="269"/>
      <c r="S90" s="269"/>
      <c r="T90" s="270"/>
      <c r="U90" s="270"/>
      <c r="V90" s="270"/>
      <c r="W90" s="270"/>
      <c r="X90" s="270"/>
      <c r="Y90" s="270"/>
      <c r="Z90" s="270"/>
      <c r="AA90" s="270"/>
      <c r="AB90" s="271"/>
      <c r="AC90" s="267"/>
      <c r="AD90" s="138" t="str">
        <f t="shared" si="27"/>
        <v/>
      </c>
      <c r="AE90" s="279" t="str">
        <f t="shared" si="30"/>
        <v/>
      </c>
    </row>
    <row r="91" spans="1:88" ht="24" customHeight="1" x14ac:dyDescent="0.45">
      <c r="A91" s="229" t="e">
        <f>VLOOKUP(D91,非表示_活動量と単位!$D$8:$E$75,2,FALSE)</f>
        <v>#N/A</v>
      </c>
      <c r="B91" s="132"/>
      <c r="C91" s="329"/>
      <c r="D91" s="118"/>
      <c r="E91" s="681"/>
      <c r="F91" s="692" t="str">
        <f t="shared" si="28"/>
        <v/>
      </c>
      <c r="G91" s="696" t="str">
        <f t="shared" si="20"/>
        <v/>
      </c>
      <c r="H91" s="647" t="str">
        <f t="shared" si="21"/>
        <v/>
      </c>
      <c r="I91" s="672" t="str">
        <f t="shared" si="22"/>
        <v/>
      </c>
      <c r="J91" s="655" t="str">
        <f t="shared" si="23"/>
        <v/>
      </c>
      <c r="K91" s="672" t="str">
        <f t="shared" si="24"/>
        <v/>
      </c>
      <c r="L91" s="644" t="str">
        <f t="shared" si="29"/>
        <v/>
      </c>
      <c r="M91" s="218"/>
      <c r="N91" s="136" t="str">
        <f t="shared" si="26"/>
        <v/>
      </c>
      <c r="O91" s="268"/>
      <c r="P91" s="224"/>
      <c r="Q91" s="143"/>
      <c r="R91" s="269"/>
      <c r="S91" s="269"/>
      <c r="T91" s="270"/>
      <c r="U91" s="270"/>
      <c r="V91" s="270"/>
      <c r="W91" s="270"/>
      <c r="X91" s="270"/>
      <c r="Y91" s="270"/>
      <c r="Z91" s="270"/>
      <c r="AA91" s="270"/>
      <c r="AB91" s="271"/>
      <c r="AC91" s="267"/>
      <c r="AD91" s="138" t="str">
        <f t="shared" si="27"/>
        <v/>
      </c>
      <c r="AE91" s="279" t="str">
        <f t="shared" si="30"/>
        <v/>
      </c>
    </row>
    <row r="92" spans="1:88" ht="24" customHeight="1" x14ac:dyDescent="0.45">
      <c r="A92" s="229" t="e">
        <f>VLOOKUP(D92,非表示_活動量と単位!$D$8:$E$75,2,FALSE)</f>
        <v>#N/A</v>
      </c>
      <c r="B92" s="132"/>
      <c r="C92" s="329"/>
      <c r="D92" s="118"/>
      <c r="E92" s="681"/>
      <c r="F92" s="692" t="str">
        <f t="shared" si="28"/>
        <v/>
      </c>
      <c r="G92" s="696" t="str">
        <f t="shared" si="20"/>
        <v/>
      </c>
      <c r="H92" s="647" t="str">
        <f t="shared" si="21"/>
        <v/>
      </c>
      <c r="I92" s="672" t="str">
        <f t="shared" si="22"/>
        <v/>
      </c>
      <c r="J92" s="655" t="str">
        <f t="shared" si="23"/>
        <v/>
      </c>
      <c r="K92" s="672" t="str">
        <f t="shared" si="24"/>
        <v/>
      </c>
      <c r="L92" s="644" t="str">
        <f t="shared" si="29"/>
        <v/>
      </c>
      <c r="M92" s="218"/>
      <c r="N92" s="136" t="str">
        <f t="shared" si="26"/>
        <v/>
      </c>
      <c r="O92" s="268"/>
      <c r="P92" s="224"/>
      <c r="Q92" s="143"/>
      <c r="R92" s="269"/>
      <c r="S92" s="269"/>
      <c r="T92" s="270"/>
      <c r="U92" s="270"/>
      <c r="V92" s="270"/>
      <c r="W92" s="270"/>
      <c r="X92" s="270"/>
      <c r="Y92" s="270"/>
      <c r="Z92" s="270"/>
      <c r="AA92" s="270"/>
      <c r="AB92" s="271"/>
      <c r="AC92" s="267"/>
      <c r="AD92" s="138" t="str">
        <f t="shared" si="27"/>
        <v/>
      </c>
      <c r="AE92" s="279" t="str">
        <f t="shared" si="30"/>
        <v/>
      </c>
    </row>
    <row r="93" spans="1:88" ht="24" customHeight="1" x14ac:dyDescent="0.45">
      <c r="A93" s="229" t="e">
        <f>VLOOKUP(D93,非表示_活動量と単位!$D$8:$E$75,2,FALSE)</f>
        <v>#N/A</v>
      </c>
      <c r="B93" s="132"/>
      <c r="C93" s="329"/>
      <c r="D93" s="118"/>
      <c r="E93" s="681"/>
      <c r="F93" s="692" t="str">
        <f t="shared" si="28"/>
        <v/>
      </c>
      <c r="G93" s="696" t="str">
        <f t="shared" si="20"/>
        <v/>
      </c>
      <c r="H93" s="647" t="str">
        <f t="shared" si="21"/>
        <v/>
      </c>
      <c r="I93" s="672" t="str">
        <f t="shared" si="22"/>
        <v/>
      </c>
      <c r="J93" s="655" t="str">
        <f t="shared" si="23"/>
        <v/>
      </c>
      <c r="K93" s="672" t="str">
        <f t="shared" si="24"/>
        <v/>
      </c>
      <c r="L93" s="644" t="str">
        <f t="shared" si="29"/>
        <v/>
      </c>
      <c r="M93" s="218"/>
      <c r="N93" s="136" t="str">
        <f t="shared" si="26"/>
        <v/>
      </c>
      <c r="O93" s="268"/>
      <c r="P93" s="224"/>
      <c r="Q93" s="143"/>
      <c r="R93" s="269"/>
      <c r="S93" s="269"/>
      <c r="T93" s="270"/>
      <c r="U93" s="270"/>
      <c r="V93" s="270"/>
      <c r="W93" s="270"/>
      <c r="X93" s="270"/>
      <c r="Y93" s="270"/>
      <c r="Z93" s="270"/>
      <c r="AA93" s="270"/>
      <c r="AB93" s="271"/>
      <c r="AC93" s="267"/>
      <c r="AD93" s="138" t="str">
        <f t="shared" si="27"/>
        <v/>
      </c>
      <c r="AE93" s="279" t="str">
        <f t="shared" si="30"/>
        <v/>
      </c>
    </row>
    <row r="94" spans="1:88" ht="24" customHeight="1" x14ac:dyDescent="0.45">
      <c r="A94" s="229" t="e">
        <f>VLOOKUP(D94,非表示_活動量と単位!$D$8:$E$75,2,FALSE)</f>
        <v>#N/A</v>
      </c>
      <c r="B94" s="132"/>
      <c r="C94" s="329"/>
      <c r="D94" s="118"/>
      <c r="E94" s="681"/>
      <c r="F94" s="692" t="str">
        <f t="shared" si="28"/>
        <v/>
      </c>
      <c r="G94" s="696" t="str">
        <f t="shared" si="20"/>
        <v/>
      </c>
      <c r="H94" s="647" t="str">
        <f t="shared" si="21"/>
        <v/>
      </c>
      <c r="I94" s="672" t="str">
        <f t="shared" si="22"/>
        <v/>
      </c>
      <c r="J94" s="655" t="str">
        <f t="shared" si="23"/>
        <v/>
      </c>
      <c r="K94" s="672" t="str">
        <f t="shared" si="24"/>
        <v/>
      </c>
      <c r="L94" s="644" t="str">
        <f t="shared" si="29"/>
        <v/>
      </c>
      <c r="M94" s="218"/>
      <c r="N94" s="136" t="str">
        <f t="shared" si="26"/>
        <v/>
      </c>
      <c r="O94" s="223"/>
      <c r="P94" s="224"/>
      <c r="Q94" s="137"/>
      <c r="R94" s="225"/>
      <c r="S94" s="225"/>
      <c r="T94" s="225"/>
      <c r="U94" s="225"/>
      <c r="V94" s="225"/>
      <c r="W94" s="225"/>
      <c r="X94" s="225"/>
      <c r="Y94" s="225"/>
      <c r="Z94" s="225"/>
      <c r="AA94" s="225"/>
      <c r="AB94" s="226"/>
      <c r="AC94" s="267"/>
      <c r="AD94" s="138" t="str">
        <f t="shared" si="27"/>
        <v/>
      </c>
      <c r="AE94" s="279" t="str">
        <f t="shared" si="30"/>
        <v/>
      </c>
    </row>
    <row r="95" spans="1:88" ht="24" customHeight="1" x14ac:dyDescent="0.45">
      <c r="A95" s="229" t="e">
        <f>VLOOKUP(D95,非表示_活動量と単位!$D$8:$E$75,2,FALSE)</f>
        <v>#N/A</v>
      </c>
      <c r="B95" s="132"/>
      <c r="C95" s="329"/>
      <c r="D95" s="118"/>
      <c r="E95" s="681"/>
      <c r="F95" s="692" t="str">
        <f t="shared" si="28"/>
        <v/>
      </c>
      <c r="G95" s="696" t="str">
        <f t="shared" si="20"/>
        <v/>
      </c>
      <c r="H95" s="647" t="str">
        <f t="shared" si="21"/>
        <v/>
      </c>
      <c r="I95" s="672" t="str">
        <f t="shared" si="22"/>
        <v/>
      </c>
      <c r="J95" s="655" t="str">
        <f t="shared" si="23"/>
        <v/>
      </c>
      <c r="K95" s="672" t="str">
        <f t="shared" si="24"/>
        <v/>
      </c>
      <c r="L95" s="644" t="str">
        <f t="shared" si="29"/>
        <v/>
      </c>
      <c r="M95" s="218"/>
      <c r="N95" s="136" t="str">
        <f t="shared" si="26"/>
        <v/>
      </c>
      <c r="O95" s="223"/>
      <c r="P95" s="224"/>
      <c r="Q95" s="137"/>
      <c r="R95" s="225"/>
      <c r="S95" s="225"/>
      <c r="T95" s="225"/>
      <c r="U95" s="225"/>
      <c r="V95" s="225"/>
      <c r="W95" s="225"/>
      <c r="X95" s="225"/>
      <c r="Y95" s="225"/>
      <c r="Z95" s="225"/>
      <c r="AA95" s="225"/>
      <c r="AB95" s="226"/>
      <c r="AC95" s="267"/>
      <c r="AD95" s="138" t="str">
        <f t="shared" si="27"/>
        <v/>
      </c>
      <c r="AE95" s="279" t="str">
        <f t="shared" si="30"/>
        <v/>
      </c>
    </row>
    <row r="96" spans="1:88" ht="24" customHeight="1" x14ac:dyDescent="0.45">
      <c r="A96" s="229" t="e">
        <f>VLOOKUP(D96,非表示_活動量と単位!$D$8:$E$75,2,FALSE)</f>
        <v>#N/A</v>
      </c>
      <c r="B96" s="132"/>
      <c r="C96" s="329"/>
      <c r="D96" s="118"/>
      <c r="E96" s="681"/>
      <c r="F96" s="692" t="str">
        <f t="shared" si="28"/>
        <v/>
      </c>
      <c r="G96" s="696" t="str">
        <f t="shared" si="20"/>
        <v/>
      </c>
      <c r="H96" s="647" t="str">
        <f t="shared" si="21"/>
        <v/>
      </c>
      <c r="I96" s="672" t="str">
        <f t="shared" si="22"/>
        <v/>
      </c>
      <c r="J96" s="655" t="str">
        <f t="shared" si="23"/>
        <v/>
      </c>
      <c r="K96" s="672" t="str">
        <f t="shared" si="24"/>
        <v/>
      </c>
      <c r="L96" s="644" t="str">
        <f t="shared" si="29"/>
        <v/>
      </c>
      <c r="M96" s="218"/>
      <c r="N96" s="136" t="str">
        <f t="shared" si="26"/>
        <v/>
      </c>
      <c r="O96" s="268"/>
      <c r="P96" s="224"/>
      <c r="Q96" s="143"/>
      <c r="R96" s="269"/>
      <c r="S96" s="269"/>
      <c r="T96" s="270"/>
      <c r="U96" s="270"/>
      <c r="V96" s="270"/>
      <c r="W96" s="270"/>
      <c r="X96" s="270"/>
      <c r="Y96" s="270"/>
      <c r="Z96" s="270"/>
      <c r="AA96" s="270"/>
      <c r="AB96" s="271"/>
      <c r="AC96" s="267"/>
      <c r="AD96" s="138" t="str">
        <f t="shared" si="27"/>
        <v/>
      </c>
      <c r="AE96" s="279" t="str">
        <f t="shared" si="30"/>
        <v/>
      </c>
    </row>
    <row r="97" spans="1:120" ht="24" customHeight="1" x14ac:dyDescent="0.45">
      <c r="A97" s="229" t="e">
        <f>VLOOKUP(D97,非表示_活動量と単位!$D$8:$E$75,2,FALSE)</f>
        <v>#N/A</v>
      </c>
      <c r="B97" s="132"/>
      <c r="C97" s="329"/>
      <c r="D97" s="118"/>
      <c r="E97" s="681"/>
      <c r="F97" s="692" t="str">
        <f t="shared" si="28"/>
        <v/>
      </c>
      <c r="G97" s="696" t="str">
        <f t="shared" si="20"/>
        <v/>
      </c>
      <c r="H97" s="647" t="str">
        <f t="shared" si="21"/>
        <v/>
      </c>
      <c r="I97" s="672" t="str">
        <f t="shared" si="22"/>
        <v/>
      </c>
      <c r="J97" s="655" t="str">
        <f t="shared" si="23"/>
        <v/>
      </c>
      <c r="K97" s="672" t="str">
        <f t="shared" si="24"/>
        <v/>
      </c>
      <c r="L97" s="644" t="str">
        <f t="shared" si="29"/>
        <v/>
      </c>
      <c r="M97" s="218"/>
      <c r="N97" s="136" t="str">
        <f t="shared" si="26"/>
        <v/>
      </c>
      <c r="O97" s="268"/>
      <c r="P97" s="224"/>
      <c r="Q97" s="143"/>
      <c r="R97" s="269"/>
      <c r="S97" s="269"/>
      <c r="T97" s="270"/>
      <c r="U97" s="270"/>
      <c r="V97" s="270"/>
      <c r="W97" s="270"/>
      <c r="X97" s="270"/>
      <c r="Y97" s="270"/>
      <c r="Z97" s="270"/>
      <c r="AA97" s="270"/>
      <c r="AB97" s="271"/>
      <c r="AC97" s="267"/>
      <c r="AD97" s="138" t="str">
        <f t="shared" si="27"/>
        <v/>
      </c>
      <c r="AE97" s="279" t="str">
        <f t="shared" si="30"/>
        <v/>
      </c>
    </row>
    <row r="98" spans="1:120" ht="24" customHeight="1" x14ac:dyDescent="0.45">
      <c r="A98" s="229" t="e">
        <f>VLOOKUP(D98,非表示_活動量と単位!$D$8:$E$75,2,FALSE)</f>
        <v>#N/A</v>
      </c>
      <c r="B98" s="132"/>
      <c r="C98" s="329"/>
      <c r="D98" s="118"/>
      <c r="E98" s="681"/>
      <c r="F98" s="692" t="str">
        <f t="shared" si="28"/>
        <v/>
      </c>
      <c r="G98" s="696" t="str">
        <f t="shared" si="20"/>
        <v/>
      </c>
      <c r="H98" s="647" t="str">
        <f t="shared" si="21"/>
        <v/>
      </c>
      <c r="I98" s="672" t="str">
        <f t="shared" si="22"/>
        <v/>
      </c>
      <c r="J98" s="655" t="str">
        <f t="shared" si="23"/>
        <v/>
      </c>
      <c r="K98" s="672" t="str">
        <f t="shared" si="24"/>
        <v/>
      </c>
      <c r="L98" s="644" t="str">
        <f t="shared" si="29"/>
        <v/>
      </c>
      <c r="M98" s="218"/>
      <c r="N98" s="136" t="str">
        <f t="shared" si="26"/>
        <v/>
      </c>
      <c r="O98" s="268"/>
      <c r="P98" s="224"/>
      <c r="Q98" s="143"/>
      <c r="R98" s="269"/>
      <c r="S98" s="269"/>
      <c r="T98" s="270"/>
      <c r="U98" s="270"/>
      <c r="V98" s="270"/>
      <c r="W98" s="270"/>
      <c r="X98" s="270"/>
      <c r="Y98" s="270"/>
      <c r="Z98" s="270"/>
      <c r="AA98" s="270"/>
      <c r="AB98" s="271"/>
      <c r="AC98" s="267"/>
      <c r="AD98" s="138" t="str">
        <f t="shared" si="27"/>
        <v/>
      </c>
      <c r="AE98" s="279" t="str">
        <f t="shared" si="30"/>
        <v/>
      </c>
    </row>
    <row r="99" spans="1:120" ht="24" customHeight="1" x14ac:dyDescent="0.45">
      <c r="A99" s="229" t="e">
        <f>VLOOKUP(D99,非表示_活動量と単位!$D$8:$E$75,2,FALSE)</f>
        <v>#N/A</v>
      </c>
      <c r="B99" s="132"/>
      <c r="C99" s="329"/>
      <c r="D99" s="118"/>
      <c r="E99" s="681"/>
      <c r="F99" s="692" t="str">
        <f t="shared" si="28"/>
        <v/>
      </c>
      <c r="G99" s="696" t="str">
        <f t="shared" si="20"/>
        <v/>
      </c>
      <c r="H99" s="647" t="str">
        <f t="shared" si="21"/>
        <v/>
      </c>
      <c r="I99" s="672" t="str">
        <f t="shared" si="22"/>
        <v/>
      </c>
      <c r="J99" s="655" t="str">
        <f t="shared" si="23"/>
        <v/>
      </c>
      <c r="K99" s="672" t="str">
        <f t="shared" si="24"/>
        <v/>
      </c>
      <c r="L99" s="644" t="str">
        <f t="shared" si="29"/>
        <v/>
      </c>
      <c r="M99" s="218"/>
      <c r="N99" s="136" t="str">
        <f t="shared" si="26"/>
        <v/>
      </c>
      <c r="O99" s="268"/>
      <c r="P99" s="224"/>
      <c r="Q99" s="143"/>
      <c r="R99" s="269"/>
      <c r="S99" s="269"/>
      <c r="T99" s="270"/>
      <c r="U99" s="270"/>
      <c r="V99" s="270"/>
      <c r="W99" s="270"/>
      <c r="X99" s="270"/>
      <c r="Y99" s="270"/>
      <c r="Z99" s="270"/>
      <c r="AA99" s="270"/>
      <c r="AB99" s="271"/>
      <c r="AC99" s="267"/>
      <c r="AD99" s="138" t="str">
        <f t="shared" si="27"/>
        <v/>
      </c>
      <c r="AE99" s="279" t="str">
        <f t="shared" si="30"/>
        <v/>
      </c>
    </row>
    <row r="100" spans="1:120" ht="24" customHeight="1" x14ac:dyDescent="0.45">
      <c r="A100" s="229" t="e">
        <f>VLOOKUP(D100,非表示_活動量と単位!$D$8:$E$75,2,FALSE)</f>
        <v>#N/A</v>
      </c>
      <c r="B100" s="132"/>
      <c r="C100" s="329"/>
      <c r="D100" s="118"/>
      <c r="E100" s="681"/>
      <c r="F100" s="692" t="str">
        <f t="shared" si="28"/>
        <v/>
      </c>
      <c r="G100" s="696" t="str">
        <f t="shared" si="20"/>
        <v/>
      </c>
      <c r="H100" s="647" t="str">
        <f t="shared" si="21"/>
        <v/>
      </c>
      <c r="I100" s="672" t="str">
        <f t="shared" si="22"/>
        <v/>
      </c>
      <c r="J100" s="655" t="str">
        <f t="shared" si="23"/>
        <v/>
      </c>
      <c r="K100" s="672" t="str">
        <f t="shared" si="24"/>
        <v/>
      </c>
      <c r="L100" s="644" t="str">
        <f t="shared" si="29"/>
        <v/>
      </c>
      <c r="M100" s="218"/>
      <c r="N100" s="136" t="str">
        <f t="shared" si="26"/>
        <v/>
      </c>
      <c r="O100" s="268"/>
      <c r="P100" s="224"/>
      <c r="Q100" s="143"/>
      <c r="R100" s="269"/>
      <c r="S100" s="269"/>
      <c r="T100" s="270"/>
      <c r="U100" s="270"/>
      <c r="V100" s="270"/>
      <c r="W100" s="270"/>
      <c r="X100" s="270"/>
      <c r="Y100" s="270"/>
      <c r="Z100" s="270"/>
      <c r="AA100" s="270"/>
      <c r="AB100" s="271"/>
      <c r="AC100" s="267"/>
      <c r="AD100" s="138" t="str">
        <f t="shared" si="27"/>
        <v/>
      </c>
      <c r="AE100" s="279" t="str">
        <f t="shared" si="30"/>
        <v/>
      </c>
    </row>
    <row r="101" spans="1:120" ht="24" customHeight="1" x14ac:dyDescent="0.45">
      <c r="A101" s="229" t="e">
        <f>VLOOKUP(D101,非表示_活動量と単位!$D$8:$E$75,2,FALSE)</f>
        <v>#N/A</v>
      </c>
      <c r="B101" s="132"/>
      <c r="C101" s="329"/>
      <c r="D101" s="118"/>
      <c r="E101" s="681"/>
      <c r="F101" s="692" t="str">
        <f>IF(E101="","",INT(E101))</f>
        <v/>
      </c>
      <c r="G101" s="696" t="str">
        <f t="shared" si="20"/>
        <v/>
      </c>
      <c r="H101" s="647" t="str">
        <f t="shared" si="21"/>
        <v/>
      </c>
      <c r="I101" s="672" t="str">
        <f t="shared" si="22"/>
        <v/>
      </c>
      <c r="J101" s="655" t="str">
        <f t="shared" si="23"/>
        <v/>
      </c>
      <c r="K101" s="672" t="str">
        <f t="shared" si="24"/>
        <v/>
      </c>
      <c r="L101" s="644" t="str">
        <f t="shared" si="29"/>
        <v/>
      </c>
      <c r="M101" s="218"/>
      <c r="N101" s="136" t="str">
        <f t="shared" si="26"/>
        <v/>
      </c>
      <c r="O101" s="268"/>
      <c r="P101" s="224"/>
      <c r="Q101" s="143"/>
      <c r="R101" s="269"/>
      <c r="S101" s="269"/>
      <c r="T101" s="270"/>
      <c r="U101" s="270"/>
      <c r="V101" s="270"/>
      <c r="W101" s="270"/>
      <c r="X101" s="270"/>
      <c r="Y101" s="270"/>
      <c r="Z101" s="270"/>
      <c r="AA101" s="270"/>
      <c r="AB101" s="271"/>
      <c r="AC101" s="267"/>
      <c r="AD101" s="138" t="str">
        <f t="shared" si="27"/>
        <v/>
      </c>
      <c r="AE101" s="279" t="str">
        <f t="shared" si="30"/>
        <v/>
      </c>
    </row>
    <row r="102" spans="1:120" ht="24" customHeight="1" x14ac:dyDescent="0.45">
      <c r="A102" s="229" t="e">
        <f>VLOOKUP(D102,非表示_活動量と単位!$D$8:$E$75,2,FALSE)</f>
        <v>#N/A</v>
      </c>
      <c r="B102" s="132"/>
      <c r="C102" s="329"/>
      <c r="D102" s="118"/>
      <c r="E102" s="683"/>
      <c r="F102" s="693" t="str">
        <f t="shared" si="28"/>
        <v/>
      </c>
      <c r="G102" s="696" t="str">
        <f t="shared" si="20"/>
        <v/>
      </c>
      <c r="H102" s="647" t="str">
        <f t="shared" si="21"/>
        <v/>
      </c>
      <c r="I102" s="672" t="str">
        <f t="shared" si="22"/>
        <v/>
      </c>
      <c r="J102" s="655" t="str">
        <f t="shared" si="23"/>
        <v/>
      </c>
      <c r="K102" s="672" t="str">
        <f t="shared" si="24"/>
        <v/>
      </c>
      <c r="L102" s="644" t="str">
        <f t="shared" si="29"/>
        <v/>
      </c>
      <c r="M102" s="218"/>
      <c r="N102" s="136" t="str">
        <f t="shared" si="26"/>
        <v/>
      </c>
      <c r="O102" s="268"/>
      <c r="P102" s="224"/>
      <c r="Q102" s="143"/>
      <c r="R102" s="269"/>
      <c r="S102" s="269"/>
      <c r="T102" s="270"/>
      <c r="U102" s="270"/>
      <c r="V102" s="270"/>
      <c r="W102" s="270"/>
      <c r="X102" s="270"/>
      <c r="Y102" s="270"/>
      <c r="Z102" s="270"/>
      <c r="AA102" s="270"/>
      <c r="AB102" s="271"/>
      <c r="AC102" s="267"/>
      <c r="AD102" s="138" t="str">
        <f t="shared" si="27"/>
        <v/>
      </c>
      <c r="AE102" s="279" t="str">
        <f t="shared" si="30"/>
        <v/>
      </c>
    </row>
    <row r="103" spans="1:120" ht="12" customHeight="1" x14ac:dyDescent="0.45"/>
    <row r="104" spans="1:120" ht="12" customHeight="1" x14ac:dyDescent="0.45"/>
    <row r="105" spans="1:120" ht="12" customHeight="1" x14ac:dyDescent="0.45"/>
    <row r="106" spans="1:120" ht="12" customHeight="1" x14ac:dyDescent="0.45"/>
    <row r="107" spans="1:120" ht="12" customHeight="1" thickBot="1" x14ac:dyDescent="0.5">
      <c r="DP107" s="232" t="s">
        <v>693</v>
      </c>
    </row>
    <row r="108" spans="1:120" ht="12" customHeight="1" x14ac:dyDescent="0.45">
      <c r="DP108" s="238" t="s">
        <v>689</v>
      </c>
    </row>
    <row r="109" spans="1:120" ht="12" customHeight="1" x14ac:dyDescent="0.45">
      <c r="DP109" s="239" t="s">
        <v>691</v>
      </c>
    </row>
    <row r="110" spans="1:120" ht="12" customHeight="1" x14ac:dyDescent="0.45">
      <c r="DO110" s="240"/>
      <c r="DP110" s="239" t="s">
        <v>695</v>
      </c>
    </row>
    <row r="111" spans="1:120" ht="12" customHeight="1" x14ac:dyDescent="0.45">
      <c r="DO111" s="240"/>
      <c r="DP111" s="239" t="s">
        <v>692</v>
      </c>
    </row>
    <row r="112" spans="1:120" ht="12" customHeight="1" thickBot="1" x14ac:dyDescent="0.5">
      <c r="DO112" s="240"/>
      <c r="DP112" s="241" t="s">
        <v>690</v>
      </c>
    </row>
    <row r="113" ht="12" customHeight="1" x14ac:dyDescent="0.45"/>
    <row r="114" ht="12" customHeight="1" x14ac:dyDescent="0.45"/>
    <row r="115" ht="12" customHeight="1" x14ac:dyDescent="0.45"/>
    <row r="116" ht="12" customHeight="1" x14ac:dyDescent="0.45"/>
    <row r="117" ht="12" customHeight="1" x14ac:dyDescent="0.45"/>
    <row r="118" ht="12" customHeight="1" x14ac:dyDescent="0.45"/>
    <row r="119" ht="12" customHeight="1" x14ac:dyDescent="0.45"/>
    <row r="120" ht="12" customHeight="1" x14ac:dyDescent="0.45"/>
    <row r="121" ht="12" customHeight="1" x14ac:dyDescent="0.45"/>
    <row r="122" ht="12" customHeight="1" x14ac:dyDescent="0.45"/>
    <row r="123" ht="12" customHeight="1" x14ac:dyDescent="0.45"/>
    <row r="124" ht="12" customHeight="1" x14ac:dyDescent="0.45"/>
    <row r="125" ht="12" customHeight="1" x14ac:dyDescent="0.45"/>
    <row r="126" ht="12" customHeight="1" x14ac:dyDescent="0.45"/>
    <row r="127" ht="12" customHeight="1" x14ac:dyDescent="0.45"/>
    <row r="128"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spans="114:118" ht="12" customHeight="1" x14ac:dyDescent="0.45"/>
    <row r="146" spans="114:118" ht="12" customHeight="1" x14ac:dyDescent="0.45"/>
    <row r="147" spans="114:118" ht="12" customHeight="1" x14ac:dyDescent="0.45"/>
    <row r="148" spans="114:118" ht="12" customHeight="1" x14ac:dyDescent="0.45"/>
    <row r="149" spans="114:118" ht="12" customHeight="1" x14ac:dyDescent="0.45"/>
    <row r="150" spans="114:118" ht="12" customHeight="1" x14ac:dyDescent="0.45"/>
    <row r="151" spans="114:118" ht="12" customHeight="1" x14ac:dyDescent="0.45"/>
    <row r="152" spans="114:118" ht="12" customHeight="1" x14ac:dyDescent="0.45"/>
    <row r="153" spans="114:118" ht="12" customHeight="1" x14ac:dyDescent="0.45"/>
    <row r="154" spans="114:118" ht="12" customHeight="1" x14ac:dyDescent="0.45"/>
    <row r="155" spans="114:118" ht="12" customHeight="1" x14ac:dyDescent="0.45"/>
    <row r="156" spans="114:118" ht="12" customHeight="1" x14ac:dyDescent="0.45"/>
    <row r="157" spans="114:118" ht="12" customHeight="1" x14ac:dyDescent="0.45"/>
    <row r="158" spans="114:118" ht="12" customHeight="1" x14ac:dyDescent="0.45"/>
    <row r="159" spans="114:118" ht="12" customHeight="1" x14ac:dyDescent="0.45">
      <c r="DJ159" s="212"/>
      <c r="DK159" s="212"/>
      <c r="DL159" s="212"/>
      <c r="DM159" s="212"/>
      <c r="DN159" s="212"/>
    </row>
    <row r="160" spans="114:118" ht="12" customHeight="1" x14ac:dyDescent="0.45">
      <c r="DJ160" s="212"/>
      <c r="DK160" s="212"/>
      <c r="DL160" s="212"/>
      <c r="DM160" s="212"/>
      <c r="DN160" s="212"/>
    </row>
    <row r="161" spans="114:118" ht="12" customHeight="1" x14ac:dyDescent="0.45">
      <c r="DJ161" s="212"/>
      <c r="DK161" s="212"/>
      <c r="DL161" s="212"/>
      <c r="DM161" s="212"/>
      <c r="DN161" s="212"/>
    </row>
    <row r="162" spans="114:118" ht="12" customHeight="1" x14ac:dyDescent="0.45">
      <c r="DJ162" s="212"/>
      <c r="DK162" s="212"/>
      <c r="DL162" s="212"/>
      <c r="DM162" s="212"/>
      <c r="DN162" s="212"/>
    </row>
    <row r="163" spans="114:118" ht="12" customHeight="1" x14ac:dyDescent="0.45">
      <c r="DJ163" s="212"/>
      <c r="DK163" s="212"/>
      <c r="DL163" s="212"/>
      <c r="DM163" s="212"/>
      <c r="DN163" s="212"/>
    </row>
    <row r="164" spans="114:118" ht="12" customHeight="1" x14ac:dyDescent="0.45">
      <c r="DJ164" s="212"/>
      <c r="DK164" s="212"/>
      <c r="DL164" s="212"/>
      <c r="DM164" s="212"/>
      <c r="DN164" s="212"/>
    </row>
    <row r="165" spans="114:118" ht="12" customHeight="1" x14ac:dyDescent="0.45">
      <c r="DJ165" s="212"/>
      <c r="DK165" s="212"/>
      <c r="DL165" s="212"/>
      <c r="DM165" s="212"/>
      <c r="DN165" s="212"/>
    </row>
    <row r="166" spans="114:118" ht="12" customHeight="1" x14ac:dyDescent="0.45"/>
    <row r="167" spans="114:118" ht="12" customHeight="1" x14ac:dyDescent="0.45"/>
    <row r="168" spans="114:118" ht="12" customHeight="1" x14ac:dyDescent="0.45"/>
    <row r="169" spans="114:118" ht="12" customHeight="1" x14ac:dyDescent="0.45"/>
    <row r="170" spans="114:118" ht="12" customHeight="1" x14ac:dyDescent="0.45"/>
    <row r="171" spans="114:118" ht="12" customHeight="1" x14ac:dyDescent="0.45"/>
    <row r="172" spans="114:118" ht="12" customHeight="1" x14ac:dyDescent="0.45"/>
    <row r="173" spans="114:118" ht="12" customHeight="1" x14ac:dyDescent="0.45"/>
    <row r="174" spans="114:118" ht="12" customHeight="1" x14ac:dyDescent="0.45"/>
    <row r="175" spans="114:118" ht="12" customHeight="1" x14ac:dyDescent="0.45"/>
    <row r="176" spans="114:118"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ht="12" customHeight="1" x14ac:dyDescent="0.45"/>
    <row r="194" ht="12" customHeight="1" x14ac:dyDescent="0.45"/>
    <row r="195" ht="12" customHeight="1" x14ac:dyDescent="0.45"/>
    <row r="196" ht="12" customHeight="1" x14ac:dyDescent="0.45"/>
    <row r="197" ht="12" customHeight="1" x14ac:dyDescent="0.45"/>
    <row r="198" ht="12" customHeight="1" x14ac:dyDescent="0.45"/>
    <row r="199" ht="12" customHeight="1" x14ac:dyDescent="0.45"/>
    <row r="200" ht="12" customHeight="1" x14ac:dyDescent="0.45"/>
    <row r="201" ht="12" customHeight="1" x14ac:dyDescent="0.45"/>
    <row r="202" ht="12" customHeight="1" x14ac:dyDescent="0.45"/>
    <row r="203" ht="12" customHeight="1" x14ac:dyDescent="0.45"/>
    <row r="204" ht="12" customHeight="1" x14ac:dyDescent="0.45"/>
    <row r="205" ht="12" customHeight="1" x14ac:dyDescent="0.45"/>
    <row r="206" ht="12" customHeight="1" x14ac:dyDescent="0.45"/>
    <row r="207" ht="12" customHeight="1" x14ac:dyDescent="0.45"/>
    <row r="208" ht="12" customHeight="1" x14ac:dyDescent="0.45"/>
  </sheetData>
  <sheetProtection algorithmName="SHA-512" hashValue="MlD5y4r/ScTYJphARfg6t1VdBIACOvh8ucb3YUpTnTLFibqjxmWs9lsuy+v5dqTgfnuCjpnTa/C1w566K3dpBw==" saltValue="2YvEueBq0vazqTHTyuMjUQ==" spinCount="100000" sheet="1" scenarios="1" formatRows="0"/>
  <mergeCells count="36">
    <mergeCell ref="P45:AA46"/>
    <mergeCell ref="AB45:AB47"/>
    <mergeCell ref="AC45:AC47"/>
    <mergeCell ref="AD45:AE45"/>
    <mergeCell ref="AD46:AD47"/>
    <mergeCell ref="AE46:AE47"/>
    <mergeCell ref="J45:K46"/>
    <mergeCell ref="L45:L47"/>
    <mergeCell ref="M45:M47"/>
    <mergeCell ref="N45:N46"/>
    <mergeCell ref="O45:O47"/>
    <mergeCell ref="B45:B47"/>
    <mergeCell ref="C45:C47"/>
    <mergeCell ref="D45:D47"/>
    <mergeCell ref="H45:I46"/>
    <mergeCell ref="F45:G46"/>
    <mergeCell ref="E45:E47"/>
    <mergeCell ref="B4:B6"/>
    <mergeCell ref="C4:C6"/>
    <mergeCell ref="D4:D6"/>
    <mergeCell ref="H4:I5"/>
    <mergeCell ref="F4:G5"/>
    <mergeCell ref="E4:E6"/>
    <mergeCell ref="J33:K33"/>
    <mergeCell ref="L4:L6"/>
    <mergeCell ref="M4:M6"/>
    <mergeCell ref="N4:N5"/>
    <mergeCell ref="O4:O6"/>
    <mergeCell ref="J4:K5"/>
    <mergeCell ref="AC4:AC6"/>
    <mergeCell ref="AD4:AE4"/>
    <mergeCell ref="AD5:AD6"/>
    <mergeCell ref="AE5:AE6"/>
    <mergeCell ref="J32:K32"/>
    <mergeCell ref="P4:AA5"/>
    <mergeCell ref="AB4:AB6"/>
  </mergeCells>
  <phoneticPr fontId="2"/>
  <conditionalFormatting sqref="F2 G7:G10 B30:D31 L32:L33 AE32:AE33 B17:D22 AC7:AE12 L7:N12 M48:AE48 D48 B94:D95 M86:AE102 B84:B85 M84:N85 AC84:AE85 B48:B53 M49:N53 AC51:AE53 B81:D83 M54:AE58 AC74:AE75 M76:AE83 B59:B65 M59:N65 AC64:AE65 M66:AE70 M71:N75 B71:B75 L13:AE21 L48:L102 G13:G21 G30:AE31 G22:AE22">
    <cfRule type="expression" dxfId="105" priority="178">
      <formula>$BT$3=TRUE</formula>
    </cfRule>
  </conditionalFormatting>
  <conditionalFormatting sqref="G11:G12">
    <cfRule type="expression" dxfId="104" priority="167">
      <formula>$BT$3=TRUE</formula>
    </cfRule>
  </conditionalFormatting>
  <conditionalFormatting sqref="B29:D29 G29:AE29">
    <cfRule type="expression" dxfId="103" priority="166">
      <formula>$BT$3=TRUE</formula>
    </cfRule>
  </conditionalFormatting>
  <conditionalFormatting sqref="B28:D28 G28:AE28">
    <cfRule type="expression" dxfId="102" priority="165">
      <formula>$BT$3=TRUE</formula>
    </cfRule>
  </conditionalFormatting>
  <conditionalFormatting sqref="B27:D27 G27:AE27">
    <cfRule type="expression" dxfId="101" priority="164">
      <formula>$BT$3=TRUE</formula>
    </cfRule>
  </conditionalFormatting>
  <conditionalFormatting sqref="B24:D24 G24:AE24">
    <cfRule type="expression" dxfId="100" priority="163">
      <formula>$BT$3=TRUE</formula>
    </cfRule>
  </conditionalFormatting>
  <conditionalFormatting sqref="B23:D23 G23:AE23">
    <cfRule type="expression" dxfId="99" priority="162">
      <formula>$BT$3=TRUE</formula>
    </cfRule>
  </conditionalFormatting>
  <conditionalFormatting sqref="B26:D26 G26:AE26">
    <cfRule type="expression" dxfId="98" priority="161">
      <formula>$BT$3=TRUE</formula>
    </cfRule>
  </conditionalFormatting>
  <conditionalFormatting sqref="B25:D25 G25:AE25">
    <cfRule type="expression" dxfId="97" priority="160">
      <formula>$BT$3=TRUE</formula>
    </cfRule>
  </conditionalFormatting>
  <conditionalFormatting sqref="B96:D101">
    <cfRule type="expression" dxfId="96" priority="158">
      <formula>$BT$3=TRUE</formula>
    </cfRule>
  </conditionalFormatting>
  <conditionalFormatting sqref="C51:D51">
    <cfRule type="expression" dxfId="95" priority="157">
      <formula>$BT$3=TRUE</formula>
    </cfRule>
  </conditionalFormatting>
  <conditionalFormatting sqref="O51:AB51">
    <cfRule type="expression" dxfId="94" priority="156">
      <formula>$BT$3=TRUE</formula>
    </cfRule>
  </conditionalFormatting>
  <conditionalFormatting sqref="C48">
    <cfRule type="expression" dxfId="93" priority="152">
      <formula>$BT$3=TRUE</formula>
    </cfRule>
  </conditionalFormatting>
  <conditionalFormatting sqref="AC49:AE50">
    <cfRule type="expression" dxfId="92" priority="150">
      <formula>$BT$3=TRUE</formula>
    </cfRule>
  </conditionalFormatting>
  <conditionalFormatting sqref="C49:D50">
    <cfRule type="expression" dxfId="91" priority="149">
      <formula>$BT$3=TRUE</formula>
    </cfRule>
  </conditionalFormatting>
  <conditionalFormatting sqref="O49:AB50">
    <cfRule type="expression" dxfId="90" priority="148">
      <formula>$BT$3=TRUE</formula>
    </cfRule>
  </conditionalFormatting>
  <conditionalFormatting sqref="B86:D93">
    <cfRule type="expression" dxfId="89" priority="143">
      <formula>$BT$3=TRUE</formula>
    </cfRule>
  </conditionalFormatting>
  <conditionalFormatting sqref="C84:D85">
    <cfRule type="expression" dxfId="88" priority="142">
      <formula>$BT$3=TRUE</formula>
    </cfRule>
  </conditionalFormatting>
  <conditionalFormatting sqref="O84:AB85">
    <cfRule type="expression" dxfId="87" priority="141">
      <formula>$BT$3=TRUE</formula>
    </cfRule>
  </conditionalFormatting>
  <conditionalFormatting sqref="B54:D58">
    <cfRule type="expression" dxfId="86" priority="138">
      <formula>$BT$3=TRUE</formula>
    </cfRule>
  </conditionalFormatting>
  <conditionalFormatting sqref="C52:D53">
    <cfRule type="expression" dxfId="85" priority="137">
      <formula>$BT$3=TRUE</formula>
    </cfRule>
  </conditionalFormatting>
  <conditionalFormatting sqref="O52:AB53">
    <cfRule type="expression" dxfId="84" priority="136">
      <formula>$BT$3=TRUE</formula>
    </cfRule>
  </conditionalFormatting>
  <conditionalFormatting sqref="AC73:AE73">
    <cfRule type="expression" dxfId="83" priority="133">
      <formula>$BT$3=TRUE</formula>
    </cfRule>
  </conditionalFormatting>
  <conditionalFormatting sqref="C73:D73">
    <cfRule type="expression" dxfId="82" priority="132">
      <formula>$BT$3=TRUE</formula>
    </cfRule>
  </conditionalFormatting>
  <conditionalFormatting sqref="O73:AB73">
    <cfRule type="expression" dxfId="81" priority="131">
      <formula>$BT$3=TRUE</formula>
    </cfRule>
  </conditionalFormatting>
  <conditionalFormatting sqref="AC59:AE60">
    <cfRule type="expression" dxfId="80" priority="126">
      <formula>$BT$3=TRUE</formula>
    </cfRule>
  </conditionalFormatting>
  <conditionalFormatting sqref="C59:D60">
    <cfRule type="expression" dxfId="79" priority="125">
      <formula>$BT$3=TRUE</formula>
    </cfRule>
  </conditionalFormatting>
  <conditionalFormatting sqref="O59:AB60">
    <cfRule type="expression" dxfId="78" priority="124">
      <formula>$BT$3=TRUE</formula>
    </cfRule>
  </conditionalFormatting>
  <conditionalFormatting sqref="B76:D80">
    <cfRule type="expression" dxfId="77" priority="119">
      <formula>$BT$3=TRUE</formula>
    </cfRule>
  </conditionalFormatting>
  <conditionalFormatting sqref="C74:D75">
    <cfRule type="expression" dxfId="76" priority="118">
      <formula>$BT$3=TRUE</formula>
    </cfRule>
  </conditionalFormatting>
  <conditionalFormatting sqref="O74:AB75">
    <cfRule type="expression" dxfId="75" priority="117">
      <formula>$BT$3=TRUE</formula>
    </cfRule>
  </conditionalFormatting>
  <conditionalFormatting sqref="AC63:AE63">
    <cfRule type="expression" dxfId="74" priority="114">
      <formula>$BT$3=TRUE</formula>
    </cfRule>
  </conditionalFormatting>
  <conditionalFormatting sqref="C63:D63">
    <cfRule type="expression" dxfId="73" priority="113">
      <formula>$BT$3=TRUE</formula>
    </cfRule>
  </conditionalFormatting>
  <conditionalFormatting sqref="O63:AB63">
    <cfRule type="expression" dxfId="72" priority="112">
      <formula>$BT$3=TRUE</formula>
    </cfRule>
  </conditionalFormatting>
  <conditionalFormatting sqref="AC61:AE62">
    <cfRule type="expression" dxfId="71" priority="107">
      <formula>$BT$3=TRUE</formula>
    </cfRule>
  </conditionalFormatting>
  <conditionalFormatting sqref="C61:D62">
    <cfRule type="expression" dxfId="70" priority="106">
      <formula>$BT$3=TRUE</formula>
    </cfRule>
  </conditionalFormatting>
  <conditionalFormatting sqref="O61:AB62">
    <cfRule type="expression" dxfId="69" priority="105">
      <formula>$BT$3=TRUE</formula>
    </cfRule>
  </conditionalFormatting>
  <conditionalFormatting sqref="B66:D70">
    <cfRule type="expression" dxfId="68" priority="100">
      <formula>$BT$3=TRUE</formula>
    </cfRule>
  </conditionalFormatting>
  <conditionalFormatting sqref="C64:D65">
    <cfRule type="expression" dxfId="67" priority="99">
      <formula>$BT$3=TRUE</formula>
    </cfRule>
  </conditionalFormatting>
  <conditionalFormatting sqref="O64:AB65">
    <cfRule type="expression" dxfId="66" priority="98">
      <formula>$BT$3=TRUE</formula>
    </cfRule>
  </conditionalFormatting>
  <conditionalFormatting sqref="AC71:AE72">
    <cfRule type="expression" dxfId="65" priority="95">
      <formula>$BT$3=TRUE</formula>
    </cfRule>
  </conditionalFormatting>
  <conditionalFormatting sqref="C71:D72">
    <cfRule type="expression" dxfId="64" priority="94">
      <formula>$BT$3=TRUE</formula>
    </cfRule>
  </conditionalFormatting>
  <conditionalFormatting sqref="O71:AB72">
    <cfRule type="expression" dxfId="63" priority="93">
      <formula>$BT$3=TRUE</formula>
    </cfRule>
  </conditionalFormatting>
  <conditionalFormatting sqref="B102:D102">
    <cfRule type="expression" dxfId="62" priority="88">
      <formula>$BT$3=TRUE</formula>
    </cfRule>
  </conditionalFormatting>
  <conditionalFormatting sqref="L32 D7:D10 B12:D16 I7:I10 K7:K21 K48:K102">
    <cfRule type="expression" dxfId="61" priority="87">
      <formula>$BR$3=TRUE</formula>
    </cfRule>
  </conditionalFormatting>
  <conditionalFormatting sqref="L33">
    <cfRule type="expression" dxfId="60" priority="86">
      <formula>$BR$3=TRUE</formula>
    </cfRule>
  </conditionalFormatting>
  <conditionalFormatting sqref="L33">
    <cfRule type="expression" dxfId="59" priority="85">
      <formula>$BR$3=TRUE</formula>
    </cfRule>
  </conditionalFormatting>
  <conditionalFormatting sqref="AE33">
    <cfRule type="expression" dxfId="58" priority="84">
      <formula>$BT$3=TRUE</formula>
    </cfRule>
  </conditionalFormatting>
  <conditionalFormatting sqref="AE32">
    <cfRule type="expression" dxfId="57" priority="83">
      <formula>$BR$3=TRUE</formula>
    </cfRule>
  </conditionalFormatting>
  <conditionalFormatting sqref="B7:B10">
    <cfRule type="expression" dxfId="56" priority="82">
      <formula>$BR$3=TRUE</formula>
    </cfRule>
  </conditionalFormatting>
  <conditionalFormatting sqref="C8:C10">
    <cfRule type="expression" dxfId="55" priority="81">
      <formula>$BR$3=TRUE</formula>
    </cfRule>
  </conditionalFormatting>
  <conditionalFormatting sqref="C7">
    <cfRule type="expression" dxfId="54" priority="80">
      <formula>$BR$3=TRUE</formula>
    </cfRule>
  </conditionalFormatting>
  <conditionalFormatting sqref="B11:D12">
    <cfRule type="expression" dxfId="53" priority="79">
      <formula>$BR$3=TRUE</formula>
    </cfRule>
  </conditionalFormatting>
  <conditionalFormatting sqref="B13:D13">
    <cfRule type="expression" dxfId="52" priority="78">
      <formula>$BR$3=TRUE</formula>
    </cfRule>
  </conditionalFormatting>
  <conditionalFormatting sqref="B12:D12">
    <cfRule type="expression" dxfId="51" priority="77">
      <formula>$BR$3=TRUE</formula>
    </cfRule>
  </conditionalFormatting>
  <conditionalFormatting sqref="B13:D13">
    <cfRule type="expression" dxfId="50" priority="76">
      <formula>$BR$3=TRUE</formula>
    </cfRule>
  </conditionalFormatting>
  <conditionalFormatting sqref="B14:D14">
    <cfRule type="expression" dxfId="49" priority="75">
      <formula>$BR$3=TRUE</formula>
    </cfRule>
  </conditionalFormatting>
  <conditionalFormatting sqref="B13:D13">
    <cfRule type="expression" dxfId="48" priority="74">
      <formula>$BR$3=TRUE</formula>
    </cfRule>
  </conditionalFormatting>
  <conditionalFormatting sqref="O7:AB7">
    <cfRule type="expression" dxfId="47" priority="73">
      <formula>$BT$3=TRUE</formula>
    </cfRule>
  </conditionalFormatting>
  <conditionalFormatting sqref="O10:AB12">
    <cfRule type="expression" dxfId="46" priority="72">
      <formula>$BT$3=TRUE</formula>
    </cfRule>
  </conditionalFormatting>
  <conditionalFormatting sqref="O8:AB9">
    <cfRule type="expression" dxfId="45" priority="71">
      <formula>$BT$3=TRUE</formula>
    </cfRule>
  </conditionalFormatting>
  <conditionalFormatting sqref="B7:D16">
    <cfRule type="expression" dxfId="44" priority="60">
      <formula>$BT$3=TRUE</formula>
    </cfRule>
  </conditionalFormatting>
  <conditionalFormatting sqref="I13:I21">
    <cfRule type="expression" dxfId="43" priority="58">
      <formula>$BR$3=TRUE</formula>
    </cfRule>
  </conditionalFormatting>
  <conditionalFormatting sqref="I11:I12">
    <cfRule type="expression" dxfId="42" priority="56">
      <formula>$BR$3=TRUE</formula>
    </cfRule>
  </conditionalFormatting>
  <conditionalFormatting sqref="H7:I21">
    <cfRule type="expression" dxfId="41" priority="54">
      <formula>$A7=1</formula>
    </cfRule>
    <cfRule type="expression" dxfId="40" priority="55">
      <formula>VLOOKUP($C7,モニタリングポイント,9,FALSE)="デフォルト値"</formula>
    </cfRule>
  </conditionalFormatting>
  <conditionalFormatting sqref="H7 H11:H13 H15:H21 J11:J21">
    <cfRule type="expression" dxfId="39" priority="50">
      <formula>$BP$3=TRUE</formula>
    </cfRule>
  </conditionalFormatting>
  <conditionalFormatting sqref="J7:J9">
    <cfRule type="expression" dxfId="38" priority="52">
      <formula>$BP$3=TRUE</formula>
    </cfRule>
  </conditionalFormatting>
  <conditionalFormatting sqref="H10">
    <cfRule type="expression" dxfId="37" priority="46">
      <formula>$BP$3=TRUE</formula>
    </cfRule>
  </conditionalFormatting>
  <conditionalFormatting sqref="J10">
    <cfRule type="expression" dxfId="36" priority="48">
      <formula>$BP$3=TRUE</formula>
    </cfRule>
  </conditionalFormatting>
  <conditionalFormatting sqref="H8:H9">
    <cfRule type="expression" dxfId="35" priority="44">
      <formula>$BP$3=TRUE</formula>
    </cfRule>
  </conditionalFormatting>
  <conditionalFormatting sqref="H14">
    <cfRule type="expression" dxfId="34" priority="36">
      <formula>$BP$3=TRUE</formula>
    </cfRule>
  </conditionalFormatting>
  <conditionalFormatting sqref="G48:G102">
    <cfRule type="expression" dxfId="33" priority="43">
      <formula>$BT$3=TRUE</formula>
    </cfRule>
  </conditionalFormatting>
  <conditionalFormatting sqref="H48:I102">
    <cfRule type="expression" dxfId="32" priority="41">
      <formula>$A48=1</formula>
    </cfRule>
    <cfRule type="expression" dxfId="31" priority="42">
      <formula>VLOOKUP($C48,モニタリングポイント,9,FALSE)="デフォルト値"</formula>
    </cfRule>
  </conditionalFormatting>
  <conditionalFormatting sqref="I48:I102">
    <cfRule type="expression" dxfId="30" priority="39">
      <formula>$BR$3=TRUE</formula>
    </cfRule>
  </conditionalFormatting>
  <conditionalFormatting sqref="H48:H102">
    <cfRule type="expression" dxfId="29" priority="34">
      <formula>$BP$3=TRUE</formula>
    </cfRule>
  </conditionalFormatting>
  <conditionalFormatting sqref="J48:K102">
    <cfRule type="expression" dxfId="28" priority="38">
      <formula>VLOOKUP($C48,モニタリングポイント,11,FALSE)="デフォルト値"</formula>
    </cfRule>
  </conditionalFormatting>
  <conditionalFormatting sqref="J48:J102">
    <cfRule type="expression" dxfId="27" priority="37">
      <formula>$BP$3=TRUE</formula>
    </cfRule>
  </conditionalFormatting>
  <conditionalFormatting sqref="J7:K21">
    <cfRule type="expression" dxfId="26" priority="35">
      <formula>VLOOKUP($C7,モニタリングポイント,11,FALSE)="デフォルト値"</formula>
    </cfRule>
  </conditionalFormatting>
  <conditionalFormatting sqref="E13:E22 E30:E31 E7:E10">
    <cfRule type="expression" dxfId="25" priority="22">
      <formula>$BR$3=TRUE</formula>
    </cfRule>
  </conditionalFormatting>
  <conditionalFormatting sqref="E29">
    <cfRule type="expression" dxfId="24" priority="21">
      <formula>$BR$3=TRUE</formula>
    </cfRule>
  </conditionalFormatting>
  <conditionalFormatting sqref="E28">
    <cfRule type="expression" dxfId="23" priority="20">
      <formula>$BR$3=TRUE</formula>
    </cfRule>
  </conditionalFormatting>
  <conditionalFormatting sqref="E27">
    <cfRule type="expression" dxfId="22" priority="19">
      <formula>$BR$3=TRUE</formula>
    </cfRule>
  </conditionalFormatting>
  <conditionalFormatting sqref="E26">
    <cfRule type="expression" dxfId="21" priority="18">
      <formula>$BR$3=TRUE</formula>
    </cfRule>
  </conditionalFormatting>
  <conditionalFormatting sqref="E11:E12">
    <cfRule type="expression" dxfId="20" priority="17">
      <formula>$BR$3=TRUE</formula>
    </cfRule>
  </conditionalFormatting>
  <conditionalFormatting sqref="E25">
    <cfRule type="expression" dxfId="19" priority="16">
      <formula>$BR$3=TRUE</formula>
    </cfRule>
  </conditionalFormatting>
  <conditionalFormatting sqref="E24">
    <cfRule type="expression" dxfId="18" priority="15">
      <formula>$BR$3=TRUE</formula>
    </cfRule>
  </conditionalFormatting>
  <conditionalFormatting sqref="E23">
    <cfRule type="expression" dxfId="17" priority="14">
      <formula>$BR$3=TRUE</formula>
    </cfRule>
  </conditionalFormatting>
  <conditionalFormatting sqref="F13:F22 F30:F31 F7:F10">
    <cfRule type="expression" dxfId="16" priority="13">
      <formula>$BR$3=TRUE</formula>
    </cfRule>
  </conditionalFormatting>
  <conditionalFormatting sqref="F29">
    <cfRule type="expression" dxfId="15" priority="12">
      <formula>$BR$3=TRUE</formula>
    </cfRule>
  </conditionalFormatting>
  <conditionalFormatting sqref="F28">
    <cfRule type="expression" dxfId="14" priority="11">
      <formula>$BR$3=TRUE</formula>
    </cfRule>
  </conditionalFormatting>
  <conditionalFormatting sqref="F27">
    <cfRule type="expression" dxfId="13" priority="10">
      <formula>$BR$3=TRUE</formula>
    </cfRule>
  </conditionalFormatting>
  <conditionalFormatting sqref="F26">
    <cfRule type="expression" dxfId="12" priority="9">
      <formula>$BR$3=TRUE</formula>
    </cfRule>
  </conditionalFormatting>
  <conditionalFormatting sqref="F11:F12">
    <cfRule type="expression" dxfId="11" priority="8">
      <formula>$BR$3=TRUE</formula>
    </cfRule>
  </conditionalFormatting>
  <conditionalFormatting sqref="F25">
    <cfRule type="expression" dxfId="10" priority="7">
      <formula>$BR$3=TRUE</formula>
    </cfRule>
  </conditionalFormatting>
  <conditionalFormatting sqref="F24">
    <cfRule type="expression" dxfId="9" priority="6">
      <formula>$BR$3=TRUE</formula>
    </cfRule>
  </conditionalFormatting>
  <conditionalFormatting sqref="F23">
    <cfRule type="expression" dxfId="8" priority="5">
      <formula>$BR$3=TRUE</formula>
    </cfRule>
  </conditionalFormatting>
  <conditionalFormatting sqref="E48:E51 E54:E102">
    <cfRule type="expression" dxfId="7" priority="4">
      <formula>$BR$3=TRUE</formula>
    </cfRule>
  </conditionalFormatting>
  <conditionalFormatting sqref="E52:E53">
    <cfRule type="expression" dxfId="6" priority="3">
      <formula>$BR$3=TRUE</formula>
    </cfRule>
  </conditionalFormatting>
  <conditionalFormatting sqref="F48:F51 F54:F102">
    <cfRule type="expression" dxfId="5" priority="2">
      <formula>$BR$3=TRUE</formula>
    </cfRule>
  </conditionalFormatting>
  <conditionalFormatting sqref="F52:F53">
    <cfRule type="expression" dxfId="4" priority="1">
      <formula>$BR$3=TRUE</formula>
    </cfRule>
  </conditionalFormatting>
  <dataValidations count="1">
    <dataValidation type="list" allowBlank="1" showInputMessage="1" showErrorMessage="1" sqref="D7:D31 D48:D102" xr:uid="{00000000-0002-0000-0900-000000000000}">
      <formula1>活動の種別※その他除く</formula1>
    </dataValidation>
  </dataValidations>
  <pageMargins left="0.59055118110236227" right="0.59055118110236227" top="0.39370078740157483" bottom="0.39370078740157483" header="0.31496062992125984" footer="0.31496062992125984"/>
  <pageSetup paperSize="9" scale="51" fitToHeight="0" orientation="landscape" r:id="rId1"/>
  <rowBreaks count="1" manualBreakCount="1">
    <brk id="43" max="30" man="1"/>
  </rowBreaks>
  <colBreaks count="2" manualBreakCount="2">
    <brk id="13" max="42" man="1"/>
    <brk id="30" max="42" man="1"/>
  </colBreak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locked="0" defaultSize="0" autoFill="0" autoLine="0" autoPict="0">
                <anchor moveWithCells="1">
                  <from>
                    <xdr:col>6</xdr:col>
                    <xdr:colOff>220980</xdr:colOff>
                    <xdr:row>0</xdr:row>
                    <xdr:rowOff>114300</xdr:rowOff>
                  </from>
                  <to>
                    <xdr:col>7</xdr:col>
                    <xdr:colOff>754380</xdr:colOff>
                    <xdr:row>1</xdr:row>
                    <xdr:rowOff>190500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B1:AO79"/>
  <sheetViews>
    <sheetView showGridLines="0" view="pageBreakPreview" zoomScale="80" zoomScaleNormal="100" zoomScaleSheetLayoutView="80" workbookViewId="0"/>
  </sheetViews>
  <sheetFormatPr defaultColWidth="8.69921875" defaultRowHeight="13.2" x14ac:dyDescent="0.45"/>
  <cols>
    <col min="1" max="7" width="2.19921875" style="60" customWidth="1"/>
    <col min="8" max="8" width="14.19921875" style="60" customWidth="1"/>
    <col min="9" max="9" width="2.19921875" style="60" customWidth="1"/>
    <col min="10" max="10" width="6.19921875" style="60" customWidth="1"/>
    <col min="11" max="11" width="11.5" style="60" customWidth="1"/>
    <col min="12" max="13" width="2.19921875" style="60" customWidth="1"/>
    <col min="14" max="14" width="10" style="60" customWidth="1"/>
    <col min="15" max="15" width="5.09765625" style="60" customWidth="1"/>
    <col min="16" max="16" width="10.5" style="60" customWidth="1"/>
    <col min="17" max="17" width="42.19921875" style="60" customWidth="1"/>
    <col min="18" max="19" width="2.19921875" style="60" customWidth="1"/>
    <col min="20" max="20" width="3.19921875" style="60" customWidth="1"/>
    <col min="21" max="34" width="2.19921875" style="60" customWidth="1"/>
    <col min="35" max="39" width="8.69921875" style="60"/>
    <col min="40" max="40" width="8.69921875" style="60" customWidth="1"/>
    <col min="41" max="41" width="8.69921875" style="60" hidden="1" customWidth="1"/>
    <col min="42" max="42" width="8.69921875" style="60" customWidth="1"/>
    <col min="43" max="16384" width="8.69921875" style="60"/>
  </cols>
  <sheetData>
    <row r="1" spans="2:41" ht="12" customHeight="1" x14ac:dyDescent="0.45"/>
    <row r="2" spans="2:41" ht="15" thickBot="1" x14ac:dyDescent="0.5">
      <c r="B2" s="72" t="str">
        <f ca="1">MID(CELL("filename",C2),FIND("]",CELL("filename",C2))+1,3)&amp;"．"</f>
        <v>6-4．</v>
      </c>
      <c r="C2" s="73"/>
      <c r="D2" s="73" t="s">
        <v>958</v>
      </c>
      <c r="E2" s="73"/>
      <c r="F2" s="27"/>
      <c r="G2" s="27"/>
      <c r="H2" s="27"/>
      <c r="I2" s="27"/>
      <c r="J2" s="5"/>
      <c r="K2" s="5"/>
      <c r="L2" s="5"/>
      <c r="M2" s="5"/>
      <c r="N2" s="5"/>
      <c r="O2" s="5"/>
      <c r="P2" s="5"/>
      <c r="Q2" s="5"/>
      <c r="R2" s="5"/>
      <c r="S2" s="5"/>
      <c r="T2" s="5"/>
      <c r="U2" s="5"/>
      <c r="AO2" s="28" t="s">
        <v>778</v>
      </c>
    </row>
    <row r="3" spans="2:41" ht="12" customHeight="1" thickBot="1" x14ac:dyDescent="0.5">
      <c r="AO3" s="31" t="b">
        <v>0</v>
      </c>
    </row>
    <row r="4" spans="2:41" ht="12" customHeight="1" thickBot="1" x14ac:dyDescent="0.5"/>
    <row r="5" spans="2:41" ht="12" customHeight="1" x14ac:dyDescent="0.45">
      <c r="B5" s="968" t="s">
        <v>776</v>
      </c>
      <c r="C5" s="749"/>
      <c r="D5" s="749"/>
      <c r="E5" s="749"/>
      <c r="F5" s="749"/>
      <c r="G5" s="750"/>
      <c r="H5" s="748" t="s">
        <v>856</v>
      </c>
      <c r="I5" s="749"/>
      <c r="J5" s="983"/>
      <c r="K5" s="761" t="s">
        <v>575</v>
      </c>
      <c r="L5" s="761"/>
      <c r="M5" s="761"/>
      <c r="N5" s="761"/>
      <c r="O5" s="761"/>
      <c r="P5" s="761"/>
      <c r="Q5" s="976"/>
    </row>
    <row r="6" spans="2:41" ht="17.7" customHeight="1" thickBot="1" x14ac:dyDescent="0.5">
      <c r="B6" s="969"/>
      <c r="C6" s="752"/>
      <c r="D6" s="752"/>
      <c r="E6" s="752"/>
      <c r="F6" s="752"/>
      <c r="G6" s="753"/>
      <c r="H6" s="751"/>
      <c r="I6" s="752"/>
      <c r="J6" s="984"/>
      <c r="K6" s="977"/>
      <c r="L6" s="977"/>
      <c r="M6" s="977"/>
      <c r="N6" s="977"/>
      <c r="O6" s="977"/>
      <c r="P6" s="977"/>
      <c r="Q6" s="978"/>
    </row>
    <row r="7" spans="2:41" ht="24" customHeight="1" x14ac:dyDescent="0.45">
      <c r="B7" s="970" t="str">
        <f>'4. 排出源リスト'!F5&amp;"年度"</f>
        <v>令和2年度</v>
      </c>
      <c r="C7" s="971"/>
      <c r="D7" s="971"/>
      <c r="E7" s="971"/>
      <c r="F7" s="971"/>
      <c r="G7" s="972"/>
      <c r="H7" s="147">
        <f>'6-1. CO2排出量①'!L32</f>
        <v>5277</v>
      </c>
      <c r="I7" s="985" t="s">
        <v>857</v>
      </c>
      <c r="J7" s="986"/>
      <c r="K7" s="979"/>
      <c r="L7" s="979"/>
      <c r="M7" s="979"/>
      <c r="N7" s="979"/>
      <c r="O7" s="979"/>
      <c r="P7" s="979"/>
      <c r="Q7" s="980"/>
    </row>
    <row r="8" spans="2:41" ht="24" customHeight="1" x14ac:dyDescent="0.45">
      <c r="B8" s="954" t="str">
        <f>'4. 排出源リスト'!G5&amp;"年度"</f>
        <v>令和3年度</v>
      </c>
      <c r="C8" s="955"/>
      <c r="D8" s="955"/>
      <c r="E8" s="955"/>
      <c r="F8" s="955"/>
      <c r="G8" s="929"/>
      <c r="H8" s="148">
        <f>'6-2. CO2排出量②'!L32</f>
        <v>6312</v>
      </c>
      <c r="I8" s="991" t="s">
        <v>857</v>
      </c>
      <c r="J8" s="992"/>
      <c r="K8" s="981"/>
      <c r="L8" s="981"/>
      <c r="M8" s="981"/>
      <c r="N8" s="981"/>
      <c r="O8" s="981"/>
      <c r="P8" s="981"/>
      <c r="Q8" s="982"/>
    </row>
    <row r="9" spans="2:41" ht="24" customHeight="1" thickBot="1" x14ac:dyDescent="0.5">
      <c r="B9" s="973" t="str">
        <f>'4. 排出源リスト'!H5&amp;"年度"</f>
        <v>令和4年度</v>
      </c>
      <c r="C9" s="974"/>
      <c r="D9" s="974"/>
      <c r="E9" s="974"/>
      <c r="F9" s="974"/>
      <c r="G9" s="975"/>
      <c r="H9" s="149">
        <f>'6-3. CO2排出量③'!L32</f>
        <v>6312</v>
      </c>
      <c r="I9" s="993" t="s">
        <v>857</v>
      </c>
      <c r="J9" s="994"/>
      <c r="K9" s="1003"/>
      <c r="L9" s="1003"/>
      <c r="M9" s="1003"/>
      <c r="N9" s="1003"/>
      <c r="O9" s="1003"/>
      <c r="P9" s="1003"/>
      <c r="Q9" s="1004"/>
    </row>
    <row r="10" spans="2:41" ht="24" customHeight="1" x14ac:dyDescent="0.45">
      <c r="B10" s="760" t="s">
        <v>21</v>
      </c>
      <c r="C10" s="761"/>
      <c r="D10" s="761"/>
      <c r="E10" s="761"/>
      <c r="F10" s="761"/>
      <c r="G10" s="762"/>
      <c r="H10" s="150">
        <f>SUM(H7:H9)</f>
        <v>17901</v>
      </c>
      <c r="I10" s="995" t="s">
        <v>857</v>
      </c>
      <c r="J10" s="996"/>
      <c r="K10" s="606"/>
      <c r="L10" s="607"/>
      <c r="M10" s="607"/>
      <c r="N10" s="608"/>
      <c r="O10" s="609"/>
      <c r="P10" s="610"/>
      <c r="Q10" s="565"/>
    </row>
    <row r="11" spans="2:41" ht="30" customHeight="1" thickBot="1" x14ac:dyDescent="0.5">
      <c r="B11" s="1000" t="s">
        <v>858</v>
      </c>
      <c r="C11" s="1001"/>
      <c r="D11" s="1001"/>
      <c r="E11" s="1001"/>
      <c r="F11" s="1001"/>
      <c r="G11" s="1002"/>
      <c r="H11" s="151">
        <f>ROUNDDOWN(H10/3,0)</f>
        <v>5967</v>
      </c>
      <c r="I11" s="997" t="s">
        <v>857</v>
      </c>
      <c r="J11" s="998"/>
      <c r="K11" s="606"/>
      <c r="L11" s="607"/>
      <c r="M11" s="607"/>
      <c r="N11" s="608"/>
      <c r="O11" s="609"/>
      <c r="P11" s="611"/>
      <c r="Q11" s="565"/>
    </row>
    <row r="12" spans="2:41" ht="12" customHeight="1" x14ac:dyDescent="0.45">
      <c r="B12" s="159" t="s">
        <v>11</v>
      </c>
      <c r="C12" s="159" t="s">
        <v>859</v>
      </c>
      <c r="D12" s="5"/>
      <c r="E12" s="153"/>
      <c r="F12" s="153"/>
    </row>
    <row r="13" spans="2:41" ht="12" customHeight="1" x14ac:dyDescent="0.45">
      <c r="B13" s="159"/>
      <c r="C13" s="159"/>
      <c r="D13" s="5"/>
    </row>
    <row r="14" spans="2:41" ht="12" customHeight="1" x14ac:dyDescent="0.45">
      <c r="B14" s="152"/>
      <c r="C14" s="152"/>
    </row>
    <row r="15" spans="2:41" ht="12" customHeight="1" thickBot="1" x14ac:dyDescent="0.5">
      <c r="J15" s="5"/>
      <c r="K15" s="5"/>
      <c r="L15" s="5"/>
      <c r="M15" s="5"/>
      <c r="N15" s="5"/>
      <c r="O15" s="5"/>
      <c r="P15" s="5"/>
      <c r="Q15" s="5"/>
      <c r="R15" s="5"/>
      <c r="S15" s="5"/>
      <c r="T15" s="5"/>
      <c r="U15" s="5"/>
    </row>
    <row r="16" spans="2:41" ht="24" customHeight="1" x14ac:dyDescent="0.45">
      <c r="B16" s="760" t="s">
        <v>860</v>
      </c>
      <c r="C16" s="761"/>
      <c r="D16" s="761"/>
      <c r="E16" s="761"/>
      <c r="F16" s="761"/>
      <c r="G16" s="762"/>
      <c r="H16" s="549">
        <v>1200</v>
      </c>
      <c r="I16" s="154" t="s">
        <v>857</v>
      </c>
      <c r="J16" s="155"/>
      <c r="K16" s="5"/>
      <c r="L16" s="5"/>
      <c r="M16" s="5"/>
      <c r="N16" s="5"/>
      <c r="O16" s="5"/>
      <c r="P16" s="5"/>
      <c r="Q16" s="5"/>
      <c r="R16" s="156"/>
      <c r="S16" s="156"/>
      <c r="T16" s="5"/>
      <c r="U16" s="5"/>
    </row>
    <row r="17" spans="2:21" ht="24" customHeight="1" thickBot="1" x14ac:dyDescent="0.5">
      <c r="B17" s="969" t="s">
        <v>861</v>
      </c>
      <c r="C17" s="752"/>
      <c r="D17" s="752"/>
      <c r="E17" s="752"/>
      <c r="F17" s="752"/>
      <c r="G17" s="753"/>
      <c r="H17" s="564">
        <f>H11-H16</f>
        <v>4767</v>
      </c>
      <c r="I17" s="157" t="s">
        <v>857</v>
      </c>
      <c r="J17" s="158"/>
      <c r="K17" s="5"/>
      <c r="L17" s="5"/>
      <c r="M17" s="5"/>
      <c r="N17" s="5"/>
      <c r="O17" s="5"/>
      <c r="P17" s="5"/>
      <c r="Q17" s="5"/>
      <c r="R17" s="156"/>
      <c r="S17" s="156"/>
      <c r="T17" s="5"/>
      <c r="U17" s="5"/>
    </row>
    <row r="18" spans="2:21" ht="12" customHeight="1" x14ac:dyDescent="0.45">
      <c r="B18" s="664" t="s">
        <v>11</v>
      </c>
      <c r="C18" s="665" t="s">
        <v>1004</v>
      </c>
      <c r="D18" s="662"/>
      <c r="E18" s="663"/>
      <c r="F18" s="32"/>
      <c r="G18" s="32"/>
      <c r="H18" s="32"/>
      <c r="I18" s="32"/>
      <c r="J18" s="5"/>
      <c r="K18" s="5"/>
      <c r="L18" s="5"/>
      <c r="M18" s="5"/>
      <c r="N18" s="5"/>
      <c r="O18" s="5"/>
      <c r="P18" s="5"/>
      <c r="Q18" s="5"/>
      <c r="R18" s="5"/>
      <c r="S18" s="5"/>
      <c r="T18" s="5"/>
      <c r="U18" s="5"/>
    </row>
    <row r="19" spans="2:21" ht="12" customHeight="1" x14ac:dyDescent="0.45">
      <c r="B19" s="152"/>
      <c r="C19" s="666" t="s">
        <v>1005</v>
      </c>
      <c r="E19" s="159"/>
      <c r="F19" s="159"/>
      <c r="G19" s="159"/>
      <c r="H19" s="159"/>
      <c r="I19" s="159"/>
      <c r="J19" s="86"/>
      <c r="K19" s="86"/>
      <c r="L19" s="86"/>
      <c r="M19" s="86"/>
      <c r="N19" s="86"/>
      <c r="O19" s="86"/>
      <c r="P19" s="86"/>
      <c r="Q19" s="86"/>
      <c r="R19" s="86"/>
      <c r="S19" s="86"/>
      <c r="T19" s="86"/>
      <c r="U19" s="5"/>
    </row>
    <row r="20" spans="2:21" ht="12" customHeight="1" x14ac:dyDescent="0.45">
      <c r="B20" s="159"/>
      <c r="C20" s="666"/>
      <c r="D20" s="159"/>
      <c r="E20" s="159"/>
      <c r="F20" s="159"/>
      <c r="G20" s="159"/>
      <c r="H20" s="159"/>
      <c r="I20" s="159"/>
      <c r="J20" s="86"/>
      <c r="K20" s="86"/>
      <c r="L20" s="86"/>
      <c r="M20" s="86"/>
      <c r="N20" s="86"/>
      <c r="O20" s="86"/>
      <c r="P20" s="86"/>
      <c r="Q20" s="86"/>
      <c r="R20" s="86"/>
      <c r="S20" s="86"/>
      <c r="T20" s="86"/>
      <c r="U20" s="5"/>
    </row>
    <row r="21" spans="2:21" ht="12" customHeight="1" x14ac:dyDescent="0.45">
      <c r="B21" s="159"/>
      <c r="C21" s="159"/>
      <c r="D21" s="159"/>
      <c r="E21" s="159"/>
      <c r="F21" s="159"/>
      <c r="G21" s="159"/>
      <c r="H21" s="159"/>
      <c r="I21" s="159"/>
      <c r="J21" s="86"/>
      <c r="K21" s="86"/>
      <c r="L21" s="86"/>
      <c r="M21" s="86"/>
      <c r="N21" s="86"/>
      <c r="O21" s="86"/>
      <c r="P21" s="86"/>
      <c r="Q21" s="86"/>
      <c r="R21" s="86"/>
      <c r="S21" s="86"/>
      <c r="T21" s="86"/>
      <c r="U21" s="5"/>
    </row>
    <row r="22" spans="2:21" ht="15" customHeight="1" thickBot="1" x14ac:dyDescent="0.5">
      <c r="B22" s="8" t="s">
        <v>795</v>
      </c>
      <c r="C22" s="159"/>
      <c r="D22" s="159"/>
      <c r="E22" s="159"/>
      <c r="F22" s="159"/>
      <c r="G22" s="159"/>
      <c r="H22" s="159"/>
      <c r="I22" s="159"/>
      <c r="J22" s="86"/>
      <c r="K22" s="667" t="s">
        <v>1006</v>
      </c>
      <c r="L22" s="86"/>
      <c r="M22" s="86"/>
      <c r="N22" s="86"/>
      <c r="O22" s="86"/>
      <c r="P22" s="86"/>
      <c r="Q22" s="86"/>
      <c r="R22" s="86"/>
      <c r="S22" s="86"/>
      <c r="T22" s="86"/>
      <c r="U22" s="5"/>
    </row>
    <row r="23" spans="2:21" ht="31.2" customHeight="1" x14ac:dyDescent="0.45">
      <c r="B23" s="990" t="s">
        <v>776</v>
      </c>
      <c r="C23" s="723"/>
      <c r="D23" s="723"/>
      <c r="E23" s="723"/>
      <c r="F23" s="723"/>
      <c r="G23" s="723"/>
      <c r="H23" s="999" t="s">
        <v>796</v>
      </c>
      <c r="I23" s="761"/>
      <c r="J23" s="762"/>
      <c r="K23" s="987" t="s">
        <v>862</v>
      </c>
      <c r="L23" s="988"/>
      <c r="M23" s="989"/>
      <c r="N23" s="925" t="s">
        <v>797</v>
      </c>
      <c r="O23" s="906"/>
      <c r="P23" s="86"/>
      <c r="Q23" s="86"/>
      <c r="R23" s="86"/>
      <c r="S23" s="86"/>
      <c r="T23" s="86"/>
      <c r="U23" s="5"/>
    </row>
    <row r="24" spans="2:21" ht="24" customHeight="1" x14ac:dyDescent="0.45">
      <c r="B24" s="954" t="str">
        <f>'4. 排出源リスト'!F5&amp;"年度"</f>
        <v>令和2年度</v>
      </c>
      <c r="C24" s="955"/>
      <c r="D24" s="955"/>
      <c r="E24" s="955"/>
      <c r="F24" s="955"/>
      <c r="G24" s="929"/>
      <c r="H24" s="958">
        <v>2000</v>
      </c>
      <c r="I24" s="959"/>
      <c r="J24" s="960"/>
      <c r="K24" s="950" t="s">
        <v>939</v>
      </c>
      <c r="L24" s="964"/>
      <c r="M24" s="965"/>
      <c r="N24" s="950" t="s">
        <v>963</v>
      </c>
      <c r="O24" s="951"/>
      <c r="P24" s="86"/>
      <c r="Q24" s="86"/>
      <c r="R24" s="86"/>
      <c r="S24" s="86"/>
      <c r="T24" s="86"/>
      <c r="U24" s="5"/>
    </row>
    <row r="25" spans="2:21" ht="24" customHeight="1" x14ac:dyDescent="0.45">
      <c r="B25" s="954" t="str">
        <f>'4. 排出源リスト'!G5&amp;"年度"</f>
        <v>令和3年度</v>
      </c>
      <c r="C25" s="955"/>
      <c r="D25" s="955"/>
      <c r="E25" s="955"/>
      <c r="F25" s="955"/>
      <c r="G25" s="929"/>
      <c r="H25" s="958">
        <v>2250</v>
      </c>
      <c r="I25" s="959"/>
      <c r="J25" s="960"/>
      <c r="K25" s="950" t="s">
        <v>939</v>
      </c>
      <c r="L25" s="964"/>
      <c r="M25" s="965"/>
      <c r="N25" s="950" t="s">
        <v>964</v>
      </c>
      <c r="O25" s="951"/>
      <c r="P25" s="86"/>
      <c r="Q25" s="86"/>
      <c r="R25" s="86"/>
      <c r="S25" s="86"/>
      <c r="T25" s="86"/>
      <c r="U25" s="5"/>
    </row>
    <row r="26" spans="2:21" ht="24" customHeight="1" thickBot="1" x14ac:dyDescent="0.5">
      <c r="B26" s="956" t="str">
        <f>'4. 排出源リスト'!H5&amp;"年度"</f>
        <v>令和4年度</v>
      </c>
      <c r="C26" s="957"/>
      <c r="D26" s="957"/>
      <c r="E26" s="957"/>
      <c r="F26" s="957"/>
      <c r="G26" s="935"/>
      <c r="H26" s="961">
        <v>1900</v>
      </c>
      <c r="I26" s="962"/>
      <c r="J26" s="963"/>
      <c r="K26" s="952" t="s">
        <v>939</v>
      </c>
      <c r="L26" s="966"/>
      <c r="M26" s="967"/>
      <c r="N26" s="952" t="s">
        <v>964</v>
      </c>
      <c r="O26" s="953"/>
      <c r="P26" s="86"/>
      <c r="Q26" s="86"/>
      <c r="R26" s="86"/>
      <c r="S26" s="86"/>
      <c r="T26" s="86"/>
      <c r="U26" s="5"/>
    </row>
    <row r="27" spans="2:21" ht="12" customHeight="1" x14ac:dyDescent="0.45">
      <c r="C27" s="159"/>
      <c r="D27" s="159"/>
      <c r="E27" s="159"/>
      <c r="F27" s="159"/>
      <c r="G27" s="159"/>
      <c r="H27" s="159"/>
      <c r="I27" s="159"/>
      <c r="J27" s="86"/>
      <c r="K27" s="86"/>
      <c r="L27" s="86"/>
      <c r="M27" s="86"/>
      <c r="N27" s="86"/>
      <c r="O27" s="86"/>
      <c r="P27" s="86"/>
      <c r="Q27" s="86"/>
      <c r="R27" s="86"/>
      <c r="S27" s="86"/>
      <c r="T27" s="86"/>
      <c r="U27" s="5"/>
    </row>
    <row r="28" spans="2:21" ht="12" customHeight="1" x14ac:dyDescent="0.45">
      <c r="B28" s="9" t="s">
        <v>959</v>
      </c>
      <c r="C28" s="10"/>
      <c r="D28" s="159"/>
      <c r="E28" s="159"/>
      <c r="F28" s="159"/>
      <c r="G28" s="159"/>
      <c r="H28" s="159"/>
      <c r="I28" s="159"/>
      <c r="J28" s="86"/>
      <c r="K28" s="86"/>
      <c r="L28" s="86"/>
      <c r="M28" s="86"/>
      <c r="N28" s="86"/>
      <c r="O28" s="86"/>
      <c r="P28" s="86"/>
      <c r="Q28" s="86"/>
      <c r="R28" s="86"/>
      <c r="S28" s="86"/>
      <c r="T28" s="86"/>
      <c r="U28" s="5"/>
    </row>
    <row r="29" spans="2:21" ht="12" customHeight="1" x14ac:dyDescent="0.45">
      <c r="B29" s="5" t="s">
        <v>11</v>
      </c>
      <c r="C29" s="86" t="s">
        <v>879</v>
      </c>
      <c r="D29" s="86"/>
      <c r="E29" s="153"/>
      <c r="F29" s="153"/>
      <c r="G29" s="153"/>
      <c r="H29" s="153"/>
      <c r="I29" s="153"/>
      <c r="J29" s="153"/>
      <c r="K29" s="153"/>
      <c r="L29" s="153"/>
      <c r="M29" s="153"/>
      <c r="N29" s="153"/>
      <c r="O29" s="153"/>
      <c r="P29" s="153"/>
      <c r="Q29" s="153"/>
      <c r="R29" s="153"/>
      <c r="S29" s="153"/>
      <c r="T29" s="153"/>
    </row>
    <row r="30" spans="2:21" ht="12" customHeight="1" thickBot="1" x14ac:dyDescent="0.5"/>
    <row r="31" spans="2:21" ht="28.2" customHeight="1" x14ac:dyDescent="0.45">
      <c r="B31" s="905" t="s">
        <v>960</v>
      </c>
      <c r="C31" s="949"/>
      <c r="D31" s="949"/>
      <c r="E31" s="949"/>
      <c r="F31" s="949"/>
      <c r="G31" s="926"/>
      <c r="H31" s="569" t="s">
        <v>946</v>
      </c>
      <c r="I31" s="925" t="s">
        <v>973</v>
      </c>
      <c r="J31" s="926"/>
      <c r="K31" s="568" t="str">
        <f>"排出量
（"&amp;'4. 排出源リスト'!F5&amp;"年度"&amp;"）"</f>
        <v>排出量
（令和2年度）</v>
      </c>
      <c r="L31" s="927" t="str">
        <f>"排出量
（"&amp;'4. 排出源リスト'!G5&amp;"年度"&amp;"）"</f>
        <v>排出量
（令和3年度）</v>
      </c>
      <c r="M31" s="927"/>
      <c r="N31" s="927"/>
      <c r="O31" s="927" t="str">
        <f>"排出量
（"&amp;'4. 排出源リスト'!H5&amp;"年度"&amp;"）"</f>
        <v>排出量
（令和4年度）</v>
      </c>
      <c r="P31" s="941"/>
    </row>
    <row r="32" spans="2:21" ht="15.6" customHeight="1" x14ac:dyDescent="0.45">
      <c r="B32" s="943">
        <v>1</v>
      </c>
      <c r="C32" s="944"/>
      <c r="D32" s="944"/>
      <c r="E32" s="944"/>
      <c r="F32" s="944"/>
      <c r="G32" s="944"/>
      <c r="H32" s="612" t="str">
        <f>IF(VLOOKUP(B32,'1-2. 工場・事業場リスト'!$B$12:$C$16,2,0)&gt;0,VLOOKUP(B32,'1-2. 工場・事業場リスト'!$B$12:$C$16,2,0),"")</f>
        <v>本社ビル</v>
      </c>
      <c r="I32" s="928" t="str">
        <f>IF(VLOOKUP(B32,'1-2. 工場・事業場リスト'!$B$12:$D$16,3,0)&gt;0,VLOOKUP(B32,'1-2. 工場・事業場リスト'!$B$12:$D$16,3,0),"")</f>
        <v>事業場</v>
      </c>
      <c r="J32" s="929"/>
      <c r="K32" s="566">
        <f>IF(VLOOKUP(B32,'6-1. CO2排出量①'!$AI$7:$AJ$31,2,FALSE)&gt;0,INT(VLOOKUP(B32,'6-1. CO2排出量①'!$AI$7:$AJ$31,2,FALSE)),"")</f>
        <v>2367</v>
      </c>
      <c r="L32" s="930">
        <f>IF(VLOOKUP(B32,'6-2. CO2排出量②'!$AI$7:$AJ$23,2,FALSE)&gt;0,INT(VLOOKUP(B32,'6-2. CO2排出量②'!$AI$7:$AJ$23,2,FALSE)),"")</f>
        <v>3324</v>
      </c>
      <c r="M32" s="930"/>
      <c r="N32" s="930"/>
      <c r="O32" s="930">
        <f>IF(VLOOKUP(B32,'6-3. CO2排出量③'!$AI$7:$AJ$23,2,FALSE)&gt;0,INT(VLOOKUP(B32,'6-3. CO2排出量③'!$AI$7:$AJ$23,2,FALSE)),"")</f>
        <v>3324</v>
      </c>
      <c r="P32" s="942"/>
    </row>
    <row r="33" spans="2:16" ht="15.6" customHeight="1" x14ac:dyDescent="0.45">
      <c r="B33" s="945">
        <v>2</v>
      </c>
      <c r="C33" s="946"/>
      <c r="D33" s="946"/>
      <c r="E33" s="946"/>
      <c r="F33" s="946"/>
      <c r="G33" s="946"/>
      <c r="H33" s="612" t="str">
        <f>IF(VLOOKUP(B33,'1-2. 工場・事業場リスト'!$B$12:$C$16,2,0)&gt;0,VLOOKUP(B33,'1-2. 工場・事業場リスト'!$B$12:$C$16,2,0),"")</f>
        <v>A支店</v>
      </c>
      <c r="I33" s="928" t="str">
        <f>IF(VLOOKUP(B33,'1-2. 工場・事業場リスト'!$B$12:$D$16,3,0)&gt;0,VLOOKUP(B33,'1-2. 工場・事業場リスト'!$B$12:$D$16,3,0),"")</f>
        <v>事業場</v>
      </c>
      <c r="J33" s="929"/>
      <c r="K33" s="566">
        <f>IF(VLOOKUP(B33,'6-1. CO2排出量①'!$AI$7:$AJ$31,2,FALSE)&gt;0,INT(VLOOKUP(B33,'6-1. CO2排出量①'!$AI$7:$AJ$31,2,FALSE)),"")</f>
        <v>1747</v>
      </c>
      <c r="L33" s="931">
        <f>IF(VLOOKUP(B33,'6-2. CO2排出量②'!$AI$7:$AJ$23,2,FALSE)&gt;0,INT(VLOOKUP(B33,'6-2. CO2排出量②'!$AI$7:$AJ$23,2,FALSE)),"")</f>
        <v>1774</v>
      </c>
      <c r="M33" s="932"/>
      <c r="N33" s="933"/>
      <c r="O33" s="931">
        <f>IF(VLOOKUP(B33,'6-3. CO2排出量③'!$AI$7:$AJ$23,2,FALSE)&gt;0,INT(VLOOKUP(B33,'6-3. CO2排出量③'!$AI$7:$AJ$23,2,FALSE)),"")</f>
        <v>1774</v>
      </c>
      <c r="P33" s="939"/>
    </row>
    <row r="34" spans="2:16" ht="15.6" customHeight="1" x14ac:dyDescent="0.45">
      <c r="B34" s="943">
        <v>3</v>
      </c>
      <c r="C34" s="944"/>
      <c r="D34" s="944"/>
      <c r="E34" s="944"/>
      <c r="F34" s="944"/>
      <c r="G34" s="944"/>
      <c r="H34" s="612" t="str">
        <f>IF(VLOOKUP(B34,'1-2. 工場・事業場リスト'!$B$12:$C$16,2,0)&gt;0,VLOOKUP(B34,'1-2. 工場・事業場リスト'!$B$12:$C$16,2,0),"")</f>
        <v>B支店</v>
      </c>
      <c r="I34" s="928" t="str">
        <f>IF(VLOOKUP(B34,'1-2. 工場・事業場リスト'!$B$12:$D$16,3,0)&gt;0,VLOOKUP(B34,'1-2. 工場・事業場リスト'!$B$12:$D$16,3,0),"")</f>
        <v>事業場</v>
      </c>
      <c r="J34" s="929"/>
      <c r="K34" s="566">
        <f>IF(VLOOKUP(B34,'6-1. CO2排出量①'!$AI$7:$AJ$31,2,FALSE)&gt;0,INT(VLOOKUP(B34,'6-1. CO2排出量①'!$AI$7:$AJ$31,2,FALSE)),"")</f>
        <v>1162</v>
      </c>
      <c r="L34" s="931">
        <f>IF(VLOOKUP(B34,'6-2. CO2排出量②'!$AI$7:$AJ$23,2,FALSE)&gt;0,INT(VLOOKUP(B34,'6-2. CO2排出量②'!$AI$7:$AJ$23,2,FALSE)),"")</f>
        <v>1213</v>
      </c>
      <c r="M34" s="932"/>
      <c r="N34" s="933"/>
      <c r="O34" s="931">
        <f>IF(VLOOKUP(B34,'6-3. CO2排出量③'!$AI$7:$AJ$23,2,FALSE)&gt;0,INT(VLOOKUP(B34,'6-3. CO2排出量③'!$AI$7:$AJ$23,2,FALSE)),"")</f>
        <v>1213</v>
      </c>
      <c r="P34" s="939"/>
    </row>
    <row r="35" spans="2:16" ht="15.6" customHeight="1" x14ac:dyDescent="0.45">
      <c r="B35" s="945">
        <v>4</v>
      </c>
      <c r="C35" s="946"/>
      <c r="D35" s="946"/>
      <c r="E35" s="946"/>
      <c r="F35" s="946"/>
      <c r="G35" s="946"/>
      <c r="H35" s="612" t="str">
        <f>IF(VLOOKUP(B35,'1-2. 工場・事業場リスト'!$B$12:$C$16,2,0)&gt;0,VLOOKUP(B35,'1-2. 工場・事業場リスト'!$B$12:$C$16,2,0),"")</f>
        <v/>
      </c>
      <c r="I35" s="928" t="str">
        <f>IF(VLOOKUP(B35,'1-2. 工場・事業場リスト'!$B$12:$D$16,3,0)&gt;0,VLOOKUP(B35,'1-2. 工場・事業場リスト'!$B$12:$D$16,3,0),"")</f>
        <v/>
      </c>
      <c r="J35" s="929"/>
      <c r="K35" s="566" t="str">
        <f>IF(VLOOKUP(B35,'6-1. CO2排出量①'!$AI$7:$AJ$31,2,FALSE)&gt;0,INT(VLOOKUP(B35,'6-1. CO2排出量①'!$AI$7:$AJ$31,2,FALSE)),"")</f>
        <v/>
      </c>
      <c r="L35" s="931" t="str">
        <f>IF(VLOOKUP(B35,'6-2. CO2排出量②'!$AI$7:$AJ$23,2,FALSE)&gt;0,INT(VLOOKUP(B35,'6-2. CO2排出量②'!$AI$7:$AJ$23,2,FALSE)),"")</f>
        <v/>
      </c>
      <c r="M35" s="932"/>
      <c r="N35" s="933"/>
      <c r="O35" s="931" t="str">
        <f>IF(VLOOKUP(B35,'6-3. CO2排出量③'!$AI$7:$AJ$23,2,FALSE)&gt;0,INT(VLOOKUP(B35,'6-3. CO2排出量③'!$AI$7:$AJ$23,2,FALSE)),"")</f>
        <v/>
      </c>
      <c r="P35" s="939"/>
    </row>
    <row r="36" spans="2:16" ht="15.6" customHeight="1" thickBot="1" x14ac:dyDescent="0.5">
      <c r="B36" s="947">
        <v>5</v>
      </c>
      <c r="C36" s="948"/>
      <c r="D36" s="948"/>
      <c r="E36" s="948"/>
      <c r="F36" s="948"/>
      <c r="G36" s="948"/>
      <c r="H36" s="613" t="str">
        <f>IF(VLOOKUP(B36,'1-2. 工場・事業場リスト'!$B$12:$C$16,2,0)&gt;0,VLOOKUP(B36,'1-2. 工場・事業場リスト'!$B$12:$C$16,2,0),"")</f>
        <v/>
      </c>
      <c r="I36" s="934" t="str">
        <f>IF(VLOOKUP(B36,'1-2. 工場・事業場リスト'!$B$12:$D$16,3,0)&gt;0,VLOOKUP(B36,'1-2. 工場・事業場リスト'!$B$12:$D$16,3,0),"")</f>
        <v/>
      </c>
      <c r="J36" s="935"/>
      <c r="K36" s="567" t="str">
        <f>IF(VLOOKUP(B36,'6-1. CO2排出量①'!$AI$7:$AJ$31,2,FALSE)&gt;0,INT(VLOOKUP(B36,'6-1. CO2排出量①'!$AI$7:$AJ$31,2,FALSE)),"")</f>
        <v/>
      </c>
      <c r="L36" s="936" t="str">
        <f>IF(VLOOKUP(B36,'6-2. CO2排出量②'!$AI$7:$AJ$23,2,FALSE)&gt;0,INT(VLOOKUP(B36,'6-2. CO2排出量②'!$AI$7:$AJ$23,2,FALSE)),"")</f>
        <v/>
      </c>
      <c r="M36" s="937"/>
      <c r="N36" s="938"/>
      <c r="O36" s="936" t="str">
        <f>IF(VLOOKUP(B36,'6-3. CO2排出量③'!$AI$7:$AJ$23,2,FALSE)&gt;0,INT(VLOOKUP(B36,'6-3. CO2排出量③'!$AI$7:$AJ$23,2,FALSE)),"")</f>
        <v/>
      </c>
      <c r="P36" s="940"/>
    </row>
    <row r="37" spans="2:16" ht="12" customHeight="1" x14ac:dyDescent="0.45"/>
    <row r="38" spans="2:16" ht="12" customHeight="1" x14ac:dyDescent="0.45"/>
    <row r="39" spans="2:16" ht="12" customHeight="1" x14ac:dyDescent="0.45"/>
    <row r="40" spans="2:16" ht="12" customHeight="1" x14ac:dyDescent="0.45"/>
    <row r="41" spans="2:16" ht="12" customHeight="1" x14ac:dyDescent="0.45"/>
    <row r="42" spans="2:16" ht="12" customHeight="1" x14ac:dyDescent="0.45"/>
    <row r="43" spans="2:16" ht="12" customHeight="1" x14ac:dyDescent="0.45"/>
    <row r="44" spans="2:16" ht="12" customHeight="1" x14ac:dyDescent="0.45"/>
    <row r="45" spans="2:16" ht="12" customHeight="1" x14ac:dyDescent="0.45"/>
    <row r="46" spans="2:16" ht="12" customHeight="1" x14ac:dyDescent="0.45"/>
    <row r="47" spans="2:16" ht="12" customHeight="1" x14ac:dyDescent="0.45"/>
    <row r="48" spans="2:16" ht="12" customHeight="1" x14ac:dyDescent="0.45"/>
    <row r="49" ht="12" customHeight="1" x14ac:dyDescent="0.45"/>
    <row r="50" ht="12" customHeight="1" x14ac:dyDescent="0.45"/>
    <row r="51" ht="12" customHeight="1" x14ac:dyDescent="0.45"/>
    <row r="52" ht="12" customHeight="1" x14ac:dyDescent="0.45"/>
    <row r="53" ht="12" customHeight="1" x14ac:dyDescent="0.45"/>
    <row r="54" ht="12" customHeight="1" x14ac:dyDescent="0.45"/>
    <row r="55" ht="12" customHeight="1" x14ac:dyDescent="0.45"/>
    <row r="56" ht="12" customHeight="1" x14ac:dyDescent="0.45"/>
    <row r="57" ht="12" customHeight="1" x14ac:dyDescent="0.45"/>
    <row r="58" ht="12" customHeight="1" x14ac:dyDescent="0.45"/>
    <row r="59" ht="12" customHeight="1" x14ac:dyDescent="0.45"/>
    <row r="60" ht="12" customHeight="1" x14ac:dyDescent="0.45"/>
    <row r="61" ht="12" customHeight="1" x14ac:dyDescent="0.45"/>
    <row r="62" ht="12" customHeight="1" x14ac:dyDescent="0.45"/>
    <row r="63" ht="12" customHeight="1" x14ac:dyDescent="0.45"/>
    <row r="64"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sheetData>
  <sheetProtection algorithmName="SHA-512" hashValue="d/Ddw8mftLuRavLuuUoYZWAum/3ryi0xDfMwWBDuLIeT/pO4BZu9tVGK6UPafUcXvX0deqT+uhpYmlO8X+A1sw==" saltValue="7BXQ0EH2taHBTVJMO1y96Q==" spinCount="100000" sheet="1" scenarios="1" formatRows="0"/>
  <mergeCells count="58">
    <mergeCell ref="K23:M23"/>
    <mergeCell ref="N23:O23"/>
    <mergeCell ref="B23:G23"/>
    <mergeCell ref="I8:J8"/>
    <mergeCell ref="I9:J9"/>
    <mergeCell ref="I10:J10"/>
    <mergeCell ref="I11:J11"/>
    <mergeCell ref="H23:J23"/>
    <mergeCell ref="B16:G16"/>
    <mergeCell ref="B17:G17"/>
    <mergeCell ref="B11:G11"/>
    <mergeCell ref="K9:Q9"/>
    <mergeCell ref="K5:Q6"/>
    <mergeCell ref="K7:Q7"/>
    <mergeCell ref="K8:Q8"/>
    <mergeCell ref="H5:J6"/>
    <mergeCell ref="I7:J7"/>
    <mergeCell ref="B5:G6"/>
    <mergeCell ref="B7:G7"/>
    <mergeCell ref="B8:G8"/>
    <mergeCell ref="B9:G9"/>
    <mergeCell ref="B10:G10"/>
    <mergeCell ref="N24:O24"/>
    <mergeCell ref="N25:O25"/>
    <mergeCell ref="N26:O26"/>
    <mergeCell ref="B25:G25"/>
    <mergeCell ref="B26:G26"/>
    <mergeCell ref="H25:J25"/>
    <mergeCell ref="H26:J26"/>
    <mergeCell ref="K24:M24"/>
    <mergeCell ref="K25:M25"/>
    <mergeCell ref="K26:M26"/>
    <mergeCell ref="H24:J24"/>
    <mergeCell ref="B24:G24"/>
    <mergeCell ref="B34:G34"/>
    <mergeCell ref="B35:G35"/>
    <mergeCell ref="B36:G36"/>
    <mergeCell ref="B31:G31"/>
    <mergeCell ref="B32:G32"/>
    <mergeCell ref="B33:G33"/>
    <mergeCell ref="O35:P35"/>
    <mergeCell ref="O36:P36"/>
    <mergeCell ref="O33:P33"/>
    <mergeCell ref="O34:P34"/>
    <mergeCell ref="O31:P31"/>
    <mergeCell ref="O32:P32"/>
    <mergeCell ref="I34:J34"/>
    <mergeCell ref="L34:N34"/>
    <mergeCell ref="I35:J35"/>
    <mergeCell ref="L35:N35"/>
    <mergeCell ref="I36:J36"/>
    <mergeCell ref="L36:N36"/>
    <mergeCell ref="I31:J31"/>
    <mergeCell ref="L31:N31"/>
    <mergeCell ref="I32:J32"/>
    <mergeCell ref="L32:N32"/>
    <mergeCell ref="I33:J33"/>
    <mergeCell ref="L33:N33"/>
  </mergeCells>
  <phoneticPr fontId="2"/>
  <conditionalFormatting sqref="H7:H11 Q10:Q11 H16:H17 K10:K11 B7:G9 B24:O26 N10:N11 P11">
    <cfRule type="expression" dxfId="3" priority="4">
      <formula>$AO$3</formula>
    </cfRule>
  </conditionalFormatting>
  <conditionalFormatting sqref="K7:K9">
    <cfRule type="expression" dxfId="2" priority="3">
      <formula>$AO$3</formula>
    </cfRule>
  </conditionalFormatting>
  <conditionalFormatting sqref="O31:O36 K31:L36 H32:I36">
    <cfRule type="expression" dxfId="1" priority="1">
      <formula>$AO$3</formula>
    </cfRule>
  </conditionalFormatting>
  <dataValidations count="1">
    <dataValidation allowBlank="1" showInputMessage="1" showErrorMessage="1" prompt="整数で記入してください。" sqref="H16" xr:uid="{00000000-0002-0000-0A00-000000000000}"/>
  </dataValidations>
  <pageMargins left="0.59055118110236227" right="0.59055118110236227" top="0.39370078740157483" bottom="0.39370078740157483" header="0.31496062992125984" footer="0.31496062992125984"/>
  <pageSetup paperSize="9" scale="6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746760</xdr:colOff>
                    <xdr:row>0</xdr:row>
                    <xdr:rowOff>114300</xdr:rowOff>
                  </from>
                  <to>
                    <xdr:col>14</xdr:col>
                    <xdr:colOff>144780</xdr:colOff>
                    <xdr:row>2</xdr:row>
                    <xdr:rowOff>22860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dimension ref="B2:CC32"/>
  <sheetViews>
    <sheetView showGridLines="0" view="pageBreakPreview" zoomScale="80" zoomScaleNormal="100" zoomScaleSheetLayoutView="80" workbookViewId="0"/>
  </sheetViews>
  <sheetFormatPr defaultColWidth="8.19921875" defaultRowHeight="12" x14ac:dyDescent="0.45"/>
  <cols>
    <col min="1" max="1" width="1.19921875" style="298" customWidth="1"/>
    <col min="2" max="2" width="82.19921875" style="298" customWidth="1"/>
    <col min="3" max="3" width="1.19921875" style="298" customWidth="1"/>
    <col min="4" max="10" width="8.19921875" style="298"/>
    <col min="11" max="11" width="0" style="298" hidden="1" customWidth="1"/>
    <col min="12" max="16384" width="8.19921875" style="298"/>
  </cols>
  <sheetData>
    <row r="2" spans="2:81" ht="22.5" customHeight="1" thickBot="1" x14ac:dyDescent="0.5">
      <c r="B2" s="298" t="s">
        <v>967</v>
      </c>
      <c r="K2" s="28" t="s">
        <v>778</v>
      </c>
      <c r="CC2" s="298" t="b">
        <v>0</v>
      </c>
    </row>
    <row r="3" spans="2:81" ht="26.25" customHeight="1" thickBot="1" x14ac:dyDescent="0.5">
      <c r="B3" s="1005" t="s">
        <v>998</v>
      </c>
      <c r="J3" s="559"/>
      <c r="K3" s="560" t="b">
        <v>0</v>
      </c>
    </row>
    <row r="4" spans="2:81" ht="26.25" customHeight="1" x14ac:dyDescent="0.45">
      <c r="B4" s="1006"/>
    </row>
    <row r="5" spans="2:81" ht="26.25" customHeight="1" x14ac:dyDescent="0.45">
      <c r="B5" s="1006"/>
    </row>
    <row r="6" spans="2:81" ht="26.25" customHeight="1" x14ac:dyDescent="0.45">
      <c r="B6" s="1006"/>
    </row>
    <row r="7" spans="2:81" ht="26.25" customHeight="1" x14ac:dyDescent="0.45">
      <c r="B7" s="1006"/>
    </row>
    <row r="8" spans="2:81" ht="26.25" customHeight="1" x14ac:dyDescent="0.45">
      <c r="B8" s="1006"/>
    </row>
    <row r="9" spans="2:81" ht="26.25" customHeight="1" x14ac:dyDescent="0.45">
      <c r="B9" s="1006"/>
    </row>
    <row r="10" spans="2:81" ht="26.25" customHeight="1" x14ac:dyDescent="0.45">
      <c r="B10" s="1006"/>
    </row>
    <row r="11" spans="2:81" ht="26.25" customHeight="1" x14ac:dyDescent="0.45">
      <c r="B11" s="1006"/>
    </row>
    <row r="12" spans="2:81" ht="26.25" customHeight="1" x14ac:dyDescent="0.45">
      <c r="B12" s="1006"/>
    </row>
    <row r="13" spans="2:81" ht="26.25" customHeight="1" x14ac:dyDescent="0.45">
      <c r="B13" s="1006"/>
      <c r="E13" s="299"/>
      <c r="F13" s="299"/>
      <c r="G13" s="299"/>
      <c r="H13" s="299"/>
      <c r="I13" s="299"/>
      <c r="J13" s="299"/>
      <c r="K13" s="299"/>
      <c r="L13" s="300"/>
      <c r="M13" s="300"/>
      <c r="N13" s="300"/>
      <c r="O13" s="300"/>
      <c r="P13" s="300"/>
    </row>
    <row r="14" spans="2:81" ht="26.25" customHeight="1" x14ac:dyDescent="0.45">
      <c r="B14" s="1006"/>
      <c r="E14" s="299"/>
      <c r="F14" s="301"/>
      <c r="G14" s="301"/>
      <c r="H14" s="299"/>
      <c r="I14" s="299"/>
      <c r="J14" s="299"/>
      <c r="K14" s="299"/>
      <c r="L14" s="300"/>
      <c r="M14" s="300"/>
      <c r="N14" s="300"/>
      <c r="O14" s="300"/>
      <c r="P14" s="300"/>
    </row>
    <row r="15" spans="2:81" ht="26.25" customHeight="1" x14ac:dyDescent="0.45">
      <c r="B15" s="1006"/>
      <c r="E15" s="299"/>
      <c r="F15" s="302"/>
      <c r="G15" s="299"/>
      <c r="H15" s="299"/>
      <c r="I15" s="299"/>
      <c r="J15" s="299"/>
      <c r="K15" s="299"/>
      <c r="L15" s="300"/>
      <c r="M15" s="300"/>
      <c r="N15" s="300"/>
      <c r="O15" s="300"/>
      <c r="P15" s="300"/>
    </row>
    <row r="16" spans="2:81" ht="26.25" customHeight="1" x14ac:dyDescent="0.45">
      <c r="B16" s="1006"/>
      <c r="E16" s="299"/>
      <c r="F16" s="299"/>
      <c r="G16" s="299"/>
      <c r="H16" s="299"/>
      <c r="I16" s="299"/>
      <c r="J16" s="299"/>
      <c r="K16" s="299"/>
      <c r="L16" s="300"/>
      <c r="M16" s="300"/>
      <c r="N16" s="300"/>
      <c r="O16" s="300"/>
      <c r="P16" s="300"/>
    </row>
    <row r="17" spans="2:16" ht="26.25" customHeight="1" x14ac:dyDescent="0.45">
      <c r="B17" s="1006"/>
      <c r="E17" s="299"/>
      <c r="F17" s="299"/>
      <c r="G17" s="299"/>
      <c r="H17" s="299"/>
      <c r="I17" s="299"/>
      <c r="J17" s="299"/>
      <c r="K17" s="299"/>
      <c r="L17" s="300"/>
      <c r="M17" s="300"/>
      <c r="N17" s="300"/>
      <c r="O17" s="300"/>
      <c r="P17" s="300"/>
    </row>
    <row r="18" spans="2:16" ht="26.25" customHeight="1" x14ac:dyDescent="0.45">
      <c r="B18" s="1006"/>
      <c r="E18" s="299"/>
      <c r="F18" s="301"/>
      <c r="G18" s="301"/>
      <c r="H18" s="299"/>
      <c r="I18" s="299"/>
      <c r="J18" s="299"/>
      <c r="K18" s="299"/>
      <c r="L18" s="300"/>
      <c r="M18" s="300"/>
      <c r="N18" s="300"/>
      <c r="O18" s="300"/>
      <c r="P18" s="300"/>
    </row>
    <row r="19" spans="2:16" ht="26.25" customHeight="1" x14ac:dyDescent="0.45">
      <c r="B19" s="1006"/>
      <c r="E19" s="299"/>
      <c r="F19" s="302"/>
      <c r="G19" s="299"/>
      <c r="H19" s="299"/>
      <c r="I19" s="299"/>
      <c r="J19" s="299"/>
      <c r="K19" s="299"/>
      <c r="L19" s="300"/>
      <c r="M19" s="300"/>
      <c r="N19" s="300"/>
      <c r="O19" s="300"/>
      <c r="P19" s="300"/>
    </row>
    <row r="20" spans="2:16" ht="26.25" customHeight="1" x14ac:dyDescent="0.45">
      <c r="B20" s="1006"/>
      <c r="E20" s="299"/>
      <c r="F20" s="299"/>
      <c r="G20" s="299"/>
      <c r="H20" s="299"/>
      <c r="I20" s="299"/>
      <c r="J20" s="299"/>
      <c r="K20" s="299"/>
      <c r="L20" s="300"/>
      <c r="M20" s="300"/>
      <c r="N20" s="300"/>
      <c r="O20" s="300"/>
      <c r="P20" s="300"/>
    </row>
    <row r="21" spans="2:16" ht="26.25" customHeight="1" x14ac:dyDescent="0.45">
      <c r="B21" s="1006"/>
      <c r="E21" s="299"/>
      <c r="F21" s="299"/>
      <c r="G21" s="299"/>
      <c r="H21" s="299"/>
      <c r="I21" s="299"/>
      <c r="J21" s="299"/>
      <c r="K21" s="299"/>
      <c r="L21" s="300"/>
      <c r="M21" s="300"/>
      <c r="N21" s="300"/>
      <c r="O21" s="300"/>
      <c r="P21" s="300"/>
    </row>
    <row r="22" spans="2:16" ht="26.25" customHeight="1" x14ac:dyDescent="0.45">
      <c r="B22" s="1006"/>
      <c r="E22" s="299"/>
      <c r="F22" s="299"/>
      <c r="G22" s="299"/>
      <c r="H22" s="299"/>
      <c r="I22" s="299"/>
      <c r="J22" s="299"/>
      <c r="K22" s="299"/>
      <c r="L22" s="300"/>
      <c r="M22" s="300"/>
      <c r="N22" s="300"/>
      <c r="O22" s="300"/>
      <c r="P22" s="300"/>
    </row>
    <row r="23" spans="2:16" ht="26.25" customHeight="1" x14ac:dyDescent="0.45">
      <c r="B23" s="1006"/>
      <c r="E23" s="299"/>
      <c r="F23" s="301"/>
      <c r="G23" s="301"/>
      <c r="H23" s="301"/>
      <c r="I23" s="299"/>
      <c r="J23" s="299"/>
      <c r="K23" s="299"/>
      <c r="L23" s="300"/>
      <c r="M23" s="300"/>
      <c r="N23" s="300"/>
      <c r="O23" s="300"/>
      <c r="P23" s="300"/>
    </row>
    <row r="24" spans="2:16" ht="26.25" customHeight="1" x14ac:dyDescent="0.45">
      <c r="B24" s="1006"/>
      <c r="E24" s="299"/>
      <c r="F24" s="301"/>
      <c r="G24" s="299"/>
      <c r="H24" s="301"/>
      <c r="I24" s="299"/>
      <c r="J24" s="299"/>
      <c r="K24" s="299"/>
      <c r="L24" s="300"/>
      <c r="M24" s="300"/>
      <c r="N24" s="300"/>
      <c r="O24" s="300"/>
      <c r="P24" s="300"/>
    </row>
    <row r="25" spans="2:16" ht="26.25" customHeight="1" x14ac:dyDescent="0.45">
      <c r="B25" s="1006"/>
    </row>
    <row r="26" spans="2:16" ht="26.25" customHeight="1" x14ac:dyDescent="0.45">
      <c r="B26" s="1006"/>
    </row>
    <row r="27" spans="2:16" ht="26.25" customHeight="1" x14ac:dyDescent="0.45">
      <c r="B27" s="1006"/>
    </row>
    <row r="28" spans="2:16" ht="26.25" customHeight="1" x14ac:dyDescent="0.45">
      <c r="B28" s="1006"/>
    </row>
    <row r="29" spans="2:16" ht="26.25" customHeight="1" thickBot="1" x14ac:dyDescent="0.5">
      <c r="B29" s="1007"/>
    </row>
    <row r="30" spans="2:16" ht="3.75" customHeight="1" x14ac:dyDescent="0.45">
      <c r="B30" s="303"/>
    </row>
    <row r="31" spans="2:16" x14ac:dyDescent="0.45">
      <c r="B31" s="298" t="s">
        <v>873</v>
      </c>
    </row>
    <row r="32" spans="2:16" ht="9" customHeight="1" x14ac:dyDescent="0.45"/>
  </sheetData>
  <sheetProtection algorithmName="SHA-512" hashValue="703SOJoBYrEr0DAF+fT8/SFm/0/3Hj7JWtLPYP1G4WMrHm2oxrzmZ9q73xngYBdh9eZl8jrNeNBiPnl13Y9eTA==" saltValue="EXEjZalhWga6QeD3ZuFl7Q==" spinCount="100000" sheet="1" scenarios="1" formatRows="0"/>
  <mergeCells count="1">
    <mergeCell ref="B3:B29"/>
  </mergeCells>
  <phoneticPr fontId="2"/>
  <conditionalFormatting sqref="B3">
    <cfRule type="expression" dxfId="0" priority="1">
      <formula>$K$3=TRUE</formula>
    </cfRule>
  </conditionalFormatting>
  <pageMargins left="0.78740157480314965" right="0.78740157480314965" top="0.78740157480314965" bottom="0.78740157480314965" header="0.51181102362204722" footer="0.51181102362204722"/>
  <pageSetup paperSize="9" scale="92"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locked="0" defaultSize="0" autoFill="0" autoLine="0" autoPict="0">
                <anchor moveWithCells="1">
                  <from>
                    <xdr:col>1</xdr:col>
                    <xdr:colOff>518160</xdr:colOff>
                    <xdr:row>1</xdr:row>
                    <xdr:rowOff>22860</xdr:rowOff>
                  </from>
                  <to>
                    <xdr:col>1</xdr:col>
                    <xdr:colOff>1897380</xdr:colOff>
                    <xdr:row>1</xdr:row>
                    <xdr:rowOff>251460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7148C-275F-4A9E-B7FE-46ADE47D51FC}">
  <sheetPr codeName="Sheet21">
    <tabColor rgb="FFFFFF00"/>
  </sheetPr>
  <dimension ref="A1:L38"/>
  <sheetViews>
    <sheetView view="pageBreakPreview" zoomScale="80" zoomScaleNormal="100" zoomScaleSheetLayoutView="80" workbookViewId="0"/>
  </sheetViews>
  <sheetFormatPr defaultColWidth="8.19921875" defaultRowHeight="13.2" x14ac:dyDescent="0.45"/>
  <cols>
    <col min="1" max="1" width="28.19921875" style="20" customWidth="1"/>
    <col min="2" max="2" width="19.69921875" style="20" customWidth="1"/>
    <col min="3" max="4" width="17.59765625" style="20" customWidth="1"/>
    <col min="5" max="5" width="18.69921875" style="20" customWidth="1"/>
    <col min="6" max="6" width="17.69921875" style="20" customWidth="1"/>
    <col min="7" max="16384" width="8.19921875" style="20"/>
  </cols>
  <sheetData>
    <row r="1" spans="1:12" x14ac:dyDescent="0.45">
      <c r="A1" s="19" t="s">
        <v>806</v>
      </c>
      <c r="B1" s="19" t="s">
        <v>807</v>
      </c>
    </row>
    <row r="2" spans="1:12" ht="13.8" thickBot="1" x14ac:dyDescent="0.5">
      <c r="A2" s="21" t="s">
        <v>776</v>
      </c>
      <c r="B2" s="21" t="s">
        <v>808</v>
      </c>
    </row>
    <row r="3" spans="1:12" ht="13.8" thickBot="1" x14ac:dyDescent="0.5">
      <c r="A3" s="579"/>
      <c r="B3" s="580"/>
    </row>
    <row r="4" spans="1:12" x14ac:dyDescent="0.45">
      <c r="A4" s="24" t="s">
        <v>809</v>
      </c>
      <c r="B4" s="24" t="s">
        <v>878</v>
      </c>
    </row>
    <row r="5" spans="1:12" ht="13.8" thickBot="1" x14ac:dyDescent="0.5">
      <c r="A5" s="19" t="s">
        <v>810</v>
      </c>
      <c r="B5" s="21">
        <v>3</v>
      </c>
    </row>
    <row r="6" spans="1:12" ht="13.8" thickBot="1" x14ac:dyDescent="0.5">
      <c r="A6" s="22" t="s">
        <v>811</v>
      </c>
      <c r="B6" s="25">
        <f>'6-4. CO2排出量_総括'!H11</f>
        <v>5967</v>
      </c>
    </row>
    <row r="7" spans="1:12" ht="13.8" thickBot="1" x14ac:dyDescent="0.5">
      <c r="A7" s="22" t="s">
        <v>812</v>
      </c>
      <c r="B7" s="25">
        <f>'6-4. CO2排出量_総括'!H16</f>
        <v>1200</v>
      </c>
    </row>
    <row r="8" spans="1:12" ht="13.8" thickBot="1" x14ac:dyDescent="0.5">
      <c r="A8" s="19" t="s">
        <v>813</v>
      </c>
      <c r="B8" s="26"/>
    </row>
    <row r="9" spans="1:12" x14ac:dyDescent="0.45">
      <c r="A9" s="19" t="s">
        <v>814</v>
      </c>
      <c r="B9" s="26"/>
    </row>
    <row r="10" spans="1:12" ht="13.5" customHeight="1" x14ac:dyDescent="0.45">
      <c r="K10" s="581"/>
      <c r="L10" s="582"/>
    </row>
    <row r="11" spans="1:12" ht="13.5" customHeight="1" thickBot="1" x14ac:dyDescent="0.5">
      <c r="A11" s="583" t="s">
        <v>970</v>
      </c>
      <c r="B11" s="584" t="s">
        <v>971</v>
      </c>
      <c r="C11" s="584" t="s">
        <v>972</v>
      </c>
      <c r="D11" s="585" t="s">
        <v>721</v>
      </c>
      <c r="K11" s="581"/>
      <c r="L11" s="582"/>
    </row>
    <row r="12" spans="1:12" ht="13.5" customHeight="1" thickBot="1" x14ac:dyDescent="0.5">
      <c r="A12" s="583" t="str">
        <f>'6-4. CO2排出量_総括'!B24</f>
        <v>令和2年度</v>
      </c>
      <c r="B12" s="586">
        <f>'6-4. CO2排出量_総括'!H24</f>
        <v>2000</v>
      </c>
      <c r="C12" s="587" t="str">
        <f>'6-4. CO2排出量_総括'!K24</f>
        <v>時間</v>
      </c>
      <c r="D12" s="587" t="str">
        <f>'6-4. CO2排出量_総括'!N24</f>
        <v>営業時間（3事業場の単純平均）</v>
      </c>
      <c r="K12" s="581"/>
      <c r="L12" s="588"/>
    </row>
    <row r="13" spans="1:12" ht="14.25" customHeight="1" thickBot="1" x14ac:dyDescent="0.5">
      <c r="A13" s="583" t="str">
        <f>'6-4. CO2排出量_総括'!B25</f>
        <v>令和3年度</v>
      </c>
      <c r="B13" s="586">
        <f>'6-4. CO2排出量_総括'!H25</f>
        <v>2250</v>
      </c>
      <c r="C13" s="587" t="str">
        <f>'6-4. CO2排出量_総括'!K25</f>
        <v>時間</v>
      </c>
      <c r="D13" s="587" t="str">
        <f>'6-4. CO2排出量_総括'!N25</f>
        <v>営業時間（3事業場の単純平均）</v>
      </c>
      <c r="K13" s="581"/>
      <c r="L13" s="582"/>
    </row>
    <row r="14" spans="1:12" ht="13.8" thickBot="1" x14ac:dyDescent="0.5">
      <c r="A14" s="583" t="str">
        <f>'6-4. CO2排出量_総括'!B26</f>
        <v>令和4年度</v>
      </c>
      <c r="B14" s="589">
        <f>'6-4. CO2排出量_総括'!H26</f>
        <v>1900</v>
      </c>
      <c r="C14" s="23" t="str">
        <f>'6-4. CO2排出量_総括'!K26</f>
        <v>時間</v>
      </c>
      <c r="D14" s="23" t="str">
        <f>'6-4. CO2排出量_総括'!N26</f>
        <v>営業時間（3事業場の単純平均）</v>
      </c>
      <c r="K14" s="581"/>
      <c r="L14" s="582"/>
    </row>
    <row r="15" spans="1:12" ht="13.8" thickBot="1" x14ac:dyDescent="0.5">
      <c r="K15" s="581"/>
      <c r="L15" s="588"/>
    </row>
    <row r="16" spans="1:12" ht="13.8" thickBot="1" x14ac:dyDescent="0.5">
      <c r="A16" s="583" t="s">
        <v>960</v>
      </c>
      <c r="B16" s="590" t="s">
        <v>946</v>
      </c>
      <c r="C16" s="591" t="s">
        <v>973</v>
      </c>
      <c r="D16" s="592" t="str">
        <f>'6-4. CO2排出量_総括'!K31</f>
        <v>排出量
（令和2年度）</v>
      </c>
      <c r="E16" s="593" t="str">
        <f>'6-4. CO2排出量_総括'!L31</f>
        <v>排出量
（令和3年度）</v>
      </c>
      <c r="F16" s="593" t="str">
        <f>'6-4. CO2排出量_総括'!O31</f>
        <v>排出量
（令和4年度）</v>
      </c>
      <c r="K16" s="581"/>
      <c r="L16" s="582"/>
    </row>
    <row r="17" spans="1:12" ht="13.8" thickBot="1" x14ac:dyDescent="0.5">
      <c r="A17" s="583">
        <v>1</v>
      </c>
      <c r="B17" s="594" t="str">
        <f>'6-4. CO2排出量_総括'!H32</f>
        <v>本社ビル</v>
      </c>
      <c r="C17" s="595" t="str">
        <f>'6-4. CO2排出量_総括'!I32</f>
        <v>事業場</v>
      </c>
      <c r="D17" s="592">
        <f>'6-4. CO2排出量_総括'!K32</f>
        <v>2367</v>
      </c>
      <c r="E17" s="593">
        <f>'6-4. CO2排出量_総括'!L32</f>
        <v>3324</v>
      </c>
      <c r="F17" s="593">
        <f>'6-4. CO2排出量_総括'!O32</f>
        <v>3324</v>
      </c>
      <c r="K17" s="581"/>
      <c r="L17" s="582"/>
    </row>
    <row r="18" spans="1:12" ht="13.8" thickBot="1" x14ac:dyDescent="0.5">
      <c r="A18" s="583">
        <v>2</v>
      </c>
      <c r="B18" s="596" t="str">
        <f>'6-4. CO2排出量_総括'!H33</f>
        <v>A支店</v>
      </c>
      <c r="C18" s="597" t="str">
        <f>'6-4. CO2排出量_総括'!I33</f>
        <v>事業場</v>
      </c>
      <c r="D18" s="598">
        <f>'6-4. CO2排出量_総括'!K33</f>
        <v>1747</v>
      </c>
      <c r="E18" s="593">
        <f>'6-4. CO2排出量_総括'!L33</f>
        <v>1774</v>
      </c>
      <c r="F18" s="593">
        <f>'6-4. CO2排出量_総括'!O33</f>
        <v>1774</v>
      </c>
      <c r="K18" s="581"/>
      <c r="L18" s="588"/>
    </row>
    <row r="19" spans="1:12" ht="13.8" thickBot="1" x14ac:dyDescent="0.5">
      <c r="A19" s="583">
        <v>3</v>
      </c>
      <c r="B19" s="596" t="str">
        <f>'6-4. CO2排出量_総括'!H34</f>
        <v>B支店</v>
      </c>
      <c r="C19" s="597" t="str">
        <f>'6-4. CO2排出量_総括'!I34</f>
        <v>事業場</v>
      </c>
      <c r="D19" s="599">
        <f>'6-4. CO2排出量_総括'!K34</f>
        <v>1162</v>
      </c>
      <c r="E19" s="593">
        <f>'6-4. CO2排出量_総括'!L34</f>
        <v>1213</v>
      </c>
      <c r="F19" s="593">
        <f>'6-4. CO2排出量_総括'!O34</f>
        <v>1213</v>
      </c>
      <c r="L19" s="600"/>
    </row>
    <row r="20" spans="1:12" ht="13.8" thickBot="1" x14ac:dyDescent="0.5">
      <c r="A20" s="583">
        <v>4</v>
      </c>
      <c r="B20" s="596" t="str">
        <f>'6-4. CO2排出量_総括'!H35</f>
        <v/>
      </c>
      <c r="C20" s="597" t="str">
        <f>'6-4. CO2排出量_総括'!I35</f>
        <v/>
      </c>
      <c r="D20" s="598" t="str">
        <f>'6-4. CO2排出量_総括'!K35</f>
        <v/>
      </c>
      <c r="E20" s="593" t="str">
        <f>'6-4. CO2排出量_総括'!L35</f>
        <v/>
      </c>
      <c r="F20" s="593" t="str">
        <f>'6-4. CO2排出量_総括'!O35</f>
        <v/>
      </c>
      <c r="L20" s="600"/>
    </row>
    <row r="21" spans="1:12" ht="13.8" thickBot="1" x14ac:dyDescent="0.5">
      <c r="A21" s="583">
        <v>5</v>
      </c>
      <c r="B21" s="601" t="str">
        <f>'6-4. CO2排出量_総括'!H36</f>
        <v/>
      </c>
      <c r="C21" s="602" t="str">
        <f>'6-4. CO2排出量_総括'!I36</f>
        <v/>
      </c>
      <c r="D21" s="603" t="str">
        <f>'6-4. CO2排出量_総括'!K36</f>
        <v/>
      </c>
      <c r="E21" s="604" t="str">
        <f>'6-4. CO2排出量_総括'!L36</f>
        <v/>
      </c>
      <c r="F21" s="604" t="str">
        <f>'6-4. CO2排出量_総括'!O36</f>
        <v/>
      </c>
      <c r="L21" s="600"/>
    </row>
    <row r="22" spans="1:12" x14ac:dyDescent="0.45">
      <c r="L22" s="600"/>
    </row>
    <row r="23" spans="1:12" x14ac:dyDescent="0.45">
      <c r="L23" s="600"/>
    </row>
    <row r="24" spans="1:12" x14ac:dyDescent="0.45">
      <c r="L24" s="600"/>
    </row>
    <row r="25" spans="1:12" x14ac:dyDescent="0.45">
      <c r="L25" s="600"/>
    </row>
    <row r="26" spans="1:12" x14ac:dyDescent="0.45">
      <c r="L26" s="600"/>
    </row>
    <row r="27" spans="1:12" x14ac:dyDescent="0.45">
      <c r="L27" s="600"/>
    </row>
    <row r="28" spans="1:12" x14ac:dyDescent="0.45">
      <c r="L28" s="600"/>
    </row>
    <row r="29" spans="1:12" x14ac:dyDescent="0.45">
      <c r="L29" s="600"/>
    </row>
    <row r="30" spans="1:12" x14ac:dyDescent="0.45">
      <c r="L30" s="600"/>
    </row>
    <row r="31" spans="1:12" x14ac:dyDescent="0.45">
      <c r="L31" s="600"/>
    </row>
    <row r="32" spans="1:12" x14ac:dyDescent="0.45">
      <c r="L32" s="600"/>
    </row>
    <row r="33" spans="12:12" x14ac:dyDescent="0.45">
      <c r="L33" s="600"/>
    </row>
    <row r="36" spans="12:12" x14ac:dyDescent="0.45">
      <c r="L36" s="605"/>
    </row>
    <row r="37" spans="12:12" x14ac:dyDescent="0.45">
      <c r="L37" s="605"/>
    </row>
    <row r="38" spans="12:12" x14ac:dyDescent="0.45">
      <c r="L38" s="605"/>
    </row>
  </sheetData>
  <sheetProtection algorithmName="SHA-512" hashValue="8GZ8N4uINNtdK9E23ZeWAd0q76J5zDejugKLkdozm2aAeCLRG+7d6EwDc8ImBsP9E2S2Wpm1OTeDT0NuUyt05A==" saltValue="xm/63Rpeo38sQ1kFrkVB2A==" spinCount="100000" sheet="1" scenarios="1" formatRows="0"/>
  <phoneticPr fontId="2"/>
  <pageMargins left="0.7" right="0.7" top="0.75" bottom="0.75" header="0.3" footer="0.3"/>
  <pageSetup paperSize="9" scale="6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0C96B-DC10-4A48-B1B4-47A034BE0556}">
  <sheetPr codeName="Sheet8">
    <tabColor rgb="FFFFFF00"/>
  </sheetPr>
  <dimension ref="A1:F70"/>
  <sheetViews>
    <sheetView zoomScale="80" zoomScaleNormal="80" workbookViewId="0"/>
  </sheetViews>
  <sheetFormatPr defaultColWidth="8.69921875" defaultRowHeight="18" x14ac:dyDescent="0.45"/>
  <cols>
    <col min="1" max="1" width="20.5" style="164" customWidth="1"/>
    <col min="2" max="3" width="8.69921875" style="164"/>
    <col min="4" max="4" width="10.59765625" style="164" customWidth="1"/>
    <col min="5" max="5" width="13.19921875" style="164" customWidth="1"/>
    <col min="6" max="16384" width="8.69921875" style="164"/>
  </cols>
  <sheetData>
    <row r="1" spans="1:6" x14ac:dyDescent="0.45">
      <c r="A1" s="614" t="s">
        <v>975</v>
      </c>
    </row>
    <row r="2" spans="1:6" ht="18" customHeight="1" x14ac:dyDescent="0.45">
      <c r="A2" s="614" t="s">
        <v>976</v>
      </c>
      <c r="B2" s="615" t="s">
        <v>977</v>
      </c>
      <c r="C2" s="615" t="s">
        <v>978</v>
      </c>
      <c r="D2" s="615" t="s">
        <v>979</v>
      </c>
      <c r="E2" s="616" t="s">
        <v>980</v>
      </c>
      <c r="F2" s="617"/>
    </row>
    <row r="3" spans="1:6" ht="18" customHeight="1" x14ac:dyDescent="0.45">
      <c r="A3" s="618" t="s">
        <v>606</v>
      </c>
      <c r="B3" s="619"/>
      <c r="C3" s="619"/>
      <c r="D3" s="620" t="s">
        <v>791</v>
      </c>
      <c r="E3" s="621">
        <v>4.3600000000000003E-4</v>
      </c>
      <c r="F3" s="617"/>
    </row>
    <row r="4" spans="1:6" ht="18" customHeight="1" x14ac:dyDescent="0.45">
      <c r="A4" s="622" t="s">
        <v>981</v>
      </c>
      <c r="B4" s="164" t="s">
        <v>982</v>
      </c>
      <c r="C4" s="164" t="s">
        <v>689</v>
      </c>
      <c r="D4" s="164">
        <v>28.7</v>
      </c>
      <c r="E4" s="623">
        <v>8.9099999999999999E-2</v>
      </c>
    </row>
    <row r="5" spans="1:6" x14ac:dyDescent="0.45">
      <c r="A5" s="622" t="s">
        <v>983</v>
      </c>
      <c r="B5" s="164" t="s">
        <v>982</v>
      </c>
      <c r="C5" s="164" t="s">
        <v>689</v>
      </c>
      <c r="D5" s="164">
        <v>24.2</v>
      </c>
      <c r="E5" s="623">
        <v>8.8700000000000001E-2</v>
      </c>
    </row>
    <row r="6" spans="1:6" x14ac:dyDescent="0.45">
      <c r="A6" s="622" t="s">
        <v>984</v>
      </c>
      <c r="B6" s="164" t="s">
        <v>982</v>
      </c>
      <c r="C6" s="164" t="s">
        <v>689</v>
      </c>
      <c r="D6" s="164">
        <v>26.1</v>
      </c>
      <c r="E6" s="623">
        <v>8.9099999999999999E-2</v>
      </c>
    </row>
    <row r="7" spans="1:6" x14ac:dyDescent="0.45">
      <c r="A7" s="622" t="s">
        <v>985</v>
      </c>
      <c r="B7" s="164" t="s">
        <v>982</v>
      </c>
      <c r="C7" s="164" t="s">
        <v>689</v>
      </c>
      <c r="D7" s="164">
        <v>27.8</v>
      </c>
      <c r="E7" s="623">
        <v>9.5000000000000001E-2</v>
      </c>
    </row>
    <row r="8" spans="1:6" x14ac:dyDescent="0.45">
      <c r="A8" s="622" t="s">
        <v>611</v>
      </c>
      <c r="B8" s="164" t="s">
        <v>982</v>
      </c>
      <c r="C8" s="164" t="s">
        <v>689</v>
      </c>
      <c r="D8" s="164">
        <v>29</v>
      </c>
      <c r="E8" s="623">
        <v>0.11</v>
      </c>
    </row>
    <row r="9" spans="1:6" x14ac:dyDescent="0.45">
      <c r="A9" s="622" t="s">
        <v>612</v>
      </c>
      <c r="B9" s="164" t="s">
        <v>986</v>
      </c>
      <c r="C9" s="164" t="s">
        <v>691</v>
      </c>
      <c r="D9" s="164">
        <v>38.299999999999997</v>
      </c>
      <c r="E9" s="623">
        <v>6.9699999999999998E-2</v>
      </c>
    </row>
    <row r="10" spans="1:6" x14ac:dyDescent="0.45">
      <c r="A10" s="622" t="s">
        <v>613</v>
      </c>
      <c r="B10" s="164" t="s">
        <v>986</v>
      </c>
      <c r="C10" s="164" t="s">
        <v>691</v>
      </c>
      <c r="D10" s="164">
        <v>33.4</v>
      </c>
      <c r="E10" s="623">
        <v>6.8599999999999994E-2</v>
      </c>
    </row>
    <row r="11" spans="1:6" x14ac:dyDescent="0.45">
      <c r="A11" s="622" t="s">
        <v>614</v>
      </c>
      <c r="B11" s="164" t="s">
        <v>986</v>
      </c>
      <c r="C11" s="164" t="s">
        <v>691</v>
      </c>
      <c r="D11" s="164">
        <v>33.299999999999997</v>
      </c>
      <c r="E11" s="623">
        <v>6.8199999999999997E-2</v>
      </c>
    </row>
    <row r="12" spans="1:6" x14ac:dyDescent="0.45">
      <c r="A12" s="624" t="s">
        <v>615</v>
      </c>
      <c r="B12" s="164" t="s">
        <v>986</v>
      </c>
      <c r="C12" s="164" t="s">
        <v>691</v>
      </c>
      <c r="D12" s="164">
        <v>36.299999999999997</v>
      </c>
      <c r="E12" s="623">
        <v>6.8199999999999997E-2</v>
      </c>
    </row>
    <row r="13" spans="1:6" x14ac:dyDescent="0.45">
      <c r="A13" s="622" t="s">
        <v>616</v>
      </c>
      <c r="B13" s="164" t="s">
        <v>986</v>
      </c>
      <c r="C13" s="164" t="s">
        <v>691</v>
      </c>
      <c r="D13" s="164">
        <v>36.5</v>
      </c>
      <c r="E13" s="623">
        <v>6.8599999999999994E-2</v>
      </c>
    </row>
    <row r="14" spans="1:6" x14ac:dyDescent="0.45">
      <c r="A14" s="622" t="s">
        <v>617</v>
      </c>
      <c r="B14" s="164" t="s">
        <v>986</v>
      </c>
      <c r="C14" s="164" t="s">
        <v>691</v>
      </c>
      <c r="D14" s="164">
        <v>38</v>
      </c>
      <c r="E14" s="623">
        <v>6.8900000000000003E-2</v>
      </c>
    </row>
    <row r="15" spans="1:6" x14ac:dyDescent="0.45">
      <c r="A15" s="622" t="s">
        <v>618</v>
      </c>
      <c r="B15" s="164" t="s">
        <v>986</v>
      </c>
      <c r="C15" s="164" t="s">
        <v>691</v>
      </c>
      <c r="D15" s="164">
        <v>38.9</v>
      </c>
      <c r="E15" s="623">
        <v>7.0800000000000002E-2</v>
      </c>
    </row>
    <row r="16" spans="1:6" x14ac:dyDescent="0.45">
      <c r="A16" s="622" t="s">
        <v>619</v>
      </c>
      <c r="B16" s="164" t="s">
        <v>986</v>
      </c>
      <c r="C16" s="164" t="s">
        <v>691</v>
      </c>
      <c r="D16" s="164">
        <v>40.4</v>
      </c>
      <c r="E16" s="623">
        <v>7.3300000000000004E-2</v>
      </c>
    </row>
    <row r="17" spans="1:5" x14ac:dyDescent="0.45">
      <c r="A17" s="622" t="s">
        <v>620</v>
      </c>
      <c r="B17" s="164" t="s">
        <v>986</v>
      </c>
      <c r="C17" s="164" t="s">
        <v>691</v>
      </c>
      <c r="D17" s="164">
        <v>41.8</v>
      </c>
      <c r="E17" s="623">
        <v>7.4099999999999999E-2</v>
      </c>
    </row>
    <row r="18" spans="1:5" x14ac:dyDescent="0.45">
      <c r="A18" s="622" t="s">
        <v>987</v>
      </c>
      <c r="B18" s="164" t="s">
        <v>986</v>
      </c>
      <c r="C18" s="164" t="s">
        <v>691</v>
      </c>
      <c r="D18" s="164">
        <v>40.200000000000003</v>
      </c>
      <c r="E18" s="623">
        <v>7.2999999999999995E-2</v>
      </c>
    </row>
    <row r="19" spans="1:5" x14ac:dyDescent="0.45">
      <c r="A19" s="622" t="s">
        <v>622</v>
      </c>
      <c r="B19" s="164" t="s">
        <v>982</v>
      </c>
      <c r="C19" s="164" t="s">
        <v>689</v>
      </c>
      <c r="D19" s="164">
        <v>33.299999999999997</v>
      </c>
      <c r="E19" s="623">
        <v>8.9800000000000005E-2</v>
      </c>
    </row>
    <row r="20" spans="1:5" x14ac:dyDescent="0.45">
      <c r="A20" s="622" t="s">
        <v>623</v>
      </c>
      <c r="B20" s="164" t="s">
        <v>988</v>
      </c>
      <c r="C20" s="164" t="s">
        <v>689</v>
      </c>
      <c r="D20" s="164">
        <v>50.1</v>
      </c>
      <c r="E20" s="623">
        <v>6.0100000000000001E-2</v>
      </c>
    </row>
    <row r="21" spans="1:5" x14ac:dyDescent="0.45">
      <c r="A21" s="622" t="s">
        <v>624</v>
      </c>
      <c r="B21" s="164" t="s">
        <v>988</v>
      </c>
      <c r="C21" s="164" t="s">
        <v>989</v>
      </c>
      <c r="D21" s="164">
        <v>42.4</v>
      </c>
      <c r="E21" s="623">
        <v>5.0999999999999997E-2</v>
      </c>
    </row>
    <row r="22" spans="1:5" x14ac:dyDescent="0.45">
      <c r="A22" s="622" t="s">
        <v>625</v>
      </c>
      <c r="B22" s="164" t="s">
        <v>988</v>
      </c>
      <c r="C22" s="164" t="s">
        <v>689</v>
      </c>
      <c r="D22" s="164">
        <v>54.7</v>
      </c>
      <c r="E22" s="623">
        <v>5.0999999999999997E-2</v>
      </c>
    </row>
    <row r="23" spans="1:5" x14ac:dyDescent="0.45">
      <c r="A23" s="622" t="s">
        <v>626</v>
      </c>
      <c r="B23" s="164" t="s">
        <v>988</v>
      </c>
      <c r="C23" s="164" t="s">
        <v>989</v>
      </c>
      <c r="D23" s="164" t="s">
        <v>990</v>
      </c>
      <c r="E23" s="623">
        <v>5.1299999999999998E-2</v>
      </c>
    </row>
    <row r="24" spans="1:5" x14ac:dyDescent="0.45">
      <c r="A24" s="622" t="s">
        <v>627</v>
      </c>
      <c r="B24" s="164" t="s">
        <v>982</v>
      </c>
      <c r="C24" s="164" t="s">
        <v>689</v>
      </c>
      <c r="D24" s="164">
        <v>37.299999999999997</v>
      </c>
      <c r="E24" s="623">
        <v>7.6600000000000001E-2</v>
      </c>
    </row>
    <row r="25" spans="1:5" x14ac:dyDescent="0.45">
      <c r="A25" s="622" t="s">
        <v>628</v>
      </c>
      <c r="B25" s="164" t="s">
        <v>982</v>
      </c>
      <c r="C25" s="164" t="s">
        <v>689</v>
      </c>
      <c r="D25" s="164">
        <v>40</v>
      </c>
      <c r="E25" s="623">
        <v>7.6300000000000007E-2</v>
      </c>
    </row>
    <row r="26" spans="1:5" x14ac:dyDescent="0.45">
      <c r="A26" s="622" t="s">
        <v>629</v>
      </c>
      <c r="B26" s="164" t="s">
        <v>986</v>
      </c>
      <c r="C26" s="164" t="s">
        <v>691</v>
      </c>
      <c r="D26" s="164">
        <v>34.799999999999997</v>
      </c>
      <c r="E26" s="623">
        <v>6.6699999999999995E-2</v>
      </c>
    </row>
    <row r="27" spans="1:5" x14ac:dyDescent="0.45">
      <c r="A27" s="622" t="s">
        <v>991</v>
      </c>
      <c r="B27" s="164" t="s">
        <v>988</v>
      </c>
      <c r="C27" s="164" t="s">
        <v>989</v>
      </c>
      <c r="D27" s="164">
        <v>51</v>
      </c>
      <c r="E27" s="623">
        <v>5.28E-2</v>
      </c>
    </row>
    <row r="28" spans="1:5" x14ac:dyDescent="0.45">
      <c r="A28" s="622" t="s">
        <v>631</v>
      </c>
      <c r="B28" s="164" t="s">
        <v>988</v>
      </c>
      <c r="C28" s="164" t="s">
        <v>989</v>
      </c>
      <c r="D28" s="164">
        <v>20.3</v>
      </c>
      <c r="E28" s="623">
        <v>0.04</v>
      </c>
    </row>
    <row r="29" spans="1:5" x14ac:dyDescent="0.45">
      <c r="A29" s="622" t="s">
        <v>632</v>
      </c>
      <c r="B29" s="164" t="s">
        <v>988</v>
      </c>
      <c r="C29" s="164" t="s">
        <v>989</v>
      </c>
      <c r="D29" s="164">
        <v>3.57</v>
      </c>
      <c r="E29" s="623">
        <v>9.64E-2</v>
      </c>
    </row>
    <row r="30" spans="1:5" x14ac:dyDescent="0.45">
      <c r="A30" s="622" t="s">
        <v>633</v>
      </c>
      <c r="B30" s="164" t="s">
        <v>988</v>
      </c>
      <c r="C30" s="164" t="s">
        <v>989</v>
      </c>
      <c r="D30" s="164">
        <v>8.33</v>
      </c>
      <c r="E30" s="623">
        <v>0.154</v>
      </c>
    </row>
    <row r="31" spans="1:5" x14ac:dyDescent="0.45">
      <c r="A31" s="622" t="s">
        <v>634</v>
      </c>
      <c r="D31" s="620" t="s">
        <v>791</v>
      </c>
      <c r="E31" s="625">
        <v>0.06</v>
      </c>
    </row>
    <row r="32" spans="1:5" x14ac:dyDescent="0.45">
      <c r="A32" s="622" t="s">
        <v>635</v>
      </c>
      <c r="D32" s="620" t="s">
        <v>702</v>
      </c>
      <c r="E32" s="625">
        <v>5.7000000000000002E-2</v>
      </c>
    </row>
    <row r="33" spans="1:5" x14ac:dyDescent="0.45">
      <c r="A33" s="622" t="s">
        <v>636</v>
      </c>
      <c r="D33" s="620" t="s">
        <v>791</v>
      </c>
      <c r="E33" s="625">
        <v>5.7000000000000002E-2</v>
      </c>
    </row>
    <row r="34" spans="1:5" x14ac:dyDescent="0.45">
      <c r="A34" s="622" t="s">
        <v>637</v>
      </c>
      <c r="D34" s="620" t="s">
        <v>791</v>
      </c>
      <c r="E34" s="625">
        <v>5.7000000000000002E-2</v>
      </c>
    </row>
    <row r="35" spans="1:5" x14ac:dyDescent="0.45">
      <c r="A35" s="622" t="s">
        <v>638</v>
      </c>
      <c r="D35" s="620" t="s">
        <v>791</v>
      </c>
      <c r="E35" s="626" t="s">
        <v>791</v>
      </c>
    </row>
    <row r="36" spans="1:5" x14ac:dyDescent="0.45">
      <c r="A36" s="622" t="s">
        <v>639</v>
      </c>
      <c r="D36" s="620" t="s">
        <v>791</v>
      </c>
      <c r="E36" s="626" t="s">
        <v>791</v>
      </c>
    </row>
    <row r="37" spans="1:5" x14ac:dyDescent="0.45">
      <c r="A37" s="622" t="s">
        <v>640</v>
      </c>
      <c r="D37" s="620" t="s">
        <v>791</v>
      </c>
      <c r="E37" s="626" t="s">
        <v>791</v>
      </c>
    </row>
    <row r="38" spans="1:5" x14ac:dyDescent="0.45">
      <c r="A38" s="622" t="s">
        <v>641</v>
      </c>
      <c r="D38" s="620" t="s">
        <v>791</v>
      </c>
      <c r="E38" s="626" t="s">
        <v>791</v>
      </c>
    </row>
    <row r="39" spans="1:5" x14ac:dyDescent="0.45">
      <c r="A39" s="622" t="s">
        <v>642</v>
      </c>
      <c r="D39" s="620" t="s">
        <v>791</v>
      </c>
      <c r="E39" s="625">
        <v>2.92</v>
      </c>
    </row>
    <row r="40" spans="1:5" x14ac:dyDescent="0.45">
      <c r="A40" s="622" t="s">
        <v>643</v>
      </c>
      <c r="D40" s="620" t="s">
        <v>791</v>
      </c>
      <c r="E40" s="625">
        <v>2.29</v>
      </c>
    </row>
    <row r="41" spans="1:5" x14ac:dyDescent="0.45">
      <c r="A41" s="622" t="s">
        <v>644</v>
      </c>
      <c r="D41" s="620" t="s">
        <v>791</v>
      </c>
      <c r="E41" s="625">
        <v>1.72</v>
      </c>
    </row>
    <row r="42" spans="1:5" x14ac:dyDescent="0.45">
      <c r="A42" s="622" t="s">
        <v>645</v>
      </c>
      <c r="D42" s="620" t="s">
        <v>791</v>
      </c>
      <c r="E42" s="625">
        <v>2.5499999999999998</v>
      </c>
    </row>
    <row r="43" spans="1:5" x14ac:dyDescent="0.45">
      <c r="A43" s="622" t="s">
        <v>646</v>
      </c>
      <c r="D43" s="620" t="s">
        <v>791</v>
      </c>
      <c r="E43" s="625">
        <v>2.77</v>
      </c>
    </row>
    <row r="44" spans="1:5" x14ac:dyDescent="0.45">
      <c r="A44" s="622" t="s">
        <v>647</v>
      </c>
      <c r="D44" s="620" t="s">
        <v>791</v>
      </c>
      <c r="E44" s="625">
        <v>2.63</v>
      </c>
    </row>
    <row r="45" spans="1:5" x14ac:dyDescent="0.45">
      <c r="A45" s="622" t="s">
        <v>648</v>
      </c>
      <c r="D45" s="620" t="s">
        <v>791</v>
      </c>
      <c r="E45" s="625">
        <v>2.62</v>
      </c>
    </row>
    <row r="46" spans="1:5" x14ac:dyDescent="0.45">
      <c r="A46" s="622" t="s">
        <v>649</v>
      </c>
      <c r="D46" s="620" t="s">
        <v>791</v>
      </c>
      <c r="E46" s="625">
        <v>1.57</v>
      </c>
    </row>
    <row r="47" spans="1:5" x14ac:dyDescent="0.45">
      <c r="A47" s="622" t="s">
        <v>650</v>
      </c>
      <c r="D47" s="620" t="s">
        <v>791</v>
      </c>
      <c r="E47" s="625">
        <v>0.77500000000000002</v>
      </c>
    </row>
    <row r="48" spans="1:5" x14ac:dyDescent="0.45">
      <c r="A48" s="622" t="s">
        <v>651</v>
      </c>
      <c r="D48" s="620" t="s">
        <v>791</v>
      </c>
      <c r="E48" s="625">
        <v>0.502</v>
      </c>
    </row>
    <row r="49" spans="1:5" x14ac:dyDescent="0.45">
      <c r="A49" s="622" t="s">
        <v>735</v>
      </c>
      <c r="D49" s="620" t="s">
        <v>791</v>
      </c>
      <c r="E49" s="625">
        <v>0.42799999999999999</v>
      </c>
    </row>
    <row r="50" spans="1:5" x14ac:dyDescent="0.45">
      <c r="A50" s="622" t="s">
        <v>736</v>
      </c>
      <c r="D50" s="620" t="s">
        <v>791</v>
      </c>
      <c r="E50" s="625">
        <v>0.44900000000000001</v>
      </c>
    </row>
    <row r="51" spans="1:5" x14ac:dyDescent="0.45">
      <c r="A51" s="622" t="s">
        <v>737</v>
      </c>
      <c r="D51" s="620" t="s">
        <v>791</v>
      </c>
      <c r="E51" s="625">
        <v>0.44</v>
      </c>
    </row>
    <row r="52" spans="1:5" x14ac:dyDescent="0.45">
      <c r="A52" s="622" t="s">
        <v>738</v>
      </c>
      <c r="D52" s="620" t="s">
        <v>791</v>
      </c>
      <c r="E52" s="625">
        <v>0.47099999999999997</v>
      </c>
    </row>
    <row r="53" spans="1:5" x14ac:dyDescent="0.45">
      <c r="A53" s="622" t="s">
        <v>652</v>
      </c>
      <c r="D53" s="620" t="s">
        <v>791</v>
      </c>
      <c r="E53" s="625">
        <v>1</v>
      </c>
    </row>
    <row r="54" spans="1:5" x14ac:dyDescent="0.45">
      <c r="A54" s="622" t="s">
        <v>653</v>
      </c>
      <c r="D54" s="620" t="s">
        <v>791</v>
      </c>
      <c r="E54" s="625">
        <v>0.41499999999999998</v>
      </c>
    </row>
    <row r="55" spans="1:5" x14ac:dyDescent="0.45">
      <c r="A55" s="622" t="s">
        <v>706</v>
      </c>
      <c r="D55" s="620" t="s">
        <v>791</v>
      </c>
      <c r="E55" s="625">
        <v>2.2999999999999998</v>
      </c>
    </row>
    <row r="56" spans="1:5" x14ac:dyDescent="0.45">
      <c r="A56" s="622" t="s">
        <v>707</v>
      </c>
      <c r="D56" s="620" t="s">
        <v>791</v>
      </c>
      <c r="E56" s="625">
        <v>2.2999999999999998</v>
      </c>
    </row>
    <row r="57" spans="1:5" x14ac:dyDescent="0.45">
      <c r="A57" s="622" t="s">
        <v>708</v>
      </c>
      <c r="D57" s="620" t="s">
        <v>791</v>
      </c>
      <c r="E57" s="625">
        <v>3</v>
      </c>
    </row>
    <row r="58" spans="1:5" x14ac:dyDescent="0.45">
      <c r="A58" s="622" t="s">
        <v>709</v>
      </c>
      <c r="D58" s="620" t="s">
        <v>791</v>
      </c>
      <c r="E58" s="625">
        <v>3</v>
      </c>
    </row>
    <row r="59" spans="1:5" x14ac:dyDescent="0.45">
      <c r="A59" s="622" t="s">
        <v>710</v>
      </c>
      <c r="D59" s="620" t="s">
        <v>791</v>
      </c>
      <c r="E59" s="625">
        <v>2.8</v>
      </c>
    </row>
    <row r="60" spans="1:5" x14ac:dyDescent="0.45">
      <c r="A60" s="622" t="s">
        <v>711</v>
      </c>
      <c r="D60" s="620" t="s">
        <v>791</v>
      </c>
      <c r="E60" s="625">
        <v>2.2000000000000002</v>
      </c>
    </row>
    <row r="61" spans="1:5" x14ac:dyDescent="0.45">
      <c r="A61" s="622" t="s">
        <v>712</v>
      </c>
      <c r="D61" s="620" t="s">
        <v>791</v>
      </c>
      <c r="E61" s="625">
        <v>0.81</v>
      </c>
    </row>
    <row r="62" spans="1:5" x14ac:dyDescent="0.45">
      <c r="A62" s="622" t="s">
        <v>713</v>
      </c>
      <c r="D62" s="620" t="s">
        <v>791</v>
      </c>
      <c r="E62" s="625">
        <v>2.2999999999999998</v>
      </c>
    </row>
    <row r="63" spans="1:5" x14ac:dyDescent="0.45">
      <c r="A63" s="622" t="s">
        <v>715</v>
      </c>
      <c r="D63" s="620" t="s">
        <v>791</v>
      </c>
      <c r="E63" s="625">
        <v>2.2999999999999998</v>
      </c>
    </row>
    <row r="64" spans="1:5" x14ac:dyDescent="0.45">
      <c r="A64" s="622" t="s">
        <v>733</v>
      </c>
      <c r="D64" s="620" t="s">
        <v>791</v>
      </c>
      <c r="E64" s="625">
        <v>0.76</v>
      </c>
    </row>
    <row r="65" spans="1:5" x14ac:dyDescent="0.45">
      <c r="A65" s="622" t="s">
        <v>734</v>
      </c>
      <c r="D65" s="620" t="s">
        <v>791</v>
      </c>
      <c r="E65" s="625">
        <v>1.1000000000000001</v>
      </c>
    </row>
    <row r="66" spans="1:5" x14ac:dyDescent="0.45">
      <c r="A66" s="622" t="s">
        <v>654</v>
      </c>
      <c r="D66" s="620" t="s">
        <v>791</v>
      </c>
      <c r="E66" s="625">
        <v>1.4E-2</v>
      </c>
    </row>
    <row r="67" spans="1:5" x14ac:dyDescent="0.45">
      <c r="A67" s="622" t="s">
        <v>655</v>
      </c>
      <c r="D67" s="620" t="s">
        <v>791</v>
      </c>
      <c r="E67" s="625">
        <v>3.4</v>
      </c>
    </row>
    <row r="68" spans="1:5" x14ac:dyDescent="0.45">
      <c r="A68" s="622" t="s">
        <v>656</v>
      </c>
      <c r="D68" s="620" t="s">
        <v>791</v>
      </c>
      <c r="E68" s="625">
        <v>5.0000000000000001E-3</v>
      </c>
    </row>
    <row r="69" spans="1:5" x14ac:dyDescent="0.45">
      <c r="A69" s="622" t="s">
        <v>760</v>
      </c>
      <c r="D69" s="620" t="s">
        <v>791</v>
      </c>
      <c r="E69" s="625">
        <v>1</v>
      </c>
    </row>
    <row r="70" spans="1:5" x14ac:dyDescent="0.45">
      <c r="A70" s="627" t="s">
        <v>657</v>
      </c>
      <c r="B70" s="628"/>
      <c r="C70" s="628"/>
      <c r="D70" s="629" t="s">
        <v>791</v>
      </c>
      <c r="E70" s="630" t="s">
        <v>791</v>
      </c>
    </row>
  </sheetData>
  <sheetProtection algorithmName="SHA-512" hashValue="Xyv+vFlF40td2DDs2TCJI2lJlS9lpdDdwqwTzWB7ez92lo/Fp/HLTO8Ue5O5r6OnZpKt40oGZKXnyzWX2TMryg==" saltValue="/41H0UnuXVR/SNaUfvXzKQ==" spinCount="100000" sheet="1" scenarios="1" formatRows="0"/>
  <phoneticPr fontId="2"/>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FFFF00"/>
  </sheetPr>
  <dimension ref="B4:K75"/>
  <sheetViews>
    <sheetView zoomScale="80" zoomScaleNormal="80" workbookViewId="0"/>
  </sheetViews>
  <sheetFormatPr defaultColWidth="8.69921875" defaultRowHeight="18" x14ac:dyDescent="0.45"/>
  <cols>
    <col min="1" max="1" width="8.69921875" style="164"/>
    <col min="2" max="2" width="8.69921875" style="162"/>
    <col min="3" max="3" width="8.69921875" style="163"/>
    <col min="4" max="4" width="25.5" style="164" customWidth="1"/>
    <col min="5" max="5" width="8.69921875" style="164"/>
    <col min="6" max="6" width="16.69921875" style="164" customWidth="1"/>
    <col min="7" max="8" width="8.69921875" style="164"/>
    <col min="9" max="9" width="17.19921875" style="164" customWidth="1"/>
    <col min="10" max="16384" width="8.69921875" style="164"/>
  </cols>
  <sheetData>
    <row r="4" spans="2:10" x14ac:dyDescent="0.45">
      <c r="D4" s="164" t="s">
        <v>792</v>
      </c>
    </row>
    <row r="6" spans="2:10" x14ac:dyDescent="0.45">
      <c r="B6" s="162" t="s">
        <v>739</v>
      </c>
    </row>
    <row r="7" spans="2:10" ht="18.600000000000001" thickBot="1" x14ac:dyDescent="0.5">
      <c r="B7" s="162" t="s">
        <v>740</v>
      </c>
      <c r="C7" s="163" t="s">
        <v>741</v>
      </c>
      <c r="D7" s="165" t="s">
        <v>658</v>
      </c>
      <c r="E7" s="165" t="s">
        <v>694</v>
      </c>
      <c r="F7" s="165" t="s">
        <v>723</v>
      </c>
      <c r="G7" s="165" t="s">
        <v>722</v>
      </c>
      <c r="H7" s="165" t="s">
        <v>698</v>
      </c>
      <c r="I7" s="166" t="s">
        <v>700</v>
      </c>
      <c r="J7" s="167" t="s">
        <v>787</v>
      </c>
    </row>
    <row r="8" spans="2:10" x14ac:dyDescent="0.45">
      <c r="B8" s="162">
        <v>1.2</v>
      </c>
      <c r="C8" s="163" t="s">
        <v>743</v>
      </c>
      <c r="D8" s="168" t="s">
        <v>606</v>
      </c>
      <c r="E8" s="169">
        <v>1</v>
      </c>
      <c r="F8" s="170" t="s">
        <v>724</v>
      </c>
      <c r="G8" s="170" t="s">
        <v>696</v>
      </c>
      <c r="H8" s="171" t="s">
        <v>702</v>
      </c>
      <c r="I8" s="170" t="s">
        <v>716</v>
      </c>
      <c r="J8" s="172" t="s">
        <v>788</v>
      </c>
    </row>
    <row r="9" spans="2:10" x14ac:dyDescent="0.45">
      <c r="B9" s="162">
        <v>1.1000000000000001</v>
      </c>
      <c r="C9" s="163" t="s">
        <v>742</v>
      </c>
      <c r="D9" s="173" t="s">
        <v>607</v>
      </c>
      <c r="E9" s="174">
        <v>0</v>
      </c>
      <c r="F9" s="166" t="s">
        <v>724</v>
      </c>
      <c r="G9" s="166" t="s">
        <v>697</v>
      </c>
      <c r="H9" s="166" t="s">
        <v>717</v>
      </c>
      <c r="I9" s="166" t="s">
        <v>701</v>
      </c>
      <c r="J9" s="175" t="s">
        <v>788</v>
      </c>
    </row>
    <row r="10" spans="2:10" x14ac:dyDescent="0.45">
      <c r="B10" s="162">
        <v>1.1000000000000001</v>
      </c>
      <c r="C10" s="163" t="s">
        <v>742</v>
      </c>
      <c r="D10" s="173" t="s">
        <v>608</v>
      </c>
      <c r="E10" s="174">
        <v>0</v>
      </c>
      <c r="F10" s="166" t="s">
        <v>724</v>
      </c>
      <c r="G10" s="166" t="s">
        <v>697</v>
      </c>
      <c r="H10" s="166" t="s">
        <v>717</v>
      </c>
      <c r="I10" s="166" t="s">
        <v>701</v>
      </c>
      <c r="J10" s="175" t="s">
        <v>788</v>
      </c>
    </row>
    <row r="11" spans="2:10" x14ac:dyDescent="0.45">
      <c r="B11" s="162">
        <v>1.1000000000000001</v>
      </c>
      <c r="C11" s="163" t="s">
        <v>742</v>
      </c>
      <c r="D11" s="173" t="s">
        <v>609</v>
      </c>
      <c r="E11" s="174">
        <v>0</v>
      </c>
      <c r="F11" s="166" t="s">
        <v>724</v>
      </c>
      <c r="G11" s="166" t="s">
        <v>697</v>
      </c>
      <c r="H11" s="166" t="s">
        <v>717</v>
      </c>
      <c r="I11" s="166" t="s">
        <v>701</v>
      </c>
      <c r="J11" s="175" t="s">
        <v>788</v>
      </c>
    </row>
    <row r="12" spans="2:10" x14ac:dyDescent="0.45">
      <c r="B12" s="162">
        <v>1.1000000000000001</v>
      </c>
      <c r="C12" s="163" t="s">
        <v>742</v>
      </c>
      <c r="D12" s="173" t="s">
        <v>610</v>
      </c>
      <c r="E12" s="174">
        <v>0</v>
      </c>
      <c r="F12" s="166" t="s">
        <v>724</v>
      </c>
      <c r="G12" s="166" t="s">
        <v>697</v>
      </c>
      <c r="H12" s="166" t="s">
        <v>717</v>
      </c>
      <c r="I12" s="166" t="s">
        <v>701</v>
      </c>
      <c r="J12" s="175" t="s">
        <v>788</v>
      </c>
    </row>
    <row r="13" spans="2:10" x14ac:dyDescent="0.45">
      <c r="B13" s="162">
        <v>1.1000000000000001</v>
      </c>
      <c r="C13" s="163" t="s">
        <v>742</v>
      </c>
      <c r="D13" s="173" t="s">
        <v>611</v>
      </c>
      <c r="E13" s="174">
        <v>0</v>
      </c>
      <c r="F13" s="166" t="s">
        <v>724</v>
      </c>
      <c r="G13" s="166" t="s">
        <v>697</v>
      </c>
      <c r="H13" s="166" t="s">
        <v>717</v>
      </c>
      <c r="I13" s="166" t="s">
        <v>701</v>
      </c>
      <c r="J13" s="175" t="s">
        <v>788</v>
      </c>
    </row>
    <row r="14" spans="2:10" x14ac:dyDescent="0.45">
      <c r="B14" s="162">
        <v>1.1000000000000001</v>
      </c>
      <c r="C14" s="163" t="s">
        <v>742</v>
      </c>
      <c r="D14" s="173" t="s">
        <v>612</v>
      </c>
      <c r="E14" s="174">
        <v>0</v>
      </c>
      <c r="F14" s="166" t="s">
        <v>724</v>
      </c>
      <c r="G14" s="167" t="s">
        <v>691</v>
      </c>
      <c r="H14" s="166" t="s">
        <v>718</v>
      </c>
      <c r="I14" s="166" t="s">
        <v>701</v>
      </c>
      <c r="J14" s="175" t="s">
        <v>788</v>
      </c>
    </row>
    <row r="15" spans="2:10" x14ac:dyDescent="0.45">
      <c r="B15" s="162">
        <v>1.1000000000000001</v>
      </c>
      <c r="C15" s="163" t="s">
        <v>742</v>
      </c>
      <c r="D15" s="173" t="s">
        <v>613</v>
      </c>
      <c r="E15" s="174">
        <v>0</v>
      </c>
      <c r="F15" s="166" t="s">
        <v>724</v>
      </c>
      <c r="G15" s="167" t="s">
        <v>691</v>
      </c>
      <c r="H15" s="166" t="s">
        <v>718</v>
      </c>
      <c r="I15" s="166" t="s">
        <v>701</v>
      </c>
      <c r="J15" s="175" t="s">
        <v>788</v>
      </c>
    </row>
    <row r="16" spans="2:10" x14ac:dyDescent="0.45">
      <c r="B16" s="162">
        <v>1.1000000000000001</v>
      </c>
      <c r="C16" s="163" t="s">
        <v>742</v>
      </c>
      <c r="D16" s="173" t="s">
        <v>614</v>
      </c>
      <c r="E16" s="174">
        <v>0</v>
      </c>
      <c r="F16" s="166" t="s">
        <v>724</v>
      </c>
      <c r="G16" s="167" t="s">
        <v>691</v>
      </c>
      <c r="H16" s="166" t="s">
        <v>718</v>
      </c>
      <c r="I16" s="166" t="s">
        <v>701</v>
      </c>
      <c r="J16" s="175" t="s">
        <v>788</v>
      </c>
    </row>
    <row r="17" spans="2:10" x14ac:dyDescent="0.45">
      <c r="B17" s="162">
        <v>1.1000000000000001</v>
      </c>
      <c r="C17" s="163" t="s">
        <v>742</v>
      </c>
      <c r="D17" s="173" t="s">
        <v>615</v>
      </c>
      <c r="E17" s="174">
        <v>0</v>
      </c>
      <c r="F17" s="166" t="s">
        <v>724</v>
      </c>
      <c r="G17" s="167" t="s">
        <v>691</v>
      </c>
      <c r="H17" s="166" t="s">
        <v>718</v>
      </c>
      <c r="I17" s="166" t="s">
        <v>701</v>
      </c>
      <c r="J17" s="175" t="s">
        <v>788</v>
      </c>
    </row>
    <row r="18" spans="2:10" x14ac:dyDescent="0.45">
      <c r="B18" s="162">
        <v>1.1000000000000001</v>
      </c>
      <c r="C18" s="163" t="s">
        <v>742</v>
      </c>
      <c r="D18" s="173" t="s">
        <v>616</v>
      </c>
      <c r="E18" s="174">
        <v>0</v>
      </c>
      <c r="F18" s="166" t="s">
        <v>724</v>
      </c>
      <c r="G18" s="167" t="s">
        <v>691</v>
      </c>
      <c r="H18" s="166" t="s">
        <v>718</v>
      </c>
      <c r="I18" s="166" t="s">
        <v>701</v>
      </c>
      <c r="J18" s="175" t="s">
        <v>788</v>
      </c>
    </row>
    <row r="19" spans="2:10" x14ac:dyDescent="0.45">
      <c r="B19" s="162">
        <v>1.1000000000000001</v>
      </c>
      <c r="C19" s="163" t="s">
        <v>742</v>
      </c>
      <c r="D19" s="173" t="s">
        <v>617</v>
      </c>
      <c r="E19" s="174">
        <v>0</v>
      </c>
      <c r="F19" s="166" t="s">
        <v>724</v>
      </c>
      <c r="G19" s="167" t="s">
        <v>691</v>
      </c>
      <c r="H19" s="166" t="s">
        <v>718</v>
      </c>
      <c r="I19" s="166" t="s">
        <v>701</v>
      </c>
      <c r="J19" s="175" t="s">
        <v>788</v>
      </c>
    </row>
    <row r="20" spans="2:10" x14ac:dyDescent="0.45">
      <c r="B20" s="162">
        <v>1.1000000000000001</v>
      </c>
      <c r="C20" s="163" t="s">
        <v>742</v>
      </c>
      <c r="D20" s="173" t="s">
        <v>618</v>
      </c>
      <c r="E20" s="174">
        <v>0</v>
      </c>
      <c r="F20" s="166" t="s">
        <v>724</v>
      </c>
      <c r="G20" s="167" t="s">
        <v>691</v>
      </c>
      <c r="H20" s="166" t="s">
        <v>718</v>
      </c>
      <c r="I20" s="166" t="s">
        <v>701</v>
      </c>
      <c r="J20" s="175" t="s">
        <v>788</v>
      </c>
    </row>
    <row r="21" spans="2:10" x14ac:dyDescent="0.45">
      <c r="B21" s="162">
        <v>1.1000000000000001</v>
      </c>
      <c r="C21" s="163" t="s">
        <v>742</v>
      </c>
      <c r="D21" s="173" t="s">
        <v>619</v>
      </c>
      <c r="E21" s="174">
        <v>0</v>
      </c>
      <c r="F21" s="166" t="s">
        <v>724</v>
      </c>
      <c r="G21" s="167" t="s">
        <v>691</v>
      </c>
      <c r="H21" s="166" t="s">
        <v>718</v>
      </c>
      <c r="I21" s="166" t="s">
        <v>701</v>
      </c>
      <c r="J21" s="175" t="s">
        <v>788</v>
      </c>
    </row>
    <row r="22" spans="2:10" x14ac:dyDescent="0.45">
      <c r="B22" s="162">
        <v>1.1000000000000001</v>
      </c>
      <c r="C22" s="163" t="s">
        <v>742</v>
      </c>
      <c r="D22" s="173" t="s">
        <v>620</v>
      </c>
      <c r="E22" s="174">
        <v>0</v>
      </c>
      <c r="F22" s="166" t="s">
        <v>724</v>
      </c>
      <c r="G22" s="167" t="s">
        <v>691</v>
      </c>
      <c r="H22" s="166" t="s">
        <v>718</v>
      </c>
      <c r="I22" s="166" t="s">
        <v>701</v>
      </c>
      <c r="J22" s="175" t="s">
        <v>788</v>
      </c>
    </row>
    <row r="23" spans="2:10" x14ac:dyDescent="0.45">
      <c r="B23" s="162">
        <v>1.1000000000000001</v>
      </c>
      <c r="C23" s="163" t="s">
        <v>742</v>
      </c>
      <c r="D23" s="173" t="s">
        <v>621</v>
      </c>
      <c r="E23" s="174">
        <v>0</v>
      </c>
      <c r="F23" s="166" t="s">
        <v>724</v>
      </c>
      <c r="G23" s="167" t="s">
        <v>691</v>
      </c>
      <c r="H23" s="166" t="s">
        <v>718</v>
      </c>
      <c r="I23" s="166" t="s">
        <v>701</v>
      </c>
      <c r="J23" s="175" t="s">
        <v>788</v>
      </c>
    </row>
    <row r="24" spans="2:10" x14ac:dyDescent="0.45">
      <c r="B24" s="162">
        <v>1.1000000000000001</v>
      </c>
      <c r="C24" s="163" t="s">
        <v>742</v>
      </c>
      <c r="D24" s="173" t="s">
        <v>622</v>
      </c>
      <c r="E24" s="174">
        <v>0</v>
      </c>
      <c r="F24" s="166" t="s">
        <v>724</v>
      </c>
      <c r="G24" s="166" t="s">
        <v>697</v>
      </c>
      <c r="H24" s="166" t="s">
        <v>717</v>
      </c>
      <c r="I24" s="166" t="s">
        <v>701</v>
      </c>
      <c r="J24" s="175" t="s">
        <v>788</v>
      </c>
    </row>
    <row r="25" spans="2:10" x14ac:dyDescent="0.45">
      <c r="B25" s="162">
        <v>1.1000000000000001</v>
      </c>
      <c r="C25" s="163" t="s">
        <v>742</v>
      </c>
      <c r="D25" s="173" t="s">
        <v>623</v>
      </c>
      <c r="E25" s="174">
        <v>0</v>
      </c>
      <c r="F25" s="166" t="s">
        <v>724</v>
      </c>
      <c r="G25" s="166" t="s">
        <v>697</v>
      </c>
      <c r="H25" s="166" t="s">
        <v>717</v>
      </c>
      <c r="I25" s="166" t="s">
        <v>701</v>
      </c>
      <c r="J25" s="175" t="s">
        <v>788</v>
      </c>
    </row>
    <row r="26" spans="2:10" x14ac:dyDescent="0.45">
      <c r="B26" s="162">
        <v>1.1000000000000001</v>
      </c>
      <c r="C26" s="163" t="s">
        <v>742</v>
      </c>
      <c r="D26" s="173" t="s">
        <v>624</v>
      </c>
      <c r="E26" s="174">
        <v>0</v>
      </c>
      <c r="F26" s="166" t="s">
        <v>724</v>
      </c>
      <c r="G26" s="167" t="s">
        <v>695</v>
      </c>
      <c r="H26" s="166" t="s">
        <v>719</v>
      </c>
      <c r="I26" s="166" t="s">
        <v>701</v>
      </c>
      <c r="J26" s="175" t="s">
        <v>788</v>
      </c>
    </row>
    <row r="27" spans="2:10" x14ac:dyDescent="0.45">
      <c r="B27" s="162">
        <v>1.1000000000000001</v>
      </c>
      <c r="C27" s="163" t="s">
        <v>742</v>
      </c>
      <c r="D27" s="173" t="s">
        <v>625</v>
      </c>
      <c r="E27" s="174">
        <v>0</v>
      </c>
      <c r="F27" s="166" t="s">
        <v>724</v>
      </c>
      <c r="G27" s="166" t="s">
        <v>697</v>
      </c>
      <c r="H27" s="166" t="s">
        <v>717</v>
      </c>
      <c r="I27" s="166" t="s">
        <v>701</v>
      </c>
      <c r="J27" s="175" t="s">
        <v>788</v>
      </c>
    </row>
    <row r="28" spans="2:10" x14ac:dyDescent="0.45">
      <c r="B28" s="162">
        <v>1.1000000000000001</v>
      </c>
      <c r="C28" s="163" t="s">
        <v>742</v>
      </c>
      <c r="D28" s="173" t="s">
        <v>863</v>
      </c>
      <c r="E28" s="174">
        <v>0</v>
      </c>
      <c r="F28" s="166" t="s">
        <v>724</v>
      </c>
      <c r="G28" s="167" t="s">
        <v>695</v>
      </c>
      <c r="H28" s="166" t="s">
        <v>719</v>
      </c>
      <c r="I28" s="166" t="s">
        <v>701</v>
      </c>
      <c r="J28" s="175" t="s">
        <v>788</v>
      </c>
    </row>
    <row r="29" spans="2:10" x14ac:dyDescent="0.45">
      <c r="B29" s="162">
        <v>1.1000000000000001</v>
      </c>
      <c r="C29" s="163" t="s">
        <v>742</v>
      </c>
      <c r="D29" s="173" t="s">
        <v>627</v>
      </c>
      <c r="E29" s="174">
        <v>0</v>
      </c>
      <c r="F29" s="166" t="s">
        <v>724</v>
      </c>
      <c r="G29" s="166" t="s">
        <v>697</v>
      </c>
      <c r="H29" s="166" t="s">
        <v>717</v>
      </c>
      <c r="I29" s="166" t="s">
        <v>701</v>
      </c>
      <c r="J29" s="175" t="s">
        <v>788</v>
      </c>
    </row>
    <row r="30" spans="2:10" x14ac:dyDescent="0.45">
      <c r="B30" s="162">
        <v>1.1000000000000001</v>
      </c>
      <c r="C30" s="163" t="s">
        <v>742</v>
      </c>
      <c r="D30" s="173" t="s">
        <v>628</v>
      </c>
      <c r="E30" s="174">
        <v>0</v>
      </c>
      <c r="F30" s="166" t="s">
        <v>724</v>
      </c>
      <c r="G30" s="166" t="s">
        <v>697</v>
      </c>
      <c r="H30" s="166" t="s">
        <v>717</v>
      </c>
      <c r="I30" s="166" t="s">
        <v>701</v>
      </c>
      <c r="J30" s="175" t="s">
        <v>788</v>
      </c>
    </row>
    <row r="31" spans="2:10" x14ac:dyDescent="0.45">
      <c r="B31" s="162">
        <v>1.1000000000000001</v>
      </c>
      <c r="C31" s="163" t="s">
        <v>742</v>
      </c>
      <c r="D31" s="173" t="s">
        <v>629</v>
      </c>
      <c r="E31" s="174">
        <v>0</v>
      </c>
      <c r="F31" s="166" t="s">
        <v>724</v>
      </c>
      <c r="G31" s="167" t="s">
        <v>691</v>
      </c>
      <c r="H31" s="166" t="s">
        <v>718</v>
      </c>
      <c r="I31" s="166" t="s">
        <v>701</v>
      </c>
      <c r="J31" s="175" t="s">
        <v>788</v>
      </c>
    </row>
    <row r="32" spans="2:10" x14ac:dyDescent="0.45">
      <c r="B32" s="162">
        <v>1.1000000000000001</v>
      </c>
      <c r="C32" s="163" t="s">
        <v>742</v>
      </c>
      <c r="D32" s="173" t="s">
        <v>630</v>
      </c>
      <c r="E32" s="174">
        <v>0</v>
      </c>
      <c r="F32" s="166" t="s">
        <v>724</v>
      </c>
      <c r="G32" s="167" t="s">
        <v>695</v>
      </c>
      <c r="H32" s="166" t="s">
        <v>719</v>
      </c>
      <c r="I32" s="166" t="s">
        <v>701</v>
      </c>
      <c r="J32" s="175" t="s">
        <v>788</v>
      </c>
    </row>
    <row r="33" spans="2:11" x14ac:dyDescent="0.45">
      <c r="B33" s="162">
        <v>1.1000000000000001</v>
      </c>
      <c r="C33" s="163" t="s">
        <v>742</v>
      </c>
      <c r="D33" s="173" t="s">
        <v>631</v>
      </c>
      <c r="E33" s="174">
        <v>0</v>
      </c>
      <c r="F33" s="166" t="s">
        <v>724</v>
      </c>
      <c r="G33" s="167" t="s">
        <v>695</v>
      </c>
      <c r="H33" s="166" t="s">
        <v>719</v>
      </c>
      <c r="I33" s="166" t="s">
        <v>701</v>
      </c>
      <c r="J33" s="175" t="s">
        <v>788</v>
      </c>
    </row>
    <row r="34" spans="2:11" x14ac:dyDescent="0.45">
      <c r="B34" s="162">
        <v>1.1000000000000001</v>
      </c>
      <c r="C34" s="163" t="s">
        <v>742</v>
      </c>
      <c r="D34" s="173" t="s">
        <v>632</v>
      </c>
      <c r="E34" s="174">
        <v>0</v>
      </c>
      <c r="F34" s="166" t="s">
        <v>724</v>
      </c>
      <c r="G34" s="167" t="s">
        <v>695</v>
      </c>
      <c r="H34" s="166" t="s">
        <v>719</v>
      </c>
      <c r="I34" s="166" t="s">
        <v>701</v>
      </c>
      <c r="J34" s="175" t="s">
        <v>788</v>
      </c>
    </row>
    <row r="35" spans="2:11" x14ac:dyDescent="0.45">
      <c r="B35" s="162">
        <v>1.1000000000000001</v>
      </c>
      <c r="C35" s="163" t="s">
        <v>742</v>
      </c>
      <c r="D35" s="173" t="s">
        <v>633</v>
      </c>
      <c r="E35" s="174">
        <v>0</v>
      </c>
      <c r="F35" s="166" t="s">
        <v>724</v>
      </c>
      <c r="G35" s="167" t="s">
        <v>695</v>
      </c>
      <c r="H35" s="166" t="s">
        <v>719</v>
      </c>
      <c r="I35" s="166" t="s">
        <v>701</v>
      </c>
      <c r="J35" s="175" t="s">
        <v>788</v>
      </c>
    </row>
    <row r="36" spans="2:11" x14ac:dyDescent="0.45">
      <c r="B36" s="162">
        <v>1.3</v>
      </c>
      <c r="C36" s="163" t="s">
        <v>744</v>
      </c>
      <c r="D36" s="173" t="s">
        <v>634</v>
      </c>
      <c r="E36" s="174">
        <v>1</v>
      </c>
      <c r="F36" s="166" t="s">
        <v>724</v>
      </c>
      <c r="G36" s="166" t="s">
        <v>699</v>
      </c>
      <c r="H36" s="176" t="s">
        <v>702</v>
      </c>
      <c r="I36" s="166" t="s">
        <v>701</v>
      </c>
      <c r="J36" s="175" t="s">
        <v>788</v>
      </c>
    </row>
    <row r="37" spans="2:11" x14ac:dyDescent="0.45">
      <c r="B37" s="162">
        <v>1.3</v>
      </c>
      <c r="C37" s="163" t="s">
        <v>744</v>
      </c>
      <c r="D37" s="173" t="s">
        <v>635</v>
      </c>
      <c r="E37" s="174">
        <v>1</v>
      </c>
      <c r="F37" s="166" t="s">
        <v>724</v>
      </c>
      <c r="G37" s="166" t="s">
        <v>699</v>
      </c>
      <c r="H37" s="176" t="s">
        <v>702</v>
      </c>
      <c r="I37" s="166" t="s">
        <v>701</v>
      </c>
      <c r="J37" s="175" t="s">
        <v>788</v>
      </c>
    </row>
    <row r="38" spans="2:11" x14ac:dyDescent="0.45">
      <c r="B38" s="162">
        <v>1.3</v>
      </c>
      <c r="C38" s="163" t="s">
        <v>744</v>
      </c>
      <c r="D38" s="173" t="s">
        <v>636</v>
      </c>
      <c r="E38" s="174">
        <v>1</v>
      </c>
      <c r="F38" s="166" t="s">
        <v>724</v>
      </c>
      <c r="G38" s="166" t="s">
        <v>699</v>
      </c>
      <c r="H38" s="176" t="s">
        <v>702</v>
      </c>
      <c r="I38" s="166" t="s">
        <v>701</v>
      </c>
      <c r="J38" s="175" t="s">
        <v>788</v>
      </c>
    </row>
    <row r="39" spans="2:11" x14ac:dyDescent="0.45">
      <c r="B39" s="162">
        <v>1.3</v>
      </c>
      <c r="C39" s="163" t="s">
        <v>744</v>
      </c>
      <c r="D39" s="173" t="s">
        <v>637</v>
      </c>
      <c r="E39" s="174">
        <v>1</v>
      </c>
      <c r="F39" s="166" t="s">
        <v>724</v>
      </c>
      <c r="G39" s="166" t="s">
        <v>699</v>
      </c>
      <c r="H39" s="176" t="s">
        <v>702</v>
      </c>
      <c r="I39" s="166" t="s">
        <v>701</v>
      </c>
      <c r="J39" s="175" t="s">
        <v>788</v>
      </c>
    </row>
    <row r="40" spans="2:11" x14ac:dyDescent="0.45">
      <c r="B40" s="177">
        <v>1.4</v>
      </c>
      <c r="C40" s="178" t="s">
        <v>745</v>
      </c>
      <c r="D40" s="179" t="s">
        <v>638</v>
      </c>
      <c r="E40" s="180">
        <v>1</v>
      </c>
      <c r="F40" s="181" t="s">
        <v>725</v>
      </c>
      <c r="G40" s="181" t="s">
        <v>696</v>
      </c>
      <c r="H40" s="182" t="s">
        <v>702</v>
      </c>
      <c r="I40" s="181" t="s">
        <v>716</v>
      </c>
      <c r="J40" s="183" t="s">
        <v>702</v>
      </c>
      <c r="K40" s="179" t="s">
        <v>782</v>
      </c>
    </row>
    <row r="41" spans="2:11" x14ac:dyDescent="0.45">
      <c r="B41" s="177">
        <v>1.4</v>
      </c>
      <c r="C41" s="178" t="s">
        <v>745</v>
      </c>
      <c r="D41" s="179" t="s">
        <v>639</v>
      </c>
      <c r="E41" s="180">
        <v>1</v>
      </c>
      <c r="F41" s="181" t="s">
        <v>726</v>
      </c>
      <c r="G41" s="181" t="s">
        <v>696</v>
      </c>
      <c r="H41" s="182" t="s">
        <v>702</v>
      </c>
      <c r="I41" s="181" t="s">
        <v>716</v>
      </c>
      <c r="J41" s="183" t="s">
        <v>702</v>
      </c>
      <c r="K41" s="179" t="s">
        <v>783</v>
      </c>
    </row>
    <row r="42" spans="2:11" x14ac:dyDescent="0.45">
      <c r="B42" s="177">
        <v>1.4</v>
      </c>
      <c r="C42" s="178" t="s">
        <v>745</v>
      </c>
      <c r="D42" s="179" t="s">
        <v>640</v>
      </c>
      <c r="E42" s="180">
        <v>1</v>
      </c>
      <c r="F42" s="181" t="s">
        <v>725</v>
      </c>
      <c r="G42" s="181" t="s">
        <v>699</v>
      </c>
      <c r="H42" s="182" t="s">
        <v>702</v>
      </c>
      <c r="I42" s="181" t="s">
        <v>701</v>
      </c>
      <c r="J42" s="183" t="s">
        <v>702</v>
      </c>
      <c r="K42" s="179" t="s">
        <v>784</v>
      </c>
    </row>
    <row r="43" spans="2:11" x14ac:dyDescent="0.45">
      <c r="B43" s="177">
        <v>1.4</v>
      </c>
      <c r="C43" s="178" t="s">
        <v>745</v>
      </c>
      <c r="D43" s="179" t="s">
        <v>641</v>
      </c>
      <c r="E43" s="180">
        <v>1</v>
      </c>
      <c r="F43" s="181" t="s">
        <v>726</v>
      </c>
      <c r="G43" s="181" t="s">
        <v>699</v>
      </c>
      <c r="H43" s="182" t="s">
        <v>702</v>
      </c>
      <c r="I43" s="181" t="s">
        <v>701</v>
      </c>
      <c r="J43" s="183" t="s">
        <v>702</v>
      </c>
      <c r="K43" s="179" t="s">
        <v>785</v>
      </c>
    </row>
    <row r="44" spans="2:11" x14ac:dyDescent="0.45">
      <c r="B44" s="162">
        <v>2</v>
      </c>
      <c r="C44" s="163" t="s">
        <v>746</v>
      </c>
      <c r="D44" s="173" t="s">
        <v>642</v>
      </c>
      <c r="E44" s="174">
        <v>1</v>
      </c>
      <c r="F44" s="166" t="s">
        <v>727</v>
      </c>
      <c r="G44" s="166" t="s">
        <v>697</v>
      </c>
      <c r="H44" s="176" t="s">
        <v>702</v>
      </c>
      <c r="I44" s="166" t="s">
        <v>704</v>
      </c>
      <c r="J44" s="183" t="s">
        <v>702</v>
      </c>
    </row>
    <row r="45" spans="2:11" x14ac:dyDescent="0.45">
      <c r="B45" s="162">
        <v>2</v>
      </c>
      <c r="C45" s="163" t="s">
        <v>746</v>
      </c>
      <c r="D45" s="173" t="s">
        <v>643</v>
      </c>
      <c r="E45" s="174">
        <v>1</v>
      </c>
      <c r="F45" s="166" t="s">
        <v>727</v>
      </c>
      <c r="G45" s="166" t="s">
        <v>697</v>
      </c>
      <c r="H45" s="176" t="s">
        <v>702</v>
      </c>
      <c r="I45" s="166" t="s">
        <v>704</v>
      </c>
      <c r="J45" s="183" t="s">
        <v>702</v>
      </c>
    </row>
    <row r="46" spans="2:11" x14ac:dyDescent="0.45">
      <c r="B46" s="162">
        <v>2</v>
      </c>
      <c r="C46" s="163" t="s">
        <v>746</v>
      </c>
      <c r="D46" s="173" t="s">
        <v>644</v>
      </c>
      <c r="E46" s="174">
        <v>1</v>
      </c>
      <c r="F46" s="166" t="s">
        <v>727</v>
      </c>
      <c r="G46" s="166" t="s">
        <v>697</v>
      </c>
      <c r="H46" s="176" t="s">
        <v>702</v>
      </c>
      <c r="I46" s="166" t="s">
        <v>704</v>
      </c>
      <c r="J46" s="183" t="s">
        <v>702</v>
      </c>
    </row>
    <row r="47" spans="2:11" x14ac:dyDescent="0.45">
      <c r="B47" s="162">
        <v>2</v>
      </c>
      <c r="C47" s="163" t="s">
        <v>746</v>
      </c>
      <c r="D47" s="173" t="s">
        <v>645</v>
      </c>
      <c r="E47" s="174">
        <v>1</v>
      </c>
      <c r="F47" s="166" t="s">
        <v>727</v>
      </c>
      <c r="G47" s="166" t="s">
        <v>697</v>
      </c>
      <c r="H47" s="176" t="s">
        <v>702</v>
      </c>
      <c r="I47" s="166" t="s">
        <v>704</v>
      </c>
      <c r="J47" s="183" t="s">
        <v>702</v>
      </c>
    </row>
    <row r="48" spans="2:11" x14ac:dyDescent="0.45">
      <c r="B48" s="162">
        <v>2</v>
      </c>
      <c r="C48" s="163" t="s">
        <v>746</v>
      </c>
      <c r="D48" s="173" t="s">
        <v>646</v>
      </c>
      <c r="E48" s="174">
        <v>1</v>
      </c>
      <c r="F48" s="166" t="s">
        <v>727</v>
      </c>
      <c r="G48" s="166" t="s">
        <v>697</v>
      </c>
      <c r="H48" s="176" t="s">
        <v>702</v>
      </c>
      <c r="I48" s="166" t="s">
        <v>704</v>
      </c>
      <c r="J48" s="183" t="s">
        <v>702</v>
      </c>
    </row>
    <row r="49" spans="2:10" x14ac:dyDescent="0.45">
      <c r="B49" s="162">
        <v>2</v>
      </c>
      <c r="C49" s="163" t="s">
        <v>746</v>
      </c>
      <c r="D49" s="173" t="s">
        <v>647</v>
      </c>
      <c r="E49" s="174">
        <v>1</v>
      </c>
      <c r="F49" s="166" t="s">
        <v>727</v>
      </c>
      <c r="G49" s="166" t="s">
        <v>703</v>
      </c>
      <c r="H49" s="176" t="s">
        <v>702</v>
      </c>
      <c r="I49" s="166" t="s">
        <v>705</v>
      </c>
      <c r="J49" s="183" t="s">
        <v>702</v>
      </c>
    </row>
    <row r="50" spans="2:10" x14ac:dyDescent="0.45">
      <c r="B50" s="162">
        <v>2</v>
      </c>
      <c r="C50" s="163" t="s">
        <v>746</v>
      </c>
      <c r="D50" s="173" t="s">
        <v>648</v>
      </c>
      <c r="E50" s="174">
        <v>1</v>
      </c>
      <c r="F50" s="166" t="s">
        <v>727</v>
      </c>
      <c r="G50" s="166" t="s">
        <v>703</v>
      </c>
      <c r="H50" s="176" t="s">
        <v>702</v>
      </c>
      <c r="I50" s="166" t="s">
        <v>705</v>
      </c>
      <c r="J50" s="183" t="s">
        <v>702</v>
      </c>
    </row>
    <row r="51" spans="2:10" x14ac:dyDescent="0.45">
      <c r="B51" s="162">
        <v>2</v>
      </c>
      <c r="C51" s="163" t="s">
        <v>746</v>
      </c>
      <c r="D51" s="173" t="s">
        <v>649</v>
      </c>
      <c r="E51" s="174">
        <v>1</v>
      </c>
      <c r="F51" s="166" t="s">
        <v>727</v>
      </c>
      <c r="G51" s="166" t="s">
        <v>697</v>
      </c>
      <c r="H51" s="176" t="s">
        <v>702</v>
      </c>
      <c r="I51" s="166" t="s">
        <v>704</v>
      </c>
      <c r="J51" s="183" t="s">
        <v>702</v>
      </c>
    </row>
    <row r="52" spans="2:10" x14ac:dyDescent="0.45">
      <c r="B52" s="162">
        <v>2</v>
      </c>
      <c r="C52" s="163" t="s">
        <v>746</v>
      </c>
      <c r="D52" s="173" t="s">
        <v>650</v>
      </c>
      <c r="E52" s="174">
        <v>1</v>
      </c>
      <c r="F52" s="166" t="s">
        <v>727</v>
      </c>
      <c r="G52" s="166" t="s">
        <v>697</v>
      </c>
      <c r="H52" s="176" t="s">
        <v>702</v>
      </c>
      <c r="I52" s="166" t="s">
        <v>704</v>
      </c>
      <c r="J52" s="183" t="s">
        <v>702</v>
      </c>
    </row>
    <row r="53" spans="2:10" x14ac:dyDescent="0.45">
      <c r="B53" s="162">
        <v>3.1</v>
      </c>
      <c r="C53" s="163" t="s">
        <v>747</v>
      </c>
      <c r="D53" s="173" t="s">
        <v>651</v>
      </c>
      <c r="E53" s="174">
        <v>1</v>
      </c>
      <c r="F53" s="166" t="s">
        <v>729</v>
      </c>
      <c r="G53" s="166" t="s">
        <v>697</v>
      </c>
      <c r="H53" s="176" t="s">
        <v>702</v>
      </c>
      <c r="I53" s="166" t="s">
        <v>704</v>
      </c>
      <c r="J53" s="183" t="s">
        <v>702</v>
      </c>
    </row>
    <row r="54" spans="2:10" x14ac:dyDescent="0.45">
      <c r="B54" s="162">
        <v>3.2</v>
      </c>
      <c r="C54" s="163" t="s">
        <v>748</v>
      </c>
      <c r="D54" s="173" t="s">
        <v>735</v>
      </c>
      <c r="E54" s="174">
        <v>1</v>
      </c>
      <c r="F54" s="166" t="s">
        <v>730</v>
      </c>
      <c r="G54" s="166" t="s">
        <v>697</v>
      </c>
      <c r="H54" s="176" t="s">
        <v>702</v>
      </c>
      <c r="I54" s="166" t="s">
        <v>704</v>
      </c>
      <c r="J54" s="183" t="s">
        <v>702</v>
      </c>
    </row>
    <row r="55" spans="2:10" x14ac:dyDescent="0.45">
      <c r="B55" s="162">
        <v>3.2</v>
      </c>
      <c r="C55" s="163" t="s">
        <v>748</v>
      </c>
      <c r="D55" s="173" t="s">
        <v>736</v>
      </c>
      <c r="E55" s="174">
        <v>1</v>
      </c>
      <c r="F55" s="166" t="s">
        <v>730</v>
      </c>
      <c r="G55" s="166" t="s">
        <v>697</v>
      </c>
      <c r="H55" s="176" t="s">
        <v>702</v>
      </c>
      <c r="I55" s="166" t="s">
        <v>704</v>
      </c>
      <c r="J55" s="183" t="s">
        <v>702</v>
      </c>
    </row>
    <row r="56" spans="2:10" x14ac:dyDescent="0.45">
      <c r="B56" s="162">
        <v>3.3</v>
      </c>
      <c r="C56" s="163" t="s">
        <v>749</v>
      </c>
      <c r="D56" s="173" t="s">
        <v>737</v>
      </c>
      <c r="E56" s="174">
        <v>1</v>
      </c>
      <c r="F56" s="166" t="s">
        <v>724</v>
      </c>
      <c r="G56" s="166" t="s">
        <v>697</v>
      </c>
      <c r="H56" s="176" t="s">
        <v>702</v>
      </c>
      <c r="I56" s="166" t="s">
        <v>704</v>
      </c>
      <c r="J56" s="183" t="s">
        <v>702</v>
      </c>
    </row>
    <row r="57" spans="2:10" x14ac:dyDescent="0.45">
      <c r="B57" s="162">
        <v>3.3</v>
      </c>
      <c r="C57" s="163" t="s">
        <v>749</v>
      </c>
      <c r="D57" s="173" t="s">
        <v>738</v>
      </c>
      <c r="E57" s="174">
        <v>1</v>
      </c>
      <c r="F57" s="166" t="s">
        <v>724</v>
      </c>
      <c r="G57" s="166" t="s">
        <v>697</v>
      </c>
      <c r="H57" s="176" t="s">
        <v>702</v>
      </c>
      <c r="I57" s="166" t="s">
        <v>704</v>
      </c>
      <c r="J57" s="183" t="s">
        <v>702</v>
      </c>
    </row>
    <row r="58" spans="2:10" x14ac:dyDescent="0.45">
      <c r="B58" s="162">
        <v>3.4</v>
      </c>
      <c r="C58" s="163" t="s">
        <v>750</v>
      </c>
      <c r="D58" s="173" t="s">
        <v>652</v>
      </c>
      <c r="E58" s="174">
        <v>1</v>
      </c>
      <c r="F58" s="166" t="s">
        <v>731</v>
      </c>
      <c r="G58" s="166" t="s">
        <v>697</v>
      </c>
      <c r="H58" s="176" t="s">
        <v>702</v>
      </c>
      <c r="I58" s="166" t="s">
        <v>704</v>
      </c>
      <c r="J58" s="183" t="s">
        <v>702</v>
      </c>
    </row>
    <row r="59" spans="2:10" x14ac:dyDescent="0.45">
      <c r="B59" s="162">
        <v>3.5</v>
      </c>
      <c r="C59" s="163" t="s">
        <v>751</v>
      </c>
      <c r="D59" s="173" t="s">
        <v>653</v>
      </c>
      <c r="E59" s="174">
        <v>1</v>
      </c>
      <c r="F59" s="166" t="s">
        <v>724</v>
      </c>
      <c r="G59" s="166" t="s">
        <v>697</v>
      </c>
      <c r="H59" s="176" t="s">
        <v>702</v>
      </c>
      <c r="I59" s="166" t="s">
        <v>704</v>
      </c>
      <c r="J59" s="183" t="s">
        <v>702</v>
      </c>
    </row>
    <row r="60" spans="2:10" x14ac:dyDescent="0.45">
      <c r="B60" s="162">
        <v>3.6</v>
      </c>
      <c r="C60" s="163" t="s">
        <v>752</v>
      </c>
      <c r="D60" s="173" t="s">
        <v>706</v>
      </c>
      <c r="E60" s="174">
        <v>1</v>
      </c>
      <c r="F60" s="166" t="s">
        <v>730</v>
      </c>
      <c r="G60" s="166" t="s">
        <v>697</v>
      </c>
      <c r="H60" s="176" t="s">
        <v>702</v>
      </c>
      <c r="I60" s="166" t="s">
        <v>704</v>
      </c>
      <c r="J60" s="183" t="s">
        <v>702</v>
      </c>
    </row>
    <row r="61" spans="2:10" x14ac:dyDescent="0.45">
      <c r="B61" s="162">
        <v>3.6</v>
      </c>
      <c r="C61" s="163" t="s">
        <v>752</v>
      </c>
      <c r="D61" s="173" t="s">
        <v>707</v>
      </c>
      <c r="E61" s="174">
        <v>1</v>
      </c>
      <c r="F61" s="166" t="s">
        <v>730</v>
      </c>
      <c r="G61" s="166" t="s">
        <v>703</v>
      </c>
      <c r="H61" s="176" t="s">
        <v>702</v>
      </c>
      <c r="I61" s="166" t="s">
        <v>705</v>
      </c>
      <c r="J61" s="183" t="s">
        <v>702</v>
      </c>
    </row>
    <row r="62" spans="2:10" x14ac:dyDescent="0.45">
      <c r="B62" s="162">
        <v>3.6</v>
      </c>
      <c r="C62" s="163" t="s">
        <v>752</v>
      </c>
      <c r="D62" s="173" t="s">
        <v>708</v>
      </c>
      <c r="E62" s="174">
        <v>1</v>
      </c>
      <c r="F62" s="166" t="s">
        <v>730</v>
      </c>
      <c r="G62" s="166" t="s">
        <v>697</v>
      </c>
      <c r="H62" s="176" t="s">
        <v>702</v>
      </c>
      <c r="I62" s="166" t="s">
        <v>704</v>
      </c>
      <c r="J62" s="183" t="s">
        <v>702</v>
      </c>
    </row>
    <row r="63" spans="2:10" x14ac:dyDescent="0.45">
      <c r="B63" s="162">
        <v>3.6</v>
      </c>
      <c r="C63" s="163" t="s">
        <v>752</v>
      </c>
      <c r="D63" s="173" t="s">
        <v>709</v>
      </c>
      <c r="E63" s="174">
        <v>1</v>
      </c>
      <c r="F63" s="166" t="s">
        <v>730</v>
      </c>
      <c r="G63" s="166" t="s">
        <v>697</v>
      </c>
      <c r="H63" s="176" t="s">
        <v>702</v>
      </c>
      <c r="I63" s="166" t="s">
        <v>704</v>
      </c>
      <c r="J63" s="183" t="s">
        <v>702</v>
      </c>
    </row>
    <row r="64" spans="2:10" x14ac:dyDescent="0.45">
      <c r="B64" s="162">
        <v>3.6</v>
      </c>
      <c r="C64" s="163" t="s">
        <v>752</v>
      </c>
      <c r="D64" s="173" t="s">
        <v>710</v>
      </c>
      <c r="E64" s="174">
        <v>1</v>
      </c>
      <c r="F64" s="166" t="s">
        <v>730</v>
      </c>
      <c r="G64" s="166" t="s">
        <v>697</v>
      </c>
      <c r="H64" s="176" t="s">
        <v>702</v>
      </c>
      <c r="I64" s="166" t="s">
        <v>704</v>
      </c>
      <c r="J64" s="183" t="s">
        <v>702</v>
      </c>
    </row>
    <row r="65" spans="2:11" x14ac:dyDescent="0.45">
      <c r="B65" s="162">
        <v>3.6</v>
      </c>
      <c r="C65" s="163" t="s">
        <v>752</v>
      </c>
      <c r="D65" s="173" t="s">
        <v>711</v>
      </c>
      <c r="E65" s="174">
        <v>1</v>
      </c>
      <c r="F65" s="166" t="s">
        <v>730</v>
      </c>
      <c r="G65" s="166" t="s">
        <v>695</v>
      </c>
      <c r="H65" s="176" t="s">
        <v>702</v>
      </c>
      <c r="I65" s="166" t="s">
        <v>714</v>
      </c>
      <c r="J65" s="183" t="s">
        <v>702</v>
      </c>
    </row>
    <row r="66" spans="2:11" x14ac:dyDescent="0.45">
      <c r="B66" s="162">
        <v>3.6</v>
      </c>
      <c r="C66" s="163" t="s">
        <v>752</v>
      </c>
      <c r="D66" s="173" t="s">
        <v>712</v>
      </c>
      <c r="E66" s="174">
        <v>1</v>
      </c>
      <c r="F66" s="166" t="s">
        <v>730</v>
      </c>
      <c r="G66" s="166" t="s">
        <v>695</v>
      </c>
      <c r="H66" s="176" t="s">
        <v>702</v>
      </c>
      <c r="I66" s="166" t="s">
        <v>714</v>
      </c>
      <c r="J66" s="183" t="s">
        <v>702</v>
      </c>
    </row>
    <row r="67" spans="2:11" x14ac:dyDescent="0.45">
      <c r="B67" s="162">
        <v>3.6</v>
      </c>
      <c r="C67" s="163" t="s">
        <v>752</v>
      </c>
      <c r="D67" s="173" t="s">
        <v>713</v>
      </c>
      <c r="E67" s="174">
        <v>1</v>
      </c>
      <c r="F67" s="166" t="s">
        <v>730</v>
      </c>
      <c r="G67" s="166" t="s">
        <v>695</v>
      </c>
      <c r="H67" s="176" t="s">
        <v>702</v>
      </c>
      <c r="I67" s="166" t="s">
        <v>714</v>
      </c>
      <c r="J67" s="183" t="s">
        <v>702</v>
      </c>
    </row>
    <row r="68" spans="2:11" x14ac:dyDescent="0.45">
      <c r="B68" s="162">
        <v>3.7</v>
      </c>
      <c r="C68" s="163" t="s">
        <v>753</v>
      </c>
      <c r="D68" s="173" t="s">
        <v>715</v>
      </c>
      <c r="E68" s="174">
        <v>1</v>
      </c>
      <c r="F68" s="166" t="s">
        <v>732</v>
      </c>
      <c r="G68" s="166" t="s">
        <v>697</v>
      </c>
      <c r="H68" s="176" t="s">
        <v>702</v>
      </c>
      <c r="I68" s="166" t="s">
        <v>704</v>
      </c>
      <c r="J68" s="183" t="s">
        <v>702</v>
      </c>
    </row>
    <row r="69" spans="2:11" x14ac:dyDescent="0.45">
      <c r="B69" s="162">
        <v>3.8</v>
      </c>
      <c r="C69" s="163" t="s">
        <v>754</v>
      </c>
      <c r="D69" s="173" t="s">
        <v>733</v>
      </c>
      <c r="E69" s="174">
        <v>1</v>
      </c>
      <c r="F69" s="166" t="s">
        <v>728</v>
      </c>
      <c r="G69" s="166" t="s">
        <v>697</v>
      </c>
      <c r="H69" s="176" t="s">
        <v>702</v>
      </c>
      <c r="I69" s="166" t="s">
        <v>704</v>
      </c>
      <c r="J69" s="183" t="s">
        <v>702</v>
      </c>
    </row>
    <row r="70" spans="2:11" x14ac:dyDescent="0.45">
      <c r="B70" s="162">
        <v>3.8</v>
      </c>
      <c r="C70" s="163" t="s">
        <v>754</v>
      </c>
      <c r="D70" s="173" t="s">
        <v>734</v>
      </c>
      <c r="E70" s="174">
        <v>1</v>
      </c>
      <c r="F70" s="166" t="s">
        <v>728</v>
      </c>
      <c r="G70" s="166" t="s">
        <v>697</v>
      </c>
      <c r="H70" s="176" t="s">
        <v>702</v>
      </c>
      <c r="I70" s="166" t="s">
        <v>704</v>
      </c>
      <c r="J70" s="183" t="s">
        <v>702</v>
      </c>
    </row>
    <row r="71" spans="2:11" x14ac:dyDescent="0.45">
      <c r="B71" s="162">
        <v>3.9</v>
      </c>
      <c r="C71" s="163" t="s">
        <v>755</v>
      </c>
      <c r="D71" s="173" t="s">
        <v>654</v>
      </c>
      <c r="E71" s="174">
        <v>1</v>
      </c>
      <c r="F71" s="166" t="s">
        <v>728</v>
      </c>
      <c r="G71" s="166" t="s">
        <v>697</v>
      </c>
      <c r="H71" s="176" t="s">
        <v>702</v>
      </c>
      <c r="I71" s="166" t="s">
        <v>704</v>
      </c>
      <c r="J71" s="183" t="s">
        <v>702</v>
      </c>
    </row>
    <row r="72" spans="2:11" x14ac:dyDescent="0.45">
      <c r="B72" s="162" t="s">
        <v>757</v>
      </c>
      <c r="C72" s="163" t="s">
        <v>756</v>
      </c>
      <c r="D72" s="173" t="s">
        <v>655</v>
      </c>
      <c r="E72" s="174">
        <v>1</v>
      </c>
      <c r="F72" s="166" t="s">
        <v>724</v>
      </c>
      <c r="G72" s="166" t="s">
        <v>697</v>
      </c>
      <c r="H72" s="176" t="s">
        <v>702</v>
      </c>
      <c r="I72" s="166" t="s">
        <v>704</v>
      </c>
      <c r="J72" s="183" t="s">
        <v>702</v>
      </c>
    </row>
    <row r="73" spans="2:11" x14ac:dyDescent="0.45">
      <c r="B73" s="162" t="s">
        <v>758</v>
      </c>
      <c r="C73" s="163" t="s">
        <v>759</v>
      </c>
      <c r="D73" s="173" t="s">
        <v>656</v>
      </c>
      <c r="E73" s="174">
        <v>1</v>
      </c>
      <c r="F73" s="166" t="s">
        <v>728</v>
      </c>
      <c r="G73" s="166" t="s">
        <v>697</v>
      </c>
      <c r="H73" s="176" t="s">
        <v>702</v>
      </c>
      <c r="I73" s="166" t="s">
        <v>704</v>
      </c>
      <c r="J73" s="183" t="s">
        <v>702</v>
      </c>
    </row>
    <row r="74" spans="2:11" x14ac:dyDescent="0.45">
      <c r="B74" s="162" t="s">
        <v>761</v>
      </c>
      <c r="C74" s="163" t="s">
        <v>762</v>
      </c>
      <c r="D74" s="173" t="s">
        <v>760</v>
      </c>
      <c r="E74" s="174">
        <v>1</v>
      </c>
      <c r="F74" s="166" t="s">
        <v>724</v>
      </c>
      <c r="G74" s="166" t="s">
        <v>697</v>
      </c>
      <c r="H74" s="176" t="s">
        <v>702</v>
      </c>
      <c r="I74" s="166" t="s">
        <v>704</v>
      </c>
      <c r="J74" s="183" t="s">
        <v>791</v>
      </c>
    </row>
    <row r="75" spans="2:11" ht="18.600000000000001" thickBot="1" x14ac:dyDescent="0.5">
      <c r="D75" s="184" t="s">
        <v>657</v>
      </c>
      <c r="E75" s="185"/>
      <c r="F75" s="186"/>
      <c r="G75" s="186"/>
      <c r="H75" s="186"/>
      <c r="I75" s="186"/>
      <c r="J75" s="187" t="s">
        <v>791</v>
      </c>
      <c r="K75" s="188" t="s">
        <v>786</v>
      </c>
    </row>
  </sheetData>
  <sheetProtection algorithmName="SHA-512" hashValue="zYHnD3RxjvDR/cxOJ3mdKNbfsN7LRraqYEUYaS3l6e0xYAvjxJKOTLFlP30AvnALqRIWZ/dsdfqceESxiDcwHQ==" saltValue="VVI7iDJLci4/oIttWD83yA==" spinCount="100000" sheet="1" scenarios="1" formatRows="0"/>
  <phoneticPr fontId="2"/>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tabColor rgb="FFFFFF00"/>
  </sheetPr>
  <dimension ref="C3:E10"/>
  <sheetViews>
    <sheetView zoomScale="80" zoomScaleNormal="80" workbookViewId="0"/>
  </sheetViews>
  <sheetFormatPr defaultColWidth="8.69921875" defaultRowHeight="16.2" x14ac:dyDescent="0.45"/>
  <cols>
    <col min="1" max="2" width="8.69921875" style="165"/>
    <col min="3" max="3" width="17.59765625" style="165" customWidth="1"/>
    <col min="4" max="16384" width="8.69921875" style="165"/>
  </cols>
  <sheetData>
    <row r="3" spans="3:5" x14ac:dyDescent="0.45">
      <c r="C3" s="189" t="s">
        <v>773</v>
      </c>
    </row>
    <row r="5" spans="3:5" ht="16.8" thickBot="1" x14ac:dyDescent="0.5">
      <c r="D5" s="165" t="s">
        <v>777</v>
      </c>
    </row>
    <row r="6" spans="3:5" x14ac:dyDescent="0.45">
      <c r="C6" s="190" t="s">
        <v>774</v>
      </c>
      <c r="D6" s="191">
        <v>9.7599999999999996E-3</v>
      </c>
      <c r="E6" s="192" t="s">
        <v>775</v>
      </c>
    </row>
    <row r="7" spans="3:5" x14ac:dyDescent="0.45">
      <c r="C7" s="193" t="s">
        <v>634</v>
      </c>
      <c r="D7" s="194">
        <v>1.02</v>
      </c>
      <c r="E7" s="195" t="s">
        <v>771</v>
      </c>
    </row>
    <row r="8" spans="3:5" x14ac:dyDescent="0.45">
      <c r="C8" s="193" t="s">
        <v>635</v>
      </c>
      <c r="D8" s="194">
        <v>1.36</v>
      </c>
      <c r="E8" s="195" t="s">
        <v>771</v>
      </c>
    </row>
    <row r="9" spans="3:5" x14ac:dyDescent="0.45">
      <c r="C9" s="193" t="s">
        <v>636</v>
      </c>
      <c r="D9" s="194">
        <v>1.36</v>
      </c>
      <c r="E9" s="195" t="s">
        <v>771</v>
      </c>
    </row>
    <row r="10" spans="3:5" ht="16.8" thickBot="1" x14ac:dyDescent="0.5">
      <c r="C10" s="196" t="s">
        <v>637</v>
      </c>
      <c r="D10" s="197">
        <v>1.36</v>
      </c>
      <c r="E10" s="198" t="s">
        <v>771</v>
      </c>
    </row>
  </sheetData>
  <sheetProtection algorithmName="SHA-512" hashValue="5yw6fg00PlhzFhTECe548+MEEmH5+eq8XNg8+R9m2Dk8IksfUlw7J5PA0Y4uS8ntRGZFqOonJ7egoTb1FO7CNg==" saltValue="EXzMCJPIN/B3QUhvxwAj4g==" spinCount="100000" sheet="1" scenarios="1" formatRows="0"/>
  <phoneticPr fontId="2"/>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FFFF00"/>
  </sheetPr>
  <dimension ref="C3:H533"/>
  <sheetViews>
    <sheetView zoomScale="80" zoomScaleNormal="80" workbookViewId="0"/>
  </sheetViews>
  <sheetFormatPr defaultRowHeight="18" x14ac:dyDescent="0.45"/>
  <cols>
    <col min="3" max="3" width="84.19921875" bestFit="1" customWidth="1"/>
    <col min="8" max="8" width="9.19921875" bestFit="1" customWidth="1"/>
  </cols>
  <sheetData>
    <row r="3" spans="3:3" ht="18.600000000000001" thickBot="1" x14ac:dyDescent="0.5">
      <c r="C3" t="s">
        <v>805</v>
      </c>
    </row>
    <row r="4" spans="3:3" x14ac:dyDescent="0.45">
      <c r="C4" s="3" t="s">
        <v>23</v>
      </c>
    </row>
    <row r="5" spans="3:3" x14ac:dyDescent="0.45">
      <c r="C5" s="2" t="s">
        <v>24</v>
      </c>
    </row>
    <row r="6" spans="3:3" x14ac:dyDescent="0.45">
      <c r="C6" s="2" t="s">
        <v>25</v>
      </c>
    </row>
    <row r="7" spans="3:3" x14ac:dyDescent="0.45">
      <c r="C7" s="2" t="s">
        <v>26</v>
      </c>
    </row>
    <row r="8" spans="3:3" x14ac:dyDescent="0.45">
      <c r="C8" s="2" t="s">
        <v>27</v>
      </c>
    </row>
    <row r="9" spans="3:3" x14ac:dyDescent="0.45">
      <c r="C9" s="2" t="s">
        <v>28</v>
      </c>
    </row>
    <row r="10" spans="3:3" x14ac:dyDescent="0.45">
      <c r="C10" s="2" t="s">
        <v>29</v>
      </c>
    </row>
    <row r="11" spans="3:3" x14ac:dyDescent="0.45">
      <c r="C11" s="2" t="s">
        <v>30</v>
      </c>
    </row>
    <row r="12" spans="3:3" x14ac:dyDescent="0.45">
      <c r="C12" s="2" t="s">
        <v>31</v>
      </c>
    </row>
    <row r="13" spans="3:3" x14ac:dyDescent="0.45">
      <c r="C13" s="2" t="s">
        <v>32</v>
      </c>
    </row>
    <row r="14" spans="3:3" x14ac:dyDescent="0.45">
      <c r="C14" s="2" t="s">
        <v>33</v>
      </c>
    </row>
    <row r="15" spans="3:3" x14ac:dyDescent="0.45">
      <c r="C15" s="2" t="s">
        <v>34</v>
      </c>
    </row>
    <row r="16" spans="3:3" x14ac:dyDescent="0.45">
      <c r="C16" s="2" t="s">
        <v>35</v>
      </c>
    </row>
    <row r="17" spans="3:3" x14ac:dyDescent="0.45">
      <c r="C17" s="2" t="s">
        <v>36</v>
      </c>
    </row>
    <row r="18" spans="3:3" x14ac:dyDescent="0.45">
      <c r="C18" s="2" t="s">
        <v>37</v>
      </c>
    </row>
    <row r="19" spans="3:3" x14ac:dyDescent="0.45">
      <c r="C19" s="2" t="s">
        <v>38</v>
      </c>
    </row>
    <row r="20" spans="3:3" x14ac:dyDescent="0.45">
      <c r="C20" s="2" t="s">
        <v>39</v>
      </c>
    </row>
    <row r="21" spans="3:3" x14ac:dyDescent="0.45">
      <c r="C21" s="2" t="s">
        <v>40</v>
      </c>
    </row>
    <row r="22" spans="3:3" x14ac:dyDescent="0.45">
      <c r="C22" s="2" t="s">
        <v>41</v>
      </c>
    </row>
    <row r="23" spans="3:3" x14ac:dyDescent="0.45">
      <c r="C23" s="2" t="s">
        <v>42</v>
      </c>
    </row>
    <row r="24" spans="3:3" x14ac:dyDescent="0.45">
      <c r="C24" s="2" t="s">
        <v>43</v>
      </c>
    </row>
    <row r="25" spans="3:3" x14ac:dyDescent="0.45">
      <c r="C25" s="2" t="s">
        <v>44</v>
      </c>
    </row>
    <row r="26" spans="3:3" x14ac:dyDescent="0.45">
      <c r="C26" s="2" t="s">
        <v>45</v>
      </c>
    </row>
    <row r="27" spans="3:3" x14ac:dyDescent="0.45">
      <c r="C27" s="2" t="s">
        <v>46</v>
      </c>
    </row>
    <row r="28" spans="3:3" x14ac:dyDescent="0.45">
      <c r="C28" s="2" t="s">
        <v>47</v>
      </c>
    </row>
    <row r="29" spans="3:3" x14ac:dyDescent="0.45">
      <c r="C29" s="2" t="s">
        <v>48</v>
      </c>
    </row>
    <row r="30" spans="3:3" x14ac:dyDescent="0.45">
      <c r="C30" s="2" t="s">
        <v>49</v>
      </c>
    </row>
    <row r="31" spans="3:3" x14ac:dyDescent="0.45">
      <c r="C31" s="2" t="s">
        <v>50</v>
      </c>
    </row>
    <row r="32" spans="3:3" x14ac:dyDescent="0.45">
      <c r="C32" s="2" t="s">
        <v>51</v>
      </c>
    </row>
    <row r="33" spans="3:3" x14ac:dyDescent="0.45">
      <c r="C33" s="2" t="s">
        <v>52</v>
      </c>
    </row>
    <row r="34" spans="3:3" x14ac:dyDescent="0.45">
      <c r="C34" s="2" t="s">
        <v>53</v>
      </c>
    </row>
    <row r="35" spans="3:3" x14ac:dyDescent="0.45">
      <c r="C35" s="2" t="s">
        <v>54</v>
      </c>
    </row>
    <row r="36" spans="3:3" x14ac:dyDescent="0.45">
      <c r="C36" s="2" t="s">
        <v>55</v>
      </c>
    </row>
    <row r="37" spans="3:3" x14ac:dyDescent="0.45">
      <c r="C37" s="2" t="s">
        <v>56</v>
      </c>
    </row>
    <row r="38" spans="3:3" x14ac:dyDescent="0.45">
      <c r="C38" s="2" t="s">
        <v>57</v>
      </c>
    </row>
    <row r="39" spans="3:3" x14ac:dyDescent="0.45">
      <c r="C39" s="2" t="s">
        <v>58</v>
      </c>
    </row>
    <row r="40" spans="3:3" x14ac:dyDescent="0.45">
      <c r="C40" s="2" t="s">
        <v>59</v>
      </c>
    </row>
    <row r="41" spans="3:3" x14ac:dyDescent="0.45">
      <c r="C41" s="2" t="s">
        <v>60</v>
      </c>
    </row>
    <row r="42" spans="3:3" x14ac:dyDescent="0.45">
      <c r="C42" s="2" t="s">
        <v>1011</v>
      </c>
    </row>
    <row r="43" spans="3:3" x14ac:dyDescent="0.45">
      <c r="C43" s="2" t="s">
        <v>62</v>
      </c>
    </row>
    <row r="44" spans="3:3" x14ac:dyDescent="0.45">
      <c r="C44" s="2" t="s">
        <v>61</v>
      </c>
    </row>
    <row r="45" spans="3:3" x14ac:dyDescent="0.45">
      <c r="C45" s="2" t="s">
        <v>63</v>
      </c>
    </row>
    <row r="46" spans="3:3" x14ac:dyDescent="0.45">
      <c r="C46" s="2" t="s">
        <v>64</v>
      </c>
    </row>
    <row r="47" spans="3:3" x14ac:dyDescent="0.45">
      <c r="C47" s="2" t="s">
        <v>65</v>
      </c>
    </row>
    <row r="48" spans="3:3" x14ac:dyDescent="0.45">
      <c r="C48" s="2" t="s">
        <v>66</v>
      </c>
    </row>
    <row r="49" spans="3:3" x14ac:dyDescent="0.45">
      <c r="C49" s="2" t="s">
        <v>67</v>
      </c>
    </row>
    <row r="50" spans="3:3" x14ac:dyDescent="0.45">
      <c r="C50" s="2" t="s">
        <v>68</v>
      </c>
    </row>
    <row r="51" spans="3:3" x14ac:dyDescent="0.45">
      <c r="C51" s="2" t="s">
        <v>69</v>
      </c>
    </row>
    <row r="52" spans="3:3" x14ac:dyDescent="0.45">
      <c r="C52" s="2" t="s">
        <v>70</v>
      </c>
    </row>
    <row r="53" spans="3:3" x14ac:dyDescent="0.45">
      <c r="C53" s="2" t="s">
        <v>71</v>
      </c>
    </row>
    <row r="54" spans="3:3" x14ac:dyDescent="0.45">
      <c r="C54" s="2" t="s">
        <v>72</v>
      </c>
    </row>
    <row r="55" spans="3:3" x14ac:dyDescent="0.45">
      <c r="C55" s="2" t="s">
        <v>73</v>
      </c>
    </row>
    <row r="56" spans="3:3" x14ac:dyDescent="0.45">
      <c r="C56" s="2" t="s">
        <v>74</v>
      </c>
    </row>
    <row r="57" spans="3:3" x14ac:dyDescent="0.45">
      <c r="C57" s="2" t="s">
        <v>75</v>
      </c>
    </row>
    <row r="58" spans="3:3" x14ac:dyDescent="0.45">
      <c r="C58" s="2" t="s">
        <v>76</v>
      </c>
    </row>
    <row r="59" spans="3:3" x14ac:dyDescent="0.45">
      <c r="C59" s="2" t="s">
        <v>77</v>
      </c>
    </row>
    <row r="60" spans="3:3" x14ac:dyDescent="0.45">
      <c r="C60" s="2" t="s">
        <v>78</v>
      </c>
    </row>
    <row r="61" spans="3:3" x14ac:dyDescent="0.45">
      <c r="C61" s="2" t="s">
        <v>79</v>
      </c>
    </row>
    <row r="62" spans="3:3" x14ac:dyDescent="0.45">
      <c r="C62" s="2" t="s">
        <v>80</v>
      </c>
    </row>
    <row r="63" spans="3:3" x14ac:dyDescent="0.45">
      <c r="C63" s="2" t="s">
        <v>81</v>
      </c>
    </row>
    <row r="64" spans="3:3" x14ac:dyDescent="0.45">
      <c r="C64" s="2" t="s">
        <v>82</v>
      </c>
    </row>
    <row r="65" spans="3:3" x14ac:dyDescent="0.45">
      <c r="C65" s="2" t="s">
        <v>83</v>
      </c>
    </row>
    <row r="66" spans="3:3" x14ac:dyDescent="0.45">
      <c r="C66" s="2" t="s">
        <v>84</v>
      </c>
    </row>
    <row r="67" spans="3:3" x14ac:dyDescent="0.45">
      <c r="C67" s="2" t="s">
        <v>85</v>
      </c>
    </row>
    <row r="68" spans="3:3" x14ac:dyDescent="0.45">
      <c r="C68" s="2" t="s">
        <v>86</v>
      </c>
    </row>
    <row r="69" spans="3:3" x14ac:dyDescent="0.45">
      <c r="C69" s="2" t="s">
        <v>87</v>
      </c>
    </row>
    <row r="70" spans="3:3" x14ac:dyDescent="0.45">
      <c r="C70" s="2" t="s">
        <v>88</v>
      </c>
    </row>
    <row r="71" spans="3:3" x14ac:dyDescent="0.45">
      <c r="C71" s="2" t="s">
        <v>89</v>
      </c>
    </row>
    <row r="72" spans="3:3" x14ac:dyDescent="0.45">
      <c r="C72" s="2" t="s">
        <v>90</v>
      </c>
    </row>
    <row r="73" spans="3:3" x14ac:dyDescent="0.45">
      <c r="C73" s="2" t="s">
        <v>91</v>
      </c>
    </row>
    <row r="74" spans="3:3" x14ac:dyDescent="0.45">
      <c r="C74" s="2" t="s">
        <v>92</v>
      </c>
    </row>
    <row r="75" spans="3:3" x14ac:dyDescent="0.45">
      <c r="C75" s="2" t="s">
        <v>93</v>
      </c>
    </row>
    <row r="76" spans="3:3" x14ac:dyDescent="0.45">
      <c r="C76" s="2" t="s">
        <v>94</v>
      </c>
    </row>
    <row r="77" spans="3:3" x14ac:dyDescent="0.45">
      <c r="C77" s="2" t="s">
        <v>95</v>
      </c>
    </row>
    <row r="78" spans="3:3" x14ac:dyDescent="0.45">
      <c r="C78" s="2" t="s">
        <v>96</v>
      </c>
    </row>
    <row r="79" spans="3:3" x14ac:dyDescent="0.45">
      <c r="C79" s="2" t="s">
        <v>97</v>
      </c>
    </row>
    <row r="80" spans="3:3" x14ac:dyDescent="0.45">
      <c r="C80" s="2" t="s">
        <v>98</v>
      </c>
    </row>
    <row r="81" spans="3:3" x14ac:dyDescent="0.45">
      <c r="C81" s="2" t="s">
        <v>99</v>
      </c>
    </row>
    <row r="82" spans="3:3" x14ac:dyDescent="0.45">
      <c r="C82" s="2" t="s">
        <v>100</v>
      </c>
    </row>
    <row r="83" spans="3:3" x14ac:dyDescent="0.45">
      <c r="C83" s="2" t="s">
        <v>101</v>
      </c>
    </row>
    <row r="84" spans="3:3" x14ac:dyDescent="0.45">
      <c r="C84" s="2" t="s">
        <v>102</v>
      </c>
    </row>
    <row r="85" spans="3:3" x14ac:dyDescent="0.45">
      <c r="C85" s="2" t="s">
        <v>103</v>
      </c>
    </row>
    <row r="86" spans="3:3" x14ac:dyDescent="0.45">
      <c r="C86" s="2" t="s">
        <v>104</v>
      </c>
    </row>
    <row r="87" spans="3:3" x14ac:dyDescent="0.45">
      <c r="C87" s="2" t="s">
        <v>105</v>
      </c>
    </row>
    <row r="88" spans="3:3" x14ac:dyDescent="0.45">
      <c r="C88" s="2" t="s">
        <v>106</v>
      </c>
    </row>
    <row r="89" spans="3:3" x14ac:dyDescent="0.45">
      <c r="C89" s="2" t="s">
        <v>107</v>
      </c>
    </row>
    <row r="90" spans="3:3" x14ac:dyDescent="0.45">
      <c r="C90" s="2" t="s">
        <v>108</v>
      </c>
    </row>
    <row r="91" spans="3:3" x14ac:dyDescent="0.45">
      <c r="C91" s="2" t="s">
        <v>109</v>
      </c>
    </row>
    <row r="92" spans="3:3" x14ac:dyDescent="0.45">
      <c r="C92" s="2" t="s">
        <v>110</v>
      </c>
    </row>
    <row r="93" spans="3:3" x14ac:dyDescent="0.45">
      <c r="C93" s="2" t="s">
        <v>111</v>
      </c>
    </row>
    <row r="94" spans="3:3" x14ac:dyDescent="0.45">
      <c r="C94" s="2" t="s">
        <v>112</v>
      </c>
    </row>
    <row r="95" spans="3:3" x14ac:dyDescent="0.45">
      <c r="C95" s="2" t="s">
        <v>113</v>
      </c>
    </row>
    <row r="96" spans="3:3" x14ac:dyDescent="0.45">
      <c r="C96" s="2" t="s">
        <v>114</v>
      </c>
    </row>
    <row r="97" spans="3:3" x14ac:dyDescent="0.45">
      <c r="C97" s="2" t="s">
        <v>115</v>
      </c>
    </row>
    <row r="98" spans="3:3" x14ac:dyDescent="0.45">
      <c r="C98" s="2" t="s">
        <v>116</v>
      </c>
    </row>
    <row r="99" spans="3:3" x14ac:dyDescent="0.45">
      <c r="C99" s="2" t="s">
        <v>117</v>
      </c>
    </row>
    <row r="100" spans="3:3" x14ac:dyDescent="0.45">
      <c r="C100" s="2" t="s">
        <v>118</v>
      </c>
    </row>
    <row r="101" spans="3:3" x14ac:dyDescent="0.45">
      <c r="C101" s="2" t="s">
        <v>119</v>
      </c>
    </row>
    <row r="102" spans="3:3" x14ac:dyDescent="0.45">
      <c r="C102" s="2" t="s">
        <v>120</v>
      </c>
    </row>
    <row r="103" spans="3:3" x14ac:dyDescent="0.45">
      <c r="C103" s="2" t="s">
        <v>121</v>
      </c>
    </row>
    <row r="104" spans="3:3" x14ac:dyDescent="0.45">
      <c r="C104" s="2" t="s">
        <v>122</v>
      </c>
    </row>
    <row r="105" spans="3:3" x14ac:dyDescent="0.45">
      <c r="C105" s="2" t="s">
        <v>123</v>
      </c>
    </row>
    <row r="106" spans="3:3" x14ac:dyDescent="0.45">
      <c r="C106" s="2" t="s">
        <v>124</v>
      </c>
    </row>
    <row r="107" spans="3:3" x14ac:dyDescent="0.45">
      <c r="C107" s="2" t="s">
        <v>125</v>
      </c>
    </row>
    <row r="108" spans="3:3" x14ac:dyDescent="0.45">
      <c r="C108" s="2" t="s">
        <v>126</v>
      </c>
    </row>
    <row r="109" spans="3:3" x14ac:dyDescent="0.45">
      <c r="C109" s="2" t="s">
        <v>127</v>
      </c>
    </row>
    <row r="110" spans="3:3" x14ac:dyDescent="0.45">
      <c r="C110" s="2" t="s">
        <v>128</v>
      </c>
    </row>
    <row r="111" spans="3:3" x14ac:dyDescent="0.45">
      <c r="C111" s="2" t="s">
        <v>129</v>
      </c>
    </row>
    <row r="112" spans="3:3" x14ac:dyDescent="0.45">
      <c r="C112" s="2" t="s">
        <v>130</v>
      </c>
    </row>
    <row r="113" spans="3:3" x14ac:dyDescent="0.45">
      <c r="C113" s="2" t="s">
        <v>131</v>
      </c>
    </row>
    <row r="114" spans="3:3" x14ac:dyDescent="0.45">
      <c r="C114" s="2" t="s">
        <v>132</v>
      </c>
    </row>
    <row r="115" spans="3:3" x14ac:dyDescent="0.45">
      <c r="C115" s="2" t="s">
        <v>133</v>
      </c>
    </row>
    <row r="116" spans="3:3" x14ac:dyDescent="0.45">
      <c r="C116" s="2" t="s">
        <v>134</v>
      </c>
    </row>
    <row r="117" spans="3:3" x14ac:dyDescent="0.45">
      <c r="C117" s="2" t="s">
        <v>135</v>
      </c>
    </row>
    <row r="118" spans="3:3" x14ac:dyDescent="0.45">
      <c r="C118" s="2" t="s">
        <v>136</v>
      </c>
    </row>
    <row r="119" spans="3:3" x14ac:dyDescent="0.45">
      <c r="C119" s="2" t="s">
        <v>137</v>
      </c>
    </row>
    <row r="120" spans="3:3" x14ac:dyDescent="0.45">
      <c r="C120" s="2" t="s">
        <v>138</v>
      </c>
    </row>
    <row r="121" spans="3:3" x14ac:dyDescent="0.45">
      <c r="C121" s="2" t="s">
        <v>139</v>
      </c>
    </row>
    <row r="122" spans="3:3" x14ac:dyDescent="0.45">
      <c r="C122" s="2" t="s">
        <v>140</v>
      </c>
    </row>
    <row r="123" spans="3:3" x14ac:dyDescent="0.45">
      <c r="C123" s="2" t="s">
        <v>141</v>
      </c>
    </row>
    <row r="124" spans="3:3" x14ac:dyDescent="0.45">
      <c r="C124" s="2" t="s">
        <v>142</v>
      </c>
    </row>
    <row r="125" spans="3:3" x14ac:dyDescent="0.45">
      <c r="C125" s="2" t="s">
        <v>143</v>
      </c>
    </row>
    <row r="126" spans="3:3" x14ac:dyDescent="0.45">
      <c r="C126" s="2" t="s">
        <v>144</v>
      </c>
    </row>
    <row r="127" spans="3:3" x14ac:dyDescent="0.45">
      <c r="C127" s="2" t="s">
        <v>145</v>
      </c>
    </row>
    <row r="128" spans="3:3" x14ac:dyDescent="0.45">
      <c r="C128" s="2" t="s">
        <v>146</v>
      </c>
    </row>
    <row r="129" spans="3:3" x14ac:dyDescent="0.45">
      <c r="C129" s="2" t="s">
        <v>147</v>
      </c>
    </row>
    <row r="130" spans="3:3" x14ac:dyDescent="0.45">
      <c r="C130" s="2" t="s">
        <v>148</v>
      </c>
    </row>
    <row r="131" spans="3:3" x14ac:dyDescent="0.45">
      <c r="C131" s="2" t="s">
        <v>149</v>
      </c>
    </row>
    <row r="132" spans="3:3" x14ac:dyDescent="0.45">
      <c r="C132" s="2" t="s">
        <v>150</v>
      </c>
    </row>
    <row r="133" spans="3:3" x14ac:dyDescent="0.45">
      <c r="C133" s="2" t="s">
        <v>151</v>
      </c>
    </row>
    <row r="134" spans="3:3" x14ac:dyDescent="0.45">
      <c r="C134" s="2" t="s">
        <v>152</v>
      </c>
    </row>
    <row r="135" spans="3:3" x14ac:dyDescent="0.45">
      <c r="C135" s="2" t="s">
        <v>153</v>
      </c>
    </row>
    <row r="136" spans="3:3" x14ac:dyDescent="0.45">
      <c r="C136" s="2" t="s">
        <v>154</v>
      </c>
    </row>
    <row r="137" spans="3:3" x14ac:dyDescent="0.45">
      <c r="C137" s="2" t="s">
        <v>155</v>
      </c>
    </row>
    <row r="138" spans="3:3" x14ac:dyDescent="0.45">
      <c r="C138" s="2" t="s">
        <v>156</v>
      </c>
    </row>
    <row r="139" spans="3:3" x14ac:dyDescent="0.45">
      <c r="C139" s="2" t="s">
        <v>157</v>
      </c>
    </row>
    <row r="140" spans="3:3" x14ac:dyDescent="0.45">
      <c r="C140" s="2" t="s">
        <v>158</v>
      </c>
    </row>
    <row r="141" spans="3:3" x14ac:dyDescent="0.45">
      <c r="C141" s="2" t="s">
        <v>159</v>
      </c>
    </row>
    <row r="142" spans="3:3" x14ac:dyDescent="0.45">
      <c r="C142" s="2" t="s">
        <v>160</v>
      </c>
    </row>
    <row r="143" spans="3:3" x14ac:dyDescent="0.45">
      <c r="C143" s="2" t="s">
        <v>161</v>
      </c>
    </row>
    <row r="144" spans="3:3" x14ac:dyDescent="0.45">
      <c r="C144" s="2" t="s">
        <v>162</v>
      </c>
    </row>
    <row r="145" spans="3:3" x14ac:dyDescent="0.45">
      <c r="C145" s="2" t="s">
        <v>163</v>
      </c>
    </row>
    <row r="146" spans="3:3" x14ac:dyDescent="0.45">
      <c r="C146" s="2" t="s">
        <v>164</v>
      </c>
    </row>
    <row r="147" spans="3:3" x14ac:dyDescent="0.45">
      <c r="C147" s="2" t="s">
        <v>165</v>
      </c>
    </row>
    <row r="148" spans="3:3" x14ac:dyDescent="0.45">
      <c r="C148" s="2" t="s">
        <v>166</v>
      </c>
    </row>
    <row r="149" spans="3:3" x14ac:dyDescent="0.45">
      <c r="C149" s="2" t="s">
        <v>167</v>
      </c>
    </row>
    <row r="150" spans="3:3" x14ac:dyDescent="0.45">
      <c r="C150" s="2" t="s">
        <v>168</v>
      </c>
    </row>
    <row r="151" spans="3:3" x14ac:dyDescent="0.45">
      <c r="C151" s="2" t="s">
        <v>169</v>
      </c>
    </row>
    <row r="152" spans="3:3" x14ac:dyDescent="0.45">
      <c r="C152" s="2" t="s">
        <v>170</v>
      </c>
    </row>
    <row r="153" spans="3:3" x14ac:dyDescent="0.45">
      <c r="C153" s="2" t="s">
        <v>171</v>
      </c>
    </row>
    <row r="154" spans="3:3" x14ac:dyDescent="0.45">
      <c r="C154" s="2" t="s">
        <v>172</v>
      </c>
    </row>
    <row r="155" spans="3:3" x14ac:dyDescent="0.45">
      <c r="C155" s="2" t="s">
        <v>173</v>
      </c>
    </row>
    <row r="156" spans="3:3" x14ac:dyDescent="0.45">
      <c r="C156" s="2" t="s">
        <v>174</v>
      </c>
    </row>
    <row r="157" spans="3:3" x14ac:dyDescent="0.45">
      <c r="C157" s="2" t="s">
        <v>175</v>
      </c>
    </row>
    <row r="158" spans="3:3" x14ac:dyDescent="0.45">
      <c r="C158" s="2" t="s">
        <v>176</v>
      </c>
    </row>
    <row r="159" spans="3:3" x14ac:dyDescent="0.45">
      <c r="C159" s="2" t="s">
        <v>177</v>
      </c>
    </row>
    <row r="160" spans="3:3" x14ac:dyDescent="0.45">
      <c r="C160" s="2" t="s">
        <v>178</v>
      </c>
    </row>
    <row r="161" spans="3:3" x14ac:dyDescent="0.45">
      <c r="C161" s="2" t="s">
        <v>179</v>
      </c>
    </row>
    <row r="162" spans="3:3" x14ac:dyDescent="0.45">
      <c r="C162" s="2" t="s">
        <v>180</v>
      </c>
    </row>
    <row r="163" spans="3:3" x14ac:dyDescent="0.45">
      <c r="C163" s="2" t="s">
        <v>181</v>
      </c>
    </row>
    <row r="164" spans="3:3" x14ac:dyDescent="0.45">
      <c r="C164" s="2" t="s">
        <v>182</v>
      </c>
    </row>
    <row r="165" spans="3:3" x14ac:dyDescent="0.45">
      <c r="C165" s="2" t="s">
        <v>183</v>
      </c>
    </row>
    <row r="166" spans="3:3" x14ac:dyDescent="0.45">
      <c r="C166" s="2" t="s">
        <v>184</v>
      </c>
    </row>
    <row r="167" spans="3:3" x14ac:dyDescent="0.45">
      <c r="C167" s="2" t="s">
        <v>185</v>
      </c>
    </row>
    <row r="168" spans="3:3" x14ac:dyDescent="0.45">
      <c r="C168" s="2" t="s">
        <v>186</v>
      </c>
    </row>
    <row r="169" spans="3:3" x14ac:dyDescent="0.45">
      <c r="C169" s="2" t="s">
        <v>187</v>
      </c>
    </row>
    <row r="170" spans="3:3" x14ac:dyDescent="0.45">
      <c r="C170" s="2" t="s">
        <v>188</v>
      </c>
    </row>
    <row r="171" spans="3:3" x14ac:dyDescent="0.45">
      <c r="C171" s="2" t="s">
        <v>189</v>
      </c>
    </row>
    <row r="172" spans="3:3" x14ac:dyDescent="0.45">
      <c r="C172" s="2" t="s">
        <v>190</v>
      </c>
    </row>
    <row r="173" spans="3:3" x14ac:dyDescent="0.45">
      <c r="C173" s="2" t="s">
        <v>191</v>
      </c>
    </row>
    <row r="174" spans="3:3" x14ac:dyDescent="0.45">
      <c r="C174" s="2" t="s">
        <v>192</v>
      </c>
    </row>
    <row r="175" spans="3:3" x14ac:dyDescent="0.45">
      <c r="C175" s="2" t="s">
        <v>193</v>
      </c>
    </row>
    <row r="176" spans="3:3" x14ac:dyDescent="0.45">
      <c r="C176" s="2" t="s">
        <v>194</v>
      </c>
    </row>
    <row r="177" spans="3:3" x14ac:dyDescent="0.45">
      <c r="C177" s="2" t="s">
        <v>195</v>
      </c>
    </row>
    <row r="178" spans="3:3" x14ac:dyDescent="0.45">
      <c r="C178" s="2" t="s">
        <v>196</v>
      </c>
    </row>
    <row r="179" spans="3:3" x14ac:dyDescent="0.45">
      <c r="C179" s="2" t="s">
        <v>197</v>
      </c>
    </row>
    <row r="180" spans="3:3" x14ac:dyDescent="0.45">
      <c r="C180" s="2" t="s">
        <v>198</v>
      </c>
    </row>
    <row r="181" spans="3:3" x14ac:dyDescent="0.45">
      <c r="C181" s="2" t="s">
        <v>199</v>
      </c>
    </row>
    <row r="182" spans="3:3" x14ac:dyDescent="0.45">
      <c r="C182" s="2" t="s">
        <v>200</v>
      </c>
    </row>
    <row r="183" spans="3:3" x14ac:dyDescent="0.45">
      <c r="C183" s="2" t="s">
        <v>201</v>
      </c>
    </row>
    <row r="184" spans="3:3" x14ac:dyDescent="0.45">
      <c r="C184" s="2" t="s">
        <v>202</v>
      </c>
    </row>
    <row r="185" spans="3:3" x14ac:dyDescent="0.45">
      <c r="C185" s="2" t="s">
        <v>203</v>
      </c>
    </row>
    <row r="186" spans="3:3" x14ac:dyDescent="0.45">
      <c r="C186" s="2" t="s">
        <v>204</v>
      </c>
    </row>
    <row r="187" spans="3:3" x14ac:dyDescent="0.45">
      <c r="C187" s="2" t="s">
        <v>205</v>
      </c>
    </row>
    <row r="188" spans="3:3" x14ac:dyDescent="0.45">
      <c r="C188" s="2" t="s">
        <v>206</v>
      </c>
    </row>
    <row r="189" spans="3:3" x14ac:dyDescent="0.45">
      <c r="C189" s="2" t="s">
        <v>207</v>
      </c>
    </row>
    <row r="190" spans="3:3" x14ac:dyDescent="0.45">
      <c r="C190" s="2" t="s">
        <v>208</v>
      </c>
    </row>
    <row r="191" spans="3:3" x14ac:dyDescent="0.45">
      <c r="C191" s="2" t="s">
        <v>209</v>
      </c>
    </row>
    <row r="192" spans="3:3" x14ac:dyDescent="0.45">
      <c r="C192" s="2" t="s">
        <v>210</v>
      </c>
    </row>
    <row r="193" spans="3:3" x14ac:dyDescent="0.45">
      <c r="C193" s="2" t="s">
        <v>211</v>
      </c>
    </row>
    <row r="194" spans="3:3" x14ac:dyDescent="0.45">
      <c r="C194" s="2" t="s">
        <v>212</v>
      </c>
    </row>
    <row r="195" spans="3:3" x14ac:dyDescent="0.45">
      <c r="C195" s="2" t="s">
        <v>213</v>
      </c>
    </row>
    <row r="196" spans="3:3" x14ac:dyDescent="0.45">
      <c r="C196" s="2" t="s">
        <v>214</v>
      </c>
    </row>
    <row r="197" spans="3:3" x14ac:dyDescent="0.45">
      <c r="C197" s="2" t="s">
        <v>215</v>
      </c>
    </row>
    <row r="198" spans="3:3" x14ac:dyDescent="0.45">
      <c r="C198" s="2" t="s">
        <v>216</v>
      </c>
    </row>
    <row r="199" spans="3:3" x14ac:dyDescent="0.45">
      <c r="C199" s="2" t="s">
        <v>217</v>
      </c>
    </row>
    <row r="200" spans="3:3" x14ac:dyDescent="0.45">
      <c r="C200" s="2" t="s">
        <v>218</v>
      </c>
    </row>
    <row r="201" spans="3:3" x14ac:dyDescent="0.45">
      <c r="C201" s="2" t="s">
        <v>219</v>
      </c>
    </row>
    <row r="202" spans="3:3" x14ac:dyDescent="0.45">
      <c r="C202" s="2" t="s">
        <v>220</v>
      </c>
    </row>
    <row r="203" spans="3:3" x14ac:dyDescent="0.45">
      <c r="C203" s="2" t="s">
        <v>221</v>
      </c>
    </row>
    <row r="204" spans="3:3" x14ac:dyDescent="0.45">
      <c r="C204" s="2" t="s">
        <v>222</v>
      </c>
    </row>
    <row r="205" spans="3:3" x14ac:dyDescent="0.45">
      <c r="C205" s="2" t="s">
        <v>223</v>
      </c>
    </row>
    <row r="206" spans="3:3" x14ac:dyDescent="0.45">
      <c r="C206" s="2" t="s">
        <v>224</v>
      </c>
    </row>
    <row r="207" spans="3:3" x14ac:dyDescent="0.45">
      <c r="C207" s="2" t="s">
        <v>225</v>
      </c>
    </row>
    <row r="208" spans="3:3" x14ac:dyDescent="0.45">
      <c r="C208" s="2" t="s">
        <v>226</v>
      </c>
    </row>
    <row r="209" spans="3:3" x14ac:dyDescent="0.45">
      <c r="C209" s="2" t="s">
        <v>227</v>
      </c>
    </row>
    <row r="210" spans="3:3" x14ac:dyDescent="0.45">
      <c r="C210" s="2" t="s">
        <v>228</v>
      </c>
    </row>
    <row r="211" spans="3:3" x14ac:dyDescent="0.45">
      <c r="C211" s="2" t="s">
        <v>229</v>
      </c>
    </row>
    <row r="212" spans="3:3" x14ac:dyDescent="0.45">
      <c r="C212" s="2" t="s">
        <v>230</v>
      </c>
    </row>
    <row r="213" spans="3:3" x14ac:dyDescent="0.45">
      <c r="C213" s="2" t="s">
        <v>231</v>
      </c>
    </row>
    <row r="214" spans="3:3" x14ac:dyDescent="0.45">
      <c r="C214" s="2" t="s">
        <v>232</v>
      </c>
    </row>
    <row r="215" spans="3:3" x14ac:dyDescent="0.45">
      <c r="C215" s="2" t="s">
        <v>233</v>
      </c>
    </row>
    <row r="216" spans="3:3" x14ac:dyDescent="0.45">
      <c r="C216" s="2" t="s">
        <v>234</v>
      </c>
    </row>
    <row r="217" spans="3:3" x14ac:dyDescent="0.45">
      <c r="C217" s="2" t="s">
        <v>235</v>
      </c>
    </row>
    <row r="218" spans="3:3" x14ac:dyDescent="0.45">
      <c r="C218" s="2" t="s">
        <v>236</v>
      </c>
    </row>
    <row r="219" spans="3:3" x14ac:dyDescent="0.45">
      <c r="C219" s="2" t="s">
        <v>237</v>
      </c>
    </row>
    <row r="220" spans="3:3" x14ac:dyDescent="0.45">
      <c r="C220" s="2" t="s">
        <v>238</v>
      </c>
    </row>
    <row r="221" spans="3:3" x14ac:dyDescent="0.45">
      <c r="C221" s="2" t="s">
        <v>239</v>
      </c>
    </row>
    <row r="222" spans="3:3" x14ac:dyDescent="0.45">
      <c r="C222" s="2" t="s">
        <v>240</v>
      </c>
    </row>
    <row r="223" spans="3:3" x14ac:dyDescent="0.45">
      <c r="C223" s="2" t="s">
        <v>241</v>
      </c>
    </row>
    <row r="224" spans="3:3" x14ac:dyDescent="0.45">
      <c r="C224" s="2" t="s">
        <v>242</v>
      </c>
    </row>
    <row r="225" spans="3:3" x14ac:dyDescent="0.45">
      <c r="C225" s="2" t="s">
        <v>243</v>
      </c>
    </row>
    <row r="226" spans="3:3" x14ac:dyDescent="0.45">
      <c r="C226" s="2" t="s">
        <v>244</v>
      </c>
    </row>
    <row r="227" spans="3:3" x14ac:dyDescent="0.45">
      <c r="C227" s="2" t="s">
        <v>245</v>
      </c>
    </row>
    <row r="228" spans="3:3" x14ac:dyDescent="0.45">
      <c r="C228" s="2" t="s">
        <v>246</v>
      </c>
    </row>
    <row r="229" spans="3:3" x14ac:dyDescent="0.45">
      <c r="C229" s="2" t="s">
        <v>247</v>
      </c>
    </row>
    <row r="230" spans="3:3" x14ac:dyDescent="0.45">
      <c r="C230" s="2" t="s">
        <v>248</v>
      </c>
    </row>
    <row r="231" spans="3:3" x14ac:dyDescent="0.45">
      <c r="C231" s="2" t="s">
        <v>249</v>
      </c>
    </row>
    <row r="232" spans="3:3" x14ac:dyDescent="0.45">
      <c r="C232" s="2" t="s">
        <v>250</v>
      </c>
    </row>
    <row r="233" spans="3:3" x14ac:dyDescent="0.45">
      <c r="C233" s="2" t="s">
        <v>251</v>
      </c>
    </row>
    <row r="234" spans="3:3" x14ac:dyDescent="0.45">
      <c r="C234" s="2" t="s">
        <v>252</v>
      </c>
    </row>
    <row r="235" spans="3:3" x14ac:dyDescent="0.45">
      <c r="C235" s="2" t="s">
        <v>253</v>
      </c>
    </row>
    <row r="236" spans="3:3" x14ac:dyDescent="0.45">
      <c r="C236" s="2" t="s">
        <v>254</v>
      </c>
    </row>
    <row r="237" spans="3:3" x14ac:dyDescent="0.45">
      <c r="C237" s="2" t="s">
        <v>255</v>
      </c>
    </row>
    <row r="238" spans="3:3" x14ac:dyDescent="0.45">
      <c r="C238" s="2" t="s">
        <v>256</v>
      </c>
    </row>
    <row r="239" spans="3:3" x14ac:dyDescent="0.45">
      <c r="C239" s="2" t="s">
        <v>257</v>
      </c>
    </row>
    <row r="240" spans="3:3" x14ac:dyDescent="0.45">
      <c r="C240" s="2" t="s">
        <v>258</v>
      </c>
    </row>
    <row r="241" spans="3:3" x14ac:dyDescent="0.45">
      <c r="C241" s="2" t="s">
        <v>259</v>
      </c>
    </row>
    <row r="242" spans="3:3" x14ac:dyDescent="0.45">
      <c r="C242" s="2" t="s">
        <v>260</v>
      </c>
    </row>
    <row r="243" spans="3:3" x14ac:dyDescent="0.45">
      <c r="C243" s="2" t="s">
        <v>261</v>
      </c>
    </row>
    <row r="244" spans="3:3" x14ac:dyDescent="0.45">
      <c r="C244" s="2" t="s">
        <v>262</v>
      </c>
    </row>
    <row r="245" spans="3:3" x14ac:dyDescent="0.45">
      <c r="C245" s="2" t="s">
        <v>263</v>
      </c>
    </row>
    <row r="246" spans="3:3" x14ac:dyDescent="0.45">
      <c r="C246" s="2" t="s">
        <v>264</v>
      </c>
    </row>
    <row r="247" spans="3:3" x14ac:dyDescent="0.45">
      <c r="C247" s="2" t="s">
        <v>265</v>
      </c>
    </row>
    <row r="248" spans="3:3" x14ac:dyDescent="0.45">
      <c r="C248" s="2" t="s">
        <v>266</v>
      </c>
    </row>
    <row r="249" spans="3:3" x14ac:dyDescent="0.45">
      <c r="C249" s="2" t="s">
        <v>267</v>
      </c>
    </row>
    <row r="250" spans="3:3" x14ac:dyDescent="0.45">
      <c r="C250" s="2" t="s">
        <v>268</v>
      </c>
    </row>
    <row r="251" spans="3:3" x14ac:dyDescent="0.45">
      <c r="C251" s="2" t="s">
        <v>269</v>
      </c>
    </row>
    <row r="252" spans="3:3" x14ac:dyDescent="0.45">
      <c r="C252" s="2" t="s">
        <v>270</v>
      </c>
    </row>
    <row r="253" spans="3:3" x14ac:dyDescent="0.45">
      <c r="C253" s="2" t="s">
        <v>271</v>
      </c>
    </row>
    <row r="254" spans="3:3" x14ac:dyDescent="0.45">
      <c r="C254" s="2" t="s">
        <v>272</v>
      </c>
    </row>
    <row r="255" spans="3:3" x14ac:dyDescent="0.45">
      <c r="C255" s="2" t="s">
        <v>273</v>
      </c>
    </row>
    <row r="256" spans="3:3" x14ac:dyDescent="0.45">
      <c r="C256" s="2" t="s">
        <v>274</v>
      </c>
    </row>
    <row r="257" spans="3:3" x14ac:dyDescent="0.45">
      <c r="C257" s="2" t="s">
        <v>275</v>
      </c>
    </row>
    <row r="258" spans="3:3" x14ac:dyDescent="0.45">
      <c r="C258" s="2" t="s">
        <v>276</v>
      </c>
    </row>
    <row r="259" spans="3:3" x14ac:dyDescent="0.45">
      <c r="C259" s="2" t="s">
        <v>277</v>
      </c>
    </row>
    <row r="260" spans="3:3" x14ac:dyDescent="0.45">
      <c r="C260" s="2" t="s">
        <v>278</v>
      </c>
    </row>
    <row r="261" spans="3:3" x14ac:dyDescent="0.45">
      <c r="C261" s="2" t="s">
        <v>279</v>
      </c>
    </row>
    <row r="262" spans="3:3" x14ac:dyDescent="0.45">
      <c r="C262" s="2" t="s">
        <v>280</v>
      </c>
    </row>
    <row r="263" spans="3:3" x14ac:dyDescent="0.45">
      <c r="C263" s="2" t="s">
        <v>281</v>
      </c>
    </row>
    <row r="264" spans="3:3" x14ac:dyDescent="0.45">
      <c r="C264" s="2" t="s">
        <v>282</v>
      </c>
    </row>
    <row r="265" spans="3:3" x14ac:dyDescent="0.45">
      <c r="C265" s="2" t="s">
        <v>283</v>
      </c>
    </row>
    <row r="266" spans="3:3" x14ac:dyDescent="0.45">
      <c r="C266" s="2" t="s">
        <v>284</v>
      </c>
    </row>
    <row r="267" spans="3:3" x14ac:dyDescent="0.45">
      <c r="C267" s="2" t="s">
        <v>285</v>
      </c>
    </row>
    <row r="268" spans="3:3" x14ac:dyDescent="0.45">
      <c r="C268" s="2" t="s">
        <v>286</v>
      </c>
    </row>
    <row r="269" spans="3:3" x14ac:dyDescent="0.45">
      <c r="C269" s="2" t="s">
        <v>287</v>
      </c>
    </row>
    <row r="270" spans="3:3" x14ac:dyDescent="0.45">
      <c r="C270" s="2" t="s">
        <v>288</v>
      </c>
    </row>
    <row r="271" spans="3:3" x14ac:dyDescent="0.45">
      <c r="C271" s="2" t="s">
        <v>289</v>
      </c>
    </row>
    <row r="272" spans="3:3" x14ac:dyDescent="0.45">
      <c r="C272" s="2" t="s">
        <v>290</v>
      </c>
    </row>
    <row r="273" spans="3:3" x14ac:dyDescent="0.45">
      <c r="C273" s="2" t="s">
        <v>291</v>
      </c>
    </row>
    <row r="274" spans="3:3" x14ac:dyDescent="0.45">
      <c r="C274" s="2" t="s">
        <v>292</v>
      </c>
    </row>
    <row r="275" spans="3:3" x14ac:dyDescent="0.45">
      <c r="C275" s="2" t="s">
        <v>293</v>
      </c>
    </row>
    <row r="276" spans="3:3" x14ac:dyDescent="0.45">
      <c r="C276" s="2" t="s">
        <v>294</v>
      </c>
    </row>
    <row r="277" spans="3:3" x14ac:dyDescent="0.45">
      <c r="C277" s="2" t="s">
        <v>295</v>
      </c>
    </row>
    <row r="278" spans="3:3" x14ac:dyDescent="0.45">
      <c r="C278" s="2" t="s">
        <v>296</v>
      </c>
    </row>
    <row r="279" spans="3:3" x14ac:dyDescent="0.45">
      <c r="C279" s="2" t="s">
        <v>297</v>
      </c>
    </row>
    <row r="280" spans="3:3" x14ac:dyDescent="0.45">
      <c r="C280" s="2" t="s">
        <v>298</v>
      </c>
    </row>
    <row r="281" spans="3:3" x14ac:dyDescent="0.45">
      <c r="C281" s="2" t="s">
        <v>299</v>
      </c>
    </row>
    <row r="282" spans="3:3" x14ac:dyDescent="0.45">
      <c r="C282" s="2" t="s">
        <v>300</v>
      </c>
    </row>
    <row r="283" spans="3:3" x14ac:dyDescent="0.45">
      <c r="C283" s="2" t="s">
        <v>301</v>
      </c>
    </row>
    <row r="284" spans="3:3" x14ac:dyDescent="0.45">
      <c r="C284" s="2" t="s">
        <v>302</v>
      </c>
    </row>
    <row r="285" spans="3:3" x14ac:dyDescent="0.45">
      <c r="C285" s="2" t="s">
        <v>303</v>
      </c>
    </row>
    <row r="286" spans="3:3" x14ac:dyDescent="0.45">
      <c r="C286" s="2" t="s">
        <v>304</v>
      </c>
    </row>
    <row r="287" spans="3:3" x14ac:dyDescent="0.45">
      <c r="C287" s="2" t="s">
        <v>305</v>
      </c>
    </row>
    <row r="288" spans="3:3" x14ac:dyDescent="0.45">
      <c r="C288" s="2" t="s">
        <v>306</v>
      </c>
    </row>
    <row r="289" spans="3:3" x14ac:dyDescent="0.45">
      <c r="C289" s="2" t="s">
        <v>307</v>
      </c>
    </row>
    <row r="290" spans="3:3" x14ac:dyDescent="0.45">
      <c r="C290" s="2" t="s">
        <v>308</v>
      </c>
    </row>
    <row r="291" spans="3:3" x14ac:dyDescent="0.45">
      <c r="C291" s="2" t="s">
        <v>309</v>
      </c>
    </row>
    <row r="292" spans="3:3" x14ac:dyDescent="0.45">
      <c r="C292" s="2" t="s">
        <v>310</v>
      </c>
    </row>
    <row r="293" spans="3:3" x14ac:dyDescent="0.45">
      <c r="C293" s="2" t="s">
        <v>311</v>
      </c>
    </row>
    <row r="294" spans="3:3" x14ac:dyDescent="0.45">
      <c r="C294" s="2" t="s">
        <v>312</v>
      </c>
    </row>
    <row r="295" spans="3:3" x14ac:dyDescent="0.45">
      <c r="C295" s="2" t="s">
        <v>313</v>
      </c>
    </row>
    <row r="296" spans="3:3" x14ac:dyDescent="0.45">
      <c r="C296" s="2" t="s">
        <v>314</v>
      </c>
    </row>
    <row r="297" spans="3:3" x14ac:dyDescent="0.45">
      <c r="C297" s="2" t="s">
        <v>315</v>
      </c>
    </row>
    <row r="298" spans="3:3" x14ac:dyDescent="0.45">
      <c r="C298" s="2" t="s">
        <v>316</v>
      </c>
    </row>
    <row r="299" spans="3:3" x14ac:dyDescent="0.45">
      <c r="C299" s="2" t="s">
        <v>317</v>
      </c>
    </row>
    <row r="300" spans="3:3" x14ac:dyDescent="0.45">
      <c r="C300" s="2" t="s">
        <v>318</v>
      </c>
    </row>
    <row r="301" spans="3:3" x14ac:dyDescent="0.45">
      <c r="C301" s="2" t="s">
        <v>319</v>
      </c>
    </row>
    <row r="302" spans="3:3" x14ac:dyDescent="0.45">
      <c r="C302" s="2" t="s">
        <v>320</v>
      </c>
    </row>
    <row r="303" spans="3:3" x14ac:dyDescent="0.45">
      <c r="C303" s="2" t="s">
        <v>321</v>
      </c>
    </row>
    <row r="304" spans="3:3" x14ac:dyDescent="0.45">
      <c r="C304" s="2" t="s">
        <v>322</v>
      </c>
    </row>
    <row r="305" spans="3:3" x14ac:dyDescent="0.45">
      <c r="C305" s="2" t="s">
        <v>323</v>
      </c>
    </row>
    <row r="306" spans="3:3" x14ac:dyDescent="0.45">
      <c r="C306" s="2" t="s">
        <v>324</v>
      </c>
    </row>
    <row r="307" spans="3:3" x14ac:dyDescent="0.45">
      <c r="C307" s="2" t="s">
        <v>325</v>
      </c>
    </row>
    <row r="308" spans="3:3" x14ac:dyDescent="0.45">
      <c r="C308" s="2" t="s">
        <v>326</v>
      </c>
    </row>
    <row r="309" spans="3:3" x14ac:dyDescent="0.45">
      <c r="C309" s="2" t="s">
        <v>327</v>
      </c>
    </row>
    <row r="310" spans="3:3" x14ac:dyDescent="0.45">
      <c r="C310" s="2" t="s">
        <v>328</v>
      </c>
    </row>
    <row r="311" spans="3:3" x14ac:dyDescent="0.45">
      <c r="C311" s="2" t="s">
        <v>329</v>
      </c>
    </row>
    <row r="312" spans="3:3" x14ac:dyDescent="0.45">
      <c r="C312" s="2" t="s">
        <v>330</v>
      </c>
    </row>
    <row r="313" spans="3:3" x14ac:dyDescent="0.45">
      <c r="C313" s="2" t="s">
        <v>331</v>
      </c>
    </row>
    <row r="314" spans="3:3" x14ac:dyDescent="0.45">
      <c r="C314" s="2" t="s">
        <v>332</v>
      </c>
    </row>
    <row r="315" spans="3:3" x14ac:dyDescent="0.45">
      <c r="C315" s="2" t="s">
        <v>333</v>
      </c>
    </row>
    <row r="316" spans="3:3" x14ac:dyDescent="0.45">
      <c r="C316" s="2" t="s">
        <v>334</v>
      </c>
    </row>
    <row r="317" spans="3:3" x14ac:dyDescent="0.45">
      <c r="C317" s="2" t="s">
        <v>335</v>
      </c>
    </row>
    <row r="318" spans="3:3" x14ac:dyDescent="0.45">
      <c r="C318" s="2" t="s">
        <v>336</v>
      </c>
    </row>
    <row r="319" spans="3:3" x14ac:dyDescent="0.45">
      <c r="C319" s="2" t="s">
        <v>337</v>
      </c>
    </row>
    <row r="320" spans="3:3" x14ac:dyDescent="0.45">
      <c r="C320" s="2" t="s">
        <v>338</v>
      </c>
    </row>
    <row r="321" spans="3:3" x14ac:dyDescent="0.45">
      <c r="C321" s="2" t="s">
        <v>339</v>
      </c>
    </row>
    <row r="322" spans="3:3" x14ac:dyDescent="0.45">
      <c r="C322" s="2" t="s">
        <v>340</v>
      </c>
    </row>
    <row r="323" spans="3:3" x14ac:dyDescent="0.45">
      <c r="C323" s="2" t="s">
        <v>341</v>
      </c>
    </row>
    <row r="324" spans="3:3" x14ac:dyDescent="0.45">
      <c r="C324" s="2" t="s">
        <v>342</v>
      </c>
    </row>
    <row r="325" spans="3:3" x14ac:dyDescent="0.45">
      <c r="C325" s="2" t="s">
        <v>343</v>
      </c>
    </row>
    <row r="326" spans="3:3" x14ac:dyDescent="0.45">
      <c r="C326" s="2" t="s">
        <v>344</v>
      </c>
    </row>
    <row r="327" spans="3:3" x14ac:dyDescent="0.45">
      <c r="C327" s="2" t="s">
        <v>345</v>
      </c>
    </row>
    <row r="328" spans="3:3" x14ac:dyDescent="0.45">
      <c r="C328" s="2" t="s">
        <v>346</v>
      </c>
    </row>
    <row r="329" spans="3:3" x14ac:dyDescent="0.45">
      <c r="C329" s="2" t="s">
        <v>347</v>
      </c>
    </row>
    <row r="330" spans="3:3" x14ac:dyDescent="0.45">
      <c r="C330" s="2" t="s">
        <v>348</v>
      </c>
    </row>
    <row r="331" spans="3:3" x14ac:dyDescent="0.45">
      <c r="C331" s="2" t="s">
        <v>349</v>
      </c>
    </row>
    <row r="332" spans="3:3" x14ac:dyDescent="0.45">
      <c r="C332" s="2" t="s">
        <v>350</v>
      </c>
    </row>
    <row r="333" spans="3:3" x14ac:dyDescent="0.45">
      <c r="C333" s="2" t="s">
        <v>351</v>
      </c>
    </row>
    <row r="334" spans="3:3" x14ac:dyDescent="0.45">
      <c r="C334" s="2" t="s">
        <v>352</v>
      </c>
    </row>
    <row r="335" spans="3:3" x14ac:dyDescent="0.45">
      <c r="C335" s="2" t="s">
        <v>353</v>
      </c>
    </row>
    <row r="336" spans="3:3" x14ac:dyDescent="0.45">
      <c r="C336" s="2" t="s">
        <v>354</v>
      </c>
    </row>
    <row r="337" spans="3:3" x14ac:dyDescent="0.45">
      <c r="C337" s="2" t="s">
        <v>355</v>
      </c>
    </row>
    <row r="338" spans="3:3" x14ac:dyDescent="0.45">
      <c r="C338" s="2" t="s">
        <v>356</v>
      </c>
    </row>
    <row r="339" spans="3:3" x14ac:dyDescent="0.45">
      <c r="C339" s="2" t="s">
        <v>357</v>
      </c>
    </row>
    <row r="340" spans="3:3" x14ac:dyDescent="0.45">
      <c r="C340" s="2" t="s">
        <v>358</v>
      </c>
    </row>
    <row r="341" spans="3:3" x14ac:dyDescent="0.45">
      <c r="C341" s="2" t="s">
        <v>359</v>
      </c>
    </row>
    <row r="342" spans="3:3" x14ac:dyDescent="0.45">
      <c r="C342" s="2" t="s">
        <v>360</v>
      </c>
    </row>
    <row r="343" spans="3:3" x14ac:dyDescent="0.45">
      <c r="C343" s="2" t="s">
        <v>361</v>
      </c>
    </row>
    <row r="344" spans="3:3" x14ac:dyDescent="0.45">
      <c r="C344" s="2" t="s">
        <v>362</v>
      </c>
    </row>
    <row r="345" spans="3:3" x14ac:dyDescent="0.45">
      <c r="C345" s="2" t="s">
        <v>363</v>
      </c>
    </row>
    <row r="346" spans="3:3" x14ac:dyDescent="0.45">
      <c r="C346" s="2" t="s">
        <v>364</v>
      </c>
    </row>
    <row r="347" spans="3:3" x14ac:dyDescent="0.45">
      <c r="C347" s="2" t="s">
        <v>365</v>
      </c>
    </row>
    <row r="348" spans="3:3" x14ac:dyDescent="0.45">
      <c r="C348" s="2" t="s">
        <v>366</v>
      </c>
    </row>
    <row r="349" spans="3:3" x14ac:dyDescent="0.45">
      <c r="C349" s="2" t="s">
        <v>367</v>
      </c>
    </row>
    <row r="350" spans="3:3" x14ac:dyDescent="0.45">
      <c r="C350" s="2" t="s">
        <v>368</v>
      </c>
    </row>
    <row r="351" spans="3:3" x14ac:dyDescent="0.45">
      <c r="C351" s="2" t="s">
        <v>369</v>
      </c>
    </row>
    <row r="352" spans="3:3" x14ac:dyDescent="0.45">
      <c r="C352" s="2" t="s">
        <v>370</v>
      </c>
    </row>
    <row r="353" spans="3:3" x14ac:dyDescent="0.45">
      <c r="C353" s="2" t="s">
        <v>371</v>
      </c>
    </row>
    <row r="354" spans="3:3" x14ac:dyDescent="0.45">
      <c r="C354" s="2" t="s">
        <v>372</v>
      </c>
    </row>
    <row r="355" spans="3:3" x14ac:dyDescent="0.45">
      <c r="C355" s="2" t="s">
        <v>373</v>
      </c>
    </row>
    <row r="356" spans="3:3" x14ac:dyDescent="0.45">
      <c r="C356" s="2" t="s">
        <v>374</v>
      </c>
    </row>
    <row r="357" spans="3:3" x14ac:dyDescent="0.45">
      <c r="C357" s="2" t="s">
        <v>375</v>
      </c>
    </row>
    <row r="358" spans="3:3" x14ac:dyDescent="0.45">
      <c r="C358" s="2" t="s">
        <v>376</v>
      </c>
    </row>
    <row r="359" spans="3:3" x14ac:dyDescent="0.45">
      <c r="C359" s="2" t="s">
        <v>377</v>
      </c>
    </row>
    <row r="360" spans="3:3" x14ac:dyDescent="0.45">
      <c r="C360" s="2" t="s">
        <v>378</v>
      </c>
    </row>
    <row r="361" spans="3:3" x14ac:dyDescent="0.45">
      <c r="C361" s="2" t="s">
        <v>379</v>
      </c>
    </row>
    <row r="362" spans="3:3" x14ac:dyDescent="0.45">
      <c r="C362" s="2" t="s">
        <v>380</v>
      </c>
    </row>
    <row r="363" spans="3:3" x14ac:dyDescent="0.45">
      <c r="C363" s="2" t="s">
        <v>381</v>
      </c>
    </row>
    <row r="364" spans="3:3" x14ac:dyDescent="0.45">
      <c r="C364" s="2" t="s">
        <v>382</v>
      </c>
    </row>
    <row r="365" spans="3:3" x14ac:dyDescent="0.45">
      <c r="C365" s="2" t="s">
        <v>383</v>
      </c>
    </row>
    <row r="366" spans="3:3" x14ac:dyDescent="0.45">
      <c r="C366" s="2" t="s">
        <v>384</v>
      </c>
    </row>
    <row r="367" spans="3:3" x14ac:dyDescent="0.45">
      <c r="C367" s="2" t="s">
        <v>385</v>
      </c>
    </row>
    <row r="368" spans="3:3" x14ac:dyDescent="0.45">
      <c r="C368" s="2" t="s">
        <v>386</v>
      </c>
    </row>
    <row r="369" spans="3:3" x14ac:dyDescent="0.45">
      <c r="C369" s="2" t="s">
        <v>387</v>
      </c>
    </row>
    <row r="370" spans="3:3" x14ac:dyDescent="0.45">
      <c r="C370" s="2" t="s">
        <v>388</v>
      </c>
    </row>
    <row r="371" spans="3:3" x14ac:dyDescent="0.45">
      <c r="C371" s="2" t="s">
        <v>389</v>
      </c>
    </row>
    <row r="372" spans="3:3" x14ac:dyDescent="0.45">
      <c r="C372" s="2" t="s">
        <v>390</v>
      </c>
    </row>
    <row r="373" spans="3:3" x14ac:dyDescent="0.45">
      <c r="C373" s="2" t="s">
        <v>391</v>
      </c>
    </row>
    <row r="374" spans="3:3" x14ac:dyDescent="0.45">
      <c r="C374" s="2" t="s">
        <v>392</v>
      </c>
    </row>
    <row r="375" spans="3:3" x14ac:dyDescent="0.45">
      <c r="C375" s="2" t="s">
        <v>393</v>
      </c>
    </row>
    <row r="376" spans="3:3" x14ac:dyDescent="0.45">
      <c r="C376" s="2" t="s">
        <v>394</v>
      </c>
    </row>
    <row r="377" spans="3:3" x14ac:dyDescent="0.45">
      <c r="C377" s="2" t="s">
        <v>395</v>
      </c>
    </row>
    <row r="378" spans="3:3" x14ac:dyDescent="0.45">
      <c r="C378" s="2" t="s">
        <v>396</v>
      </c>
    </row>
    <row r="379" spans="3:3" x14ac:dyDescent="0.45">
      <c r="C379" s="2" t="s">
        <v>397</v>
      </c>
    </row>
    <row r="380" spans="3:3" x14ac:dyDescent="0.45">
      <c r="C380" s="2" t="s">
        <v>398</v>
      </c>
    </row>
    <row r="381" spans="3:3" x14ac:dyDescent="0.45">
      <c r="C381" s="2" t="s">
        <v>399</v>
      </c>
    </row>
    <row r="382" spans="3:3" x14ac:dyDescent="0.45">
      <c r="C382" s="2" t="s">
        <v>400</v>
      </c>
    </row>
    <row r="383" spans="3:3" x14ac:dyDescent="0.45">
      <c r="C383" s="2" t="s">
        <v>401</v>
      </c>
    </row>
    <row r="384" spans="3:3" x14ac:dyDescent="0.45">
      <c r="C384" s="2" t="s">
        <v>402</v>
      </c>
    </row>
    <row r="385" spans="3:3" x14ac:dyDescent="0.45">
      <c r="C385" s="2" t="s">
        <v>403</v>
      </c>
    </row>
    <row r="386" spans="3:3" x14ac:dyDescent="0.45">
      <c r="C386" s="2" t="s">
        <v>404</v>
      </c>
    </row>
    <row r="387" spans="3:3" x14ac:dyDescent="0.45">
      <c r="C387" s="2" t="s">
        <v>405</v>
      </c>
    </row>
    <row r="388" spans="3:3" x14ac:dyDescent="0.45">
      <c r="C388" s="2" t="s">
        <v>406</v>
      </c>
    </row>
    <row r="389" spans="3:3" x14ac:dyDescent="0.45">
      <c r="C389" s="2" t="s">
        <v>407</v>
      </c>
    </row>
    <row r="390" spans="3:3" x14ac:dyDescent="0.45">
      <c r="C390" s="2" t="s">
        <v>408</v>
      </c>
    </row>
    <row r="391" spans="3:3" x14ac:dyDescent="0.45">
      <c r="C391" s="2" t="s">
        <v>409</v>
      </c>
    </row>
    <row r="392" spans="3:3" x14ac:dyDescent="0.45">
      <c r="C392" s="2" t="s">
        <v>410</v>
      </c>
    </row>
    <row r="393" spans="3:3" x14ac:dyDescent="0.45">
      <c r="C393" s="2" t="s">
        <v>411</v>
      </c>
    </row>
    <row r="394" spans="3:3" x14ac:dyDescent="0.45">
      <c r="C394" s="2" t="s">
        <v>412</v>
      </c>
    </row>
    <row r="395" spans="3:3" x14ac:dyDescent="0.45">
      <c r="C395" s="2" t="s">
        <v>413</v>
      </c>
    </row>
    <row r="396" spans="3:3" x14ac:dyDescent="0.45">
      <c r="C396" s="2" t="s">
        <v>414</v>
      </c>
    </row>
    <row r="397" spans="3:3" x14ac:dyDescent="0.45">
      <c r="C397" s="2" t="s">
        <v>415</v>
      </c>
    </row>
    <row r="398" spans="3:3" x14ac:dyDescent="0.45">
      <c r="C398" s="2" t="s">
        <v>416</v>
      </c>
    </row>
    <row r="399" spans="3:3" x14ac:dyDescent="0.45">
      <c r="C399" s="2" t="s">
        <v>417</v>
      </c>
    </row>
    <row r="400" spans="3:3" x14ac:dyDescent="0.45">
      <c r="C400" s="2" t="s">
        <v>418</v>
      </c>
    </row>
    <row r="401" spans="3:3" x14ac:dyDescent="0.45">
      <c r="C401" s="2" t="s">
        <v>419</v>
      </c>
    </row>
    <row r="402" spans="3:3" x14ac:dyDescent="0.45">
      <c r="C402" s="2" t="s">
        <v>420</v>
      </c>
    </row>
    <row r="403" spans="3:3" x14ac:dyDescent="0.45">
      <c r="C403" s="2" t="s">
        <v>421</v>
      </c>
    </row>
    <row r="404" spans="3:3" x14ac:dyDescent="0.45">
      <c r="C404" s="2" t="s">
        <v>422</v>
      </c>
    </row>
    <row r="405" spans="3:3" x14ac:dyDescent="0.45">
      <c r="C405" s="2" t="s">
        <v>423</v>
      </c>
    </row>
    <row r="406" spans="3:3" x14ac:dyDescent="0.45">
      <c r="C406" s="2" t="s">
        <v>424</v>
      </c>
    </row>
    <row r="407" spans="3:3" x14ac:dyDescent="0.45">
      <c r="C407" s="2" t="s">
        <v>425</v>
      </c>
    </row>
    <row r="408" spans="3:3" x14ac:dyDescent="0.45">
      <c r="C408" s="2" t="s">
        <v>426</v>
      </c>
    </row>
    <row r="409" spans="3:3" x14ac:dyDescent="0.45">
      <c r="C409" s="2" t="s">
        <v>427</v>
      </c>
    </row>
    <row r="410" spans="3:3" x14ac:dyDescent="0.45">
      <c r="C410" s="2" t="s">
        <v>428</v>
      </c>
    </row>
    <row r="411" spans="3:3" x14ac:dyDescent="0.45">
      <c r="C411" s="2" t="s">
        <v>429</v>
      </c>
    </row>
    <row r="412" spans="3:3" x14ac:dyDescent="0.45">
      <c r="C412" s="2" t="s">
        <v>430</v>
      </c>
    </row>
    <row r="413" spans="3:3" x14ac:dyDescent="0.45">
      <c r="C413" s="2" t="s">
        <v>431</v>
      </c>
    </row>
    <row r="414" spans="3:3" x14ac:dyDescent="0.45">
      <c r="C414" s="2" t="s">
        <v>432</v>
      </c>
    </row>
    <row r="415" spans="3:3" x14ac:dyDescent="0.45">
      <c r="C415" s="2" t="s">
        <v>433</v>
      </c>
    </row>
    <row r="416" spans="3:3" x14ac:dyDescent="0.45">
      <c r="C416" s="2" t="s">
        <v>434</v>
      </c>
    </row>
    <row r="417" spans="3:3" x14ac:dyDescent="0.45">
      <c r="C417" s="2" t="s">
        <v>435</v>
      </c>
    </row>
    <row r="418" spans="3:3" x14ac:dyDescent="0.45">
      <c r="C418" s="2" t="s">
        <v>436</v>
      </c>
    </row>
    <row r="419" spans="3:3" x14ac:dyDescent="0.45">
      <c r="C419" s="2" t="s">
        <v>437</v>
      </c>
    </row>
    <row r="420" spans="3:3" x14ac:dyDescent="0.45">
      <c r="C420" s="2" t="s">
        <v>438</v>
      </c>
    </row>
    <row r="421" spans="3:3" x14ac:dyDescent="0.45">
      <c r="C421" s="2" t="s">
        <v>439</v>
      </c>
    </row>
    <row r="422" spans="3:3" x14ac:dyDescent="0.45">
      <c r="C422" s="2" t="s">
        <v>440</v>
      </c>
    </row>
    <row r="423" spans="3:3" x14ac:dyDescent="0.45">
      <c r="C423" s="2" t="s">
        <v>441</v>
      </c>
    </row>
    <row r="424" spans="3:3" x14ac:dyDescent="0.45">
      <c r="C424" s="2" t="s">
        <v>442</v>
      </c>
    </row>
    <row r="425" spans="3:3" x14ac:dyDescent="0.45">
      <c r="C425" s="2" t="s">
        <v>443</v>
      </c>
    </row>
    <row r="426" spans="3:3" x14ac:dyDescent="0.45">
      <c r="C426" s="2" t="s">
        <v>444</v>
      </c>
    </row>
    <row r="427" spans="3:3" x14ac:dyDescent="0.45">
      <c r="C427" s="2" t="s">
        <v>445</v>
      </c>
    </row>
    <row r="428" spans="3:3" x14ac:dyDescent="0.45">
      <c r="C428" s="2" t="s">
        <v>446</v>
      </c>
    </row>
    <row r="429" spans="3:3" x14ac:dyDescent="0.45">
      <c r="C429" s="2" t="s">
        <v>447</v>
      </c>
    </row>
    <row r="430" spans="3:3" x14ac:dyDescent="0.45">
      <c r="C430" s="2" t="s">
        <v>448</v>
      </c>
    </row>
    <row r="431" spans="3:3" x14ac:dyDescent="0.45">
      <c r="C431" s="2" t="s">
        <v>449</v>
      </c>
    </row>
    <row r="432" spans="3:3" x14ac:dyDescent="0.45">
      <c r="C432" s="2" t="s">
        <v>450</v>
      </c>
    </row>
    <row r="433" spans="3:3" x14ac:dyDescent="0.45">
      <c r="C433" s="2" t="s">
        <v>451</v>
      </c>
    </row>
    <row r="434" spans="3:3" x14ac:dyDescent="0.45">
      <c r="C434" s="2" t="s">
        <v>452</v>
      </c>
    </row>
    <row r="435" spans="3:3" x14ac:dyDescent="0.45">
      <c r="C435" s="2" t="s">
        <v>453</v>
      </c>
    </row>
    <row r="436" spans="3:3" x14ac:dyDescent="0.45">
      <c r="C436" s="2" t="s">
        <v>454</v>
      </c>
    </row>
    <row r="437" spans="3:3" x14ac:dyDescent="0.45">
      <c r="C437" s="2" t="s">
        <v>455</v>
      </c>
    </row>
    <row r="438" spans="3:3" x14ac:dyDescent="0.45">
      <c r="C438" s="2" t="s">
        <v>456</v>
      </c>
    </row>
    <row r="439" spans="3:3" x14ac:dyDescent="0.45">
      <c r="C439" s="2" t="s">
        <v>457</v>
      </c>
    </row>
    <row r="440" spans="3:3" x14ac:dyDescent="0.45">
      <c r="C440" s="2" t="s">
        <v>458</v>
      </c>
    </row>
    <row r="441" spans="3:3" x14ac:dyDescent="0.45">
      <c r="C441" s="2" t="s">
        <v>459</v>
      </c>
    </row>
    <row r="442" spans="3:3" x14ac:dyDescent="0.45">
      <c r="C442" s="2" t="s">
        <v>460</v>
      </c>
    </row>
    <row r="443" spans="3:3" x14ac:dyDescent="0.45">
      <c r="C443" s="2" t="s">
        <v>461</v>
      </c>
    </row>
    <row r="444" spans="3:3" x14ac:dyDescent="0.45">
      <c r="C444" s="2" t="s">
        <v>462</v>
      </c>
    </row>
    <row r="445" spans="3:3" x14ac:dyDescent="0.45">
      <c r="C445" s="2" t="s">
        <v>463</v>
      </c>
    </row>
    <row r="446" spans="3:3" x14ac:dyDescent="0.45">
      <c r="C446" s="2" t="s">
        <v>464</v>
      </c>
    </row>
    <row r="447" spans="3:3" x14ac:dyDescent="0.45">
      <c r="C447" s="2" t="s">
        <v>465</v>
      </c>
    </row>
    <row r="448" spans="3:3" x14ac:dyDescent="0.45">
      <c r="C448" s="2" t="s">
        <v>466</v>
      </c>
    </row>
    <row r="449" spans="3:3" x14ac:dyDescent="0.45">
      <c r="C449" s="2" t="s">
        <v>467</v>
      </c>
    </row>
    <row r="450" spans="3:3" x14ac:dyDescent="0.45">
      <c r="C450" s="2" t="s">
        <v>468</v>
      </c>
    </row>
    <row r="451" spans="3:3" x14ac:dyDescent="0.45">
      <c r="C451" s="2" t="s">
        <v>469</v>
      </c>
    </row>
    <row r="452" spans="3:3" x14ac:dyDescent="0.45">
      <c r="C452" s="2" t="s">
        <v>470</v>
      </c>
    </row>
    <row r="453" spans="3:3" x14ac:dyDescent="0.45">
      <c r="C453" s="2" t="s">
        <v>471</v>
      </c>
    </row>
    <row r="454" spans="3:3" x14ac:dyDescent="0.45">
      <c r="C454" s="2" t="s">
        <v>472</v>
      </c>
    </row>
    <row r="455" spans="3:3" x14ac:dyDescent="0.45">
      <c r="C455" s="2" t="s">
        <v>473</v>
      </c>
    </row>
    <row r="456" spans="3:3" x14ac:dyDescent="0.45">
      <c r="C456" s="2" t="s">
        <v>474</v>
      </c>
    </row>
    <row r="457" spans="3:3" x14ac:dyDescent="0.45">
      <c r="C457" s="2" t="s">
        <v>475</v>
      </c>
    </row>
    <row r="458" spans="3:3" x14ac:dyDescent="0.45">
      <c r="C458" s="2" t="s">
        <v>476</v>
      </c>
    </row>
    <row r="459" spans="3:3" x14ac:dyDescent="0.45">
      <c r="C459" s="2" t="s">
        <v>477</v>
      </c>
    </row>
    <row r="460" spans="3:3" x14ac:dyDescent="0.45">
      <c r="C460" s="2" t="s">
        <v>478</v>
      </c>
    </row>
    <row r="461" spans="3:3" x14ac:dyDescent="0.45">
      <c r="C461" s="2" t="s">
        <v>479</v>
      </c>
    </row>
    <row r="462" spans="3:3" x14ac:dyDescent="0.45">
      <c r="C462" s="2" t="s">
        <v>480</v>
      </c>
    </row>
    <row r="463" spans="3:3" x14ac:dyDescent="0.45">
      <c r="C463" s="2" t="s">
        <v>481</v>
      </c>
    </row>
    <row r="464" spans="3:3" x14ac:dyDescent="0.45">
      <c r="C464" s="2" t="s">
        <v>482</v>
      </c>
    </row>
    <row r="465" spans="3:8" x14ac:dyDescent="0.45">
      <c r="C465" s="2" t="s">
        <v>483</v>
      </c>
    </row>
    <row r="466" spans="3:8" x14ac:dyDescent="0.45">
      <c r="C466" s="2" t="s">
        <v>484</v>
      </c>
    </row>
    <row r="467" spans="3:8" x14ac:dyDescent="0.45">
      <c r="C467" s="2" t="s">
        <v>485</v>
      </c>
    </row>
    <row r="468" spans="3:8" x14ac:dyDescent="0.45">
      <c r="C468" s="2" t="s">
        <v>486</v>
      </c>
    </row>
    <row r="469" spans="3:8" x14ac:dyDescent="0.45">
      <c r="C469" s="2" t="s">
        <v>487</v>
      </c>
    </row>
    <row r="470" spans="3:8" x14ac:dyDescent="0.45">
      <c r="C470" s="2" t="s">
        <v>488</v>
      </c>
    </row>
    <row r="471" spans="3:8" x14ac:dyDescent="0.45">
      <c r="C471" s="2" t="s">
        <v>489</v>
      </c>
    </row>
    <row r="472" spans="3:8" x14ac:dyDescent="0.45">
      <c r="C472" s="2" t="s">
        <v>490</v>
      </c>
    </row>
    <row r="473" spans="3:8" x14ac:dyDescent="0.45">
      <c r="C473" s="2" t="s">
        <v>491</v>
      </c>
    </row>
    <row r="474" spans="3:8" x14ac:dyDescent="0.45">
      <c r="C474" s="2" t="s">
        <v>492</v>
      </c>
    </row>
    <row r="475" spans="3:8" x14ac:dyDescent="0.45">
      <c r="C475" s="2" t="s">
        <v>493</v>
      </c>
    </row>
    <row r="476" spans="3:8" x14ac:dyDescent="0.45">
      <c r="C476" s="2" t="s">
        <v>494</v>
      </c>
    </row>
    <row r="477" spans="3:8" x14ac:dyDescent="0.45">
      <c r="C477" s="2" t="s">
        <v>495</v>
      </c>
    </row>
    <row r="478" spans="3:8" x14ac:dyDescent="0.45">
      <c r="C478" s="2" t="s">
        <v>496</v>
      </c>
      <c r="H478" s="1"/>
    </row>
    <row r="479" spans="3:8" x14ac:dyDescent="0.45">
      <c r="C479" s="2" t="s">
        <v>497</v>
      </c>
      <c r="H479" s="1"/>
    </row>
    <row r="480" spans="3:8" x14ac:dyDescent="0.45">
      <c r="C480" s="2" t="s">
        <v>498</v>
      </c>
      <c r="H480" s="1"/>
    </row>
    <row r="481" spans="3:8" x14ac:dyDescent="0.45">
      <c r="C481" s="2" t="s">
        <v>499</v>
      </c>
      <c r="H481" s="1"/>
    </row>
    <row r="482" spans="3:8" x14ac:dyDescent="0.45">
      <c r="C482" s="2" t="s">
        <v>500</v>
      </c>
      <c r="H482" s="1"/>
    </row>
    <row r="483" spans="3:8" x14ac:dyDescent="0.45">
      <c r="C483" s="2" t="s">
        <v>501</v>
      </c>
      <c r="H483" s="1"/>
    </row>
    <row r="484" spans="3:8" x14ac:dyDescent="0.45">
      <c r="C484" s="2" t="s">
        <v>502</v>
      </c>
      <c r="H484" s="1"/>
    </row>
    <row r="485" spans="3:8" x14ac:dyDescent="0.45">
      <c r="C485" s="2" t="s">
        <v>503</v>
      </c>
      <c r="H485" s="1"/>
    </row>
    <row r="486" spans="3:8" x14ac:dyDescent="0.45">
      <c r="C486" s="2" t="s">
        <v>504</v>
      </c>
      <c r="H486" s="1"/>
    </row>
    <row r="487" spans="3:8" x14ac:dyDescent="0.45">
      <c r="C487" s="2" t="s">
        <v>505</v>
      </c>
      <c r="H487" s="1"/>
    </row>
    <row r="488" spans="3:8" x14ac:dyDescent="0.45">
      <c r="C488" s="2" t="s">
        <v>506</v>
      </c>
      <c r="H488" s="1"/>
    </row>
    <row r="489" spans="3:8" x14ac:dyDescent="0.45">
      <c r="C489" s="2" t="s">
        <v>507</v>
      </c>
      <c r="H489" s="1"/>
    </row>
    <row r="490" spans="3:8" x14ac:dyDescent="0.45">
      <c r="C490" s="2" t="s">
        <v>508</v>
      </c>
      <c r="H490" s="1"/>
    </row>
    <row r="491" spans="3:8" x14ac:dyDescent="0.45">
      <c r="C491" s="2" t="s">
        <v>509</v>
      </c>
      <c r="H491" s="1"/>
    </row>
    <row r="492" spans="3:8" x14ac:dyDescent="0.45">
      <c r="C492" s="2" t="s">
        <v>510</v>
      </c>
      <c r="H492" s="1"/>
    </row>
    <row r="493" spans="3:8" x14ac:dyDescent="0.45">
      <c r="C493" s="2" t="s">
        <v>511</v>
      </c>
      <c r="H493" s="1"/>
    </row>
    <row r="494" spans="3:8" x14ac:dyDescent="0.45">
      <c r="C494" s="2" t="s">
        <v>512</v>
      </c>
      <c r="H494" s="1"/>
    </row>
    <row r="495" spans="3:8" x14ac:dyDescent="0.45">
      <c r="C495" s="2" t="s">
        <v>513</v>
      </c>
      <c r="H495" s="1"/>
    </row>
    <row r="496" spans="3:8" x14ac:dyDescent="0.45">
      <c r="C496" s="2" t="s">
        <v>514</v>
      </c>
      <c r="H496" s="1"/>
    </row>
    <row r="497" spans="3:8" x14ac:dyDescent="0.45">
      <c r="C497" s="2" t="s">
        <v>515</v>
      </c>
      <c r="H497" s="1"/>
    </row>
    <row r="498" spans="3:8" x14ac:dyDescent="0.45">
      <c r="C498" s="2" t="s">
        <v>516</v>
      </c>
      <c r="H498" s="1"/>
    </row>
    <row r="499" spans="3:8" x14ac:dyDescent="0.45">
      <c r="C499" s="2" t="s">
        <v>517</v>
      </c>
      <c r="H499" s="1"/>
    </row>
    <row r="500" spans="3:8" x14ac:dyDescent="0.45">
      <c r="C500" s="2" t="s">
        <v>518</v>
      </c>
      <c r="H500" s="1"/>
    </row>
    <row r="501" spans="3:8" x14ac:dyDescent="0.45">
      <c r="C501" s="2" t="s">
        <v>519</v>
      </c>
      <c r="H501" s="1"/>
    </row>
    <row r="502" spans="3:8" x14ac:dyDescent="0.45">
      <c r="C502" s="2" t="s">
        <v>520</v>
      </c>
      <c r="H502" s="1"/>
    </row>
    <row r="503" spans="3:8" x14ac:dyDescent="0.45">
      <c r="C503" s="2" t="s">
        <v>521</v>
      </c>
      <c r="H503" s="1"/>
    </row>
    <row r="504" spans="3:8" x14ac:dyDescent="0.45">
      <c r="C504" s="2" t="s">
        <v>522</v>
      </c>
      <c r="H504" s="1"/>
    </row>
    <row r="505" spans="3:8" x14ac:dyDescent="0.45">
      <c r="C505" s="2" t="s">
        <v>523</v>
      </c>
      <c r="H505" s="1"/>
    </row>
    <row r="506" spans="3:8" x14ac:dyDescent="0.45">
      <c r="C506" s="2" t="s">
        <v>524</v>
      </c>
      <c r="H506" s="1"/>
    </row>
    <row r="507" spans="3:8" x14ac:dyDescent="0.45">
      <c r="C507" s="2" t="s">
        <v>525</v>
      </c>
      <c r="H507" s="1"/>
    </row>
    <row r="508" spans="3:8" x14ac:dyDescent="0.45">
      <c r="C508" s="2" t="s">
        <v>526</v>
      </c>
      <c r="H508" s="1"/>
    </row>
    <row r="509" spans="3:8" x14ac:dyDescent="0.45">
      <c r="C509" s="2" t="s">
        <v>527</v>
      </c>
      <c r="H509" s="1"/>
    </row>
    <row r="510" spans="3:8" x14ac:dyDescent="0.45">
      <c r="C510" s="2" t="s">
        <v>528</v>
      </c>
      <c r="H510" s="1"/>
    </row>
    <row r="511" spans="3:8" x14ac:dyDescent="0.45">
      <c r="C511" s="2" t="s">
        <v>529</v>
      </c>
      <c r="H511" s="1"/>
    </row>
    <row r="512" spans="3:8" x14ac:dyDescent="0.45">
      <c r="C512" s="2" t="s">
        <v>530</v>
      </c>
      <c r="H512" s="1"/>
    </row>
    <row r="513" spans="3:8" x14ac:dyDescent="0.45">
      <c r="C513" s="2" t="s">
        <v>531</v>
      </c>
      <c r="H513" s="1"/>
    </row>
    <row r="514" spans="3:8" x14ac:dyDescent="0.45">
      <c r="C514" s="2" t="s">
        <v>532</v>
      </c>
    </row>
    <row r="515" spans="3:8" x14ac:dyDescent="0.45">
      <c r="C515" s="2" t="s">
        <v>533</v>
      </c>
    </row>
    <row r="516" spans="3:8" x14ac:dyDescent="0.45">
      <c r="C516" s="2" t="s">
        <v>534</v>
      </c>
    </row>
    <row r="517" spans="3:8" x14ac:dyDescent="0.45">
      <c r="C517" s="2" t="s">
        <v>535</v>
      </c>
    </row>
    <row r="518" spans="3:8" x14ac:dyDescent="0.45">
      <c r="C518" s="2" t="s">
        <v>536</v>
      </c>
    </row>
    <row r="519" spans="3:8" x14ac:dyDescent="0.45">
      <c r="C519" s="2" t="s">
        <v>537</v>
      </c>
    </row>
    <row r="520" spans="3:8" x14ac:dyDescent="0.45">
      <c r="C520" s="2" t="s">
        <v>538</v>
      </c>
    </row>
    <row r="521" spans="3:8" x14ac:dyDescent="0.45">
      <c r="C521" s="2" t="s">
        <v>539</v>
      </c>
    </row>
    <row r="522" spans="3:8" x14ac:dyDescent="0.45">
      <c r="C522" s="2" t="s">
        <v>540</v>
      </c>
    </row>
    <row r="523" spans="3:8" x14ac:dyDescent="0.45">
      <c r="C523" s="2" t="s">
        <v>541</v>
      </c>
    </row>
    <row r="524" spans="3:8" x14ac:dyDescent="0.45">
      <c r="C524" s="2" t="s">
        <v>542</v>
      </c>
    </row>
    <row r="525" spans="3:8" x14ac:dyDescent="0.45">
      <c r="C525" s="2" t="s">
        <v>543</v>
      </c>
    </row>
    <row r="526" spans="3:8" x14ac:dyDescent="0.45">
      <c r="C526" s="2" t="s">
        <v>544</v>
      </c>
    </row>
    <row r="527" spans="3:8" x14ac:dyDescent="0.45">
      <c r="C527" s="2" t="s">
        <v>545</v>
      </c>
    </row>
    <row r="528" spans="3:8" x14ac:dyDescent="0.45">
      <c r="C528" s="2" t="s">
        <v>546</v>
      </c>
    </row>
    <row r="529" spans="3:3" x14ac:dyDescent="0.45">
      <c r="C529" s="2" t="s">
        <v>547</v>
      </c>
    </row>
    <row r="530" spans="3:3" x14ac:dyDescent="0.45">
      <c r="C530" s="2" t="s">
        <v>548</v>
      </c>
    </row>
    <row r="531" spans="3:3" x14ac:dyDescent="0.45">
      <c r="C531" s="2" t="s">
        <v>549</v>
      </c>
    </row>
    <row r="532" spans="3:3" x14ac:dyDescent="0.45">
      <c r="C532" s="2" t="s">
        <v>550</v>
      </c>
    </row>
    <row r="533" spans="3:3" ht="18.600000000000001" thickBot="1" x14ac:dyDescent="0.5">
      <c r="C533" s="4" t="s">
        <v>551</v>
      </c>
    </row>
  </sheetData>
  <sheetProtection algorithmName="SHA-512" hashValue="SS5j20JdCUZVDrr1HjEEKwsTmjLQRLaxOJPl4C9l4bsflZBoAU20ajqjMetNZpRKZak1uvtMeUaldf2wNN8dKg==" saltValue="fsbVZA38hHE1/qHsYlCYCw==" spinCount="100000" sheet="1" scenarios="1" formatRows="0"/>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CC186"/>
  <sheetViews>
    <sheetView showGridLines="0" view="pageBreakPreview" zoomScale="80" zoomScaleNormal="100" zoomScaleSheetLayoutView="80" workbookViewId="0"/>
  </sheetViews>
  <sheetFormatPr defaultColWidth="8.69921875" defaultRowHeight="12" x14ac:dyDescent="0.45"/>
  <cols>
    <col min="1" max="79" width="2.19921875" style="5" customWidth="1"/>
    <col min="80" max="80" width="8.69921875" style="5" customWidth="1"/>
    <col min="81" max="81" width="8.69921875" style="5" hidden="1" customWidth="1"/>
    <col min="82" max="83" width="8.69921875" style="5" customWidth="1"/>
    <col min="84" max="16384" width="8.69921875" style="5"/>
  </cols>
  <sheetData>
    <row r="1" spans="1:81" ht="12" customHeight="1" thickBot="1" x14ac:dyDescent="0.5">
      <c r="CC1" s="28" t="s">
        <v>778</v>
      </c>
    </row>
    <row r="2" spans="1:81" ht="21" customHeight="1" thickBot="1" x14ac:dyDescent="0.5">
      <c r="B2" s="29" t="s">
        <v>0</v>
      </c>
      <c r="D2" s="703">
        <v>1</v>
      </c>
      <c r="E2" s="704"/>
      <c r="F2" s="704"/>
      <c r="G2" s="704"/>
      <c r="H2" s="704"/>
      <c r="I2" s="704"/>
      <c r="J2" s="704"/>
      <c r="K2" s="704"/>
      <c r="L2" s="705"/>
      <c r="AC2" s="30" t="s">
        <v>779</v>
      </c>
      <c r="AD2" s="706">
        <v>45281</v>
      </c>
      <c r="AE2" s="704"/>
      <c r="AF2" s="704"/>
      <c r="AG2" s="704"/>
      <c r="AH2" s="704"/>
      <c r="AI2" s="704"/>
      <c r="AJ2" s="705"/>
      <c r="CC2" s="31" t="b">
        <v>0</v>
      </c>
    </row>
    <row r="3" spans="1:81" ht="12" customHeight="1" x14ac:dyDescent="0.45">
      <c r="A3" s="212"/>
      <c r="B3" s="213"/>
      <c r="C3" s="214"/>
      <c r="D3" s="215"/>
      <c r="E3" s="215"/>
      <c r="F3" s="215"/>
      <c r="G3" s="215"/>
      <c r="H3" s="215"/>
      <c r="I3" s="215"/>
      <c r="J3" s="212"/>
      <c r="K3" s="212"/>
      <c r="L3" s="212"/>
      <c r="M3" s="212"/>
      <c r="N3" s="212"/>
      <c r="O3" s="212"/>
      <c r="P3" s="212"/>
      <c r="Q3" s="212"/>
      <c r="R3" s="212"/>
      <c r="S3" s="212"/>
      <c r="T3" s="212"/>
      <c r="U3" s="212"/>
      <c r="V3" s="212"/>
      <c r="W3" s="212"/>
      <c r="X3" s="212"/>
      <c r="Y3" s="212"/>
      <c r="Z3" s="212"/>
      <c r="AA3" s="212"/>
      <c r="AB3" s="212"/>
      <c r="AC3" s="212"/>
      <c r="AD3" s="212"/>
      <c r="AE3" s="212"/>
      <c r="AF3" s="212"/>
      <c r="AG3" s="212"/>
      <c r="AH3" s="212"/>
      <c r="AI3" s="212"/>
      <c r="AJ3" s="212"/>
      <c r="AK3" s="212"/>
    </row>
    <row r="4" spans="1:81" ht="12" customHeight="1" x14ac:dyDescent="0.45">
      <c r="A4" s="212"/>
      <c r="B4" s="212"/>
      <c r="C4" s="212"/>
      <c r="D4" s="212"/>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c r="AG4" s="212"/>
      <c r="AH4" s="212"/>
      <c r="AI4" s="212"/>
      <c r="AJ4" s="212"/>
      <c r="AK4" s="212"/>
      <c r="CC4" s="42"/>
    </row>
    <row r="5" spans="1:81" ht="12" customHeight="1" x14ac:dyDescent="0.45">
      <c r="A5" s="212"/>
      <c r="B5" s="212"/>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2"/>
      <c r="AG5" s="212"/>
      <c r="AH5" s="212"/>
      <c r="AI5" s="212"/>
      <c r="AJ5" s="212"/>
      <c r="AK5" s="212"/>
      <c r="CC5" s="42"/>
    </row>
    <row r="6" spans="1:81" ht="12" customHeight="1" x14ac:dyDescent="0.45">
      <c r="A6" s="212"/>
      <c r="B6" s="212"/>
      <c r="C6" s="212"/>
      <c r="D6" s="212"/>
      <c r="E6" s="212"/>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c r="AF6" s="212"/>
      <c r="AG6" s="212"/>
      <c r="AH6" s="212"/>
      <c r="AI6" s="212"/>
      <c r="AJ6" s="212"/>
      <c r="AK6" s="212"/>
    </row>
    <row r="7" spans="1:81" ht="12" customHeight="1" x14ac:dyDescent="0.45">
      <c r="A7" s="212"/>
      <c r="B7" s="707" t="s">
        <v>993</v>
      </c>
      <c r="C7" s="707"/>
      <c r="D7" s="707"/>
      <c r="E7" s="707"/>
      <c r="F7" s="707"/>
      <c r="G7" s="707"/>
      <c r="H7" s="707"/>
      <c r="I7" s="707"/>
      <c r="J7" s="707"/>
      <c r="K7" s="707"/>
      <c r="L7" s="707"/>
      <c r="M7" s="707"/>
      <c r="N7" s="707"/>
      <c r="O7" s="707"/>
      <c r="P7" s="707"/>
      <c r="Q7" s="707"/>
      <c r="R7" s="707"/>
      <c r="S7" s="707"/>
      <c r="T7" s="707"/>
      <c r="U7" s="707"/>
      <c r="V7" s="707"/>
      <c r="W7" s="707"/>
      <c r="X7" s="707"/>
      <c r="Y7" s="707"/>
      <c r="Z7" s="707"/>
      <c r="AA7" s="707"/>
      <c r="AB7" s="707"/>
      <c r="AC7" s="707"/>
      <c r="AD7" s="707"/>
      <c r="AE7" s="707"/>
      <c r="AF7" s="707"/>
      <c r="AG7" s="707"/>
      <c r="AH7" s="707"/>
      <c r="AI7" s="707"/>
      <c r="AJ7" s="212"/>
      <c r="AK7" s="212"/>
    </row>
    <row r="8" spans="1:81" ht="12" customHeight="1" x14ac:dyDescent="0.45">
      <c r="A8" s="212"/>
      <c r="B8" s="707"/>
      <c r="C8" s="707"/>
      <c r="D8" s="707"/>
      <c r="E8" s="707"/>
      <c r="F8" s="707"/>
      <c r="G8" s="707"/>
      <c r="H8" s="707"/>
      <c r="I8" s="707"/>
      <c r="J8" s="707"/>
      <c r="K8" s="707"/>
      <c r="L8" s="707"/>
      <c r="M8" s="707"/>
      <c r="N8" s="707"/>
      <c r="O8" s="707"/>
      <c r="P8" s="707"/>
      <c r="Q8" s="707"/>
      <c r="R8" s="707"/>
      <c r="S8" s="707"/>
      <c r="T8" s="707"/>
      <c r="U8" s="707"/>
      <c r="V8" s="707"/>
      <c r="W8" s="707"/>
      <c r="X8" s="707"/>
      <c r="Y8" s="707"/>
      <c r="Z8" s="707"/>
      <c r="AA8" s="707"/>
      <c r="AB8" s="707"/>
      <c r="AC8" s="707"/>
      <c r="AD8" s="707"/>
      <c r="AE8" s="707"/>
      <c r="AF8" s="707"/>
      <c r="AG8" s="707"/>
      <c r="AH8" s="707"/>
      <c r="AI8" s="707"/>
      <c r="AJ8" s="212"/>
      <c r="AK8" s="212"/>
    </row>
    <row r="9" spans="1:81" ht="30.6" customHeight="1" x14ac:dyDescent="0.45">
      <c r="A9" s="212"/>
      <c r="B9" s="214"/>
      <c r="C9" s="214"/>
      <c r="D9" s="214"/>
      <c r="E9" s="212"/>
      <c r="F9" s="212"/>
      <c r="G9" s="212"/>
      <c r="H9" s="215"/>
      <c r="I9" s="215"/>
      <c r="J9" s="212"/>
      <c r="K9" s="212"/>
      <c r="L9" s="212"/>
      <c r="M9" s="212"/>
      <c r="N9" s="308" t="s">
        <v>877</v>
      </c>
      <c r="P9" s="309"/>
      <c r="Q9" s="309"/>
      <c r="R9" s="309"/>
      <c r="S9" s="309"/>
      <c r="T9" s="309"/>
      <c r="U9" s="309"/>
      <c r="V9" s="309"/>
      <c r="W9" s="309"/>
      <c r="X9" s="212"/>
      <c r="Y9" s="212"/>
      <c r="Z9" s="212"/>
      <c r="AA9" s="212"/>
      <c r="AB9" s="212"/>
      <c r="AC9" s="212"/>
      <c r="AD9" s="212"/>
      <c r="AE9" s="212"/>
      <c r="AF9" s="212"/>
      <c r="AG9" s="212"/>
      <c r="AH9" s="212"/>
      <c r="AI9" s="212"/>
      <c r="AJ9" s="212"/>
      <c r="AK9" s="212"/>
    </row>
    <row r="10" spans="1:81" ht="12" customHeight="1" x14ac:dyDescent="0.45">
      <c r="A10" s="212"/>
      <c r="B10" s="214"/>
      <c r="C10" s="214"/>
      <c r="D10" s="214"/>
      <c r="E10" s="215"/>
      <c r="F10" s="215"/>
      <c r="G10" s="212"/>
      <c r="H10" s="212"/>
      <c r="I10" s="212"/>
      <c r="J10" s="212"/>
      <c r="K10" s="216"/>
      <c r="L10" s="216"/>
      <c r="M10" s="216"/>
      <c r="N10" s="216"/>
      <c r="O10" s="216"/>
      <c r="P10" s="216"/>
      <c r="Q10" s="216"/>
      <c r="R10" s="216"/>
      <c r="S10" s="216"/>
      <c r="T10" s="216"/>
      <c r="U10" s="216"/>
      <c r="V10" s="216"/>
      <c r="W10" s="216"/>
      <c r="X10" s="216"/>
      <c r="Y10" s="216"/>
      <c r="Z10" s="216"/>
      <c r="AA10" s="216"/>
      <c r="AB10" s="212"/>
      <c r="AC10" s="212"/>
      <c r="AD10" s="212"/>
      <c r="AE10" s="212"/>
      <c r="AF10" s="212"/>
      <c r="AG10" s="212"/>
      <c r="AH10" s="212"/>
      <c r="AI10" s="212"/>
      <c r="AJ10" s="212"/>
      <c r="AK10" s="212"/>
    </row>
    <row r="11" spans="1:81" ht="12" customHeight="1" x14ac:dyDescent="0.45">
      <c r="A11" s="212"/>
      <c r="B11" s="212"/>
      <c r="C11" s="212"/>
      <c r="D11" s="212"/>
      <c r="E11" s="212"/>
      <c r="F11" s="212"/>
      <c r="G11" s="212"/>
      <c r="H11" s="212"/>
      <c r="I11" s="212"/>
      <c r="J11" s="216"/>
      <c r="K11" s="216"/>
      <c r="L11" s="216"/>
      <c r="M11" s="216"/>
      <c r="N11" s="216"/>
      <c r="O11" s="216"/>
      <c r="P11" s="216"/>
      <c r="Q11" s="216"/>
      <c r="R11" s="216"/>
      <c r="S11" s="216"/>
      <c r="T11" s="216"/>
      <c r="U11" s="216"/>
      <c r="V11" s="216"/>
      <c r="W11" s="216"/>
      <c r="X11" s="216"/>
      <c r="Y11" s="216"/>
      <c r="Z11" s="216"/>
      <c r="AA11" s="216"/>
      <c r="AB11" s="212"/>
      <c r="AC11" s="212"/>
      <c r="AD11" s="212"/>
      <c r="AE11" s="212"/>
      <c r="AF11" s="212"/>
      <c r="AG11" s="212"/>
      <c r="AH11" s="212"/>
      <c r="AI11" s="212"/>
      <c r="AJ11" s="212"/>
      <c r="AK11" s="212"/>
    </row>
    <row r="12" spans="1:81" ht="12" customHeight="1" x14ac:dyDescent="0.45">
      <c r="A12" s="212"/>
      <c r="B12" s="215" t="s">
        <v>815</v>
      </c>
      <c r="C12" s="212"/>
      <c r="D12" s="212" t="s">
        <v>10</v>
      </c>
      <c r="E12" s="212"/>
      <c r="F12" s="212"/>
      <c r="G12" s="212"/>
      <c r="H12" s="212"/>
      <c r="I12" s="212"/>
      <c r="J12" s="212"/>
      <c r="K12" s="212"/>
      <c r="L12" s="212"/>
      <c r="M12" s="212"/>
      <c r="N12" s="212"/>
      <c r="O12" s="212"/>
      <c r="P12" s="212"/>
      <c r="Q12" s="212"/>
      <c r="R12" s="212"/>
      <c r="S12" s="212"/>
      <c r="T12" s="212"/>
      <c r="U12" s="212"/>
      <c r="V12" s="212"/>
      <c r="W12" s="212"/>
      <c r="X12" s="212"/>
      <c r="Y12" s="212"/>
      <c r="Z12" s="212"/>
      <c r="AA12" s="212"/>
      <c r="AB12" s="212"/>
      <c r="AC12" s="212"/>
      <c r="AD12" s="212"/>
      <c r="AE12" s="212"/>
      <c r="AF12" s="212"/>
      <c r="AG12" s="212"/>
      <c r="AH12" s="212"/>
      <c r="AI12" s="212"/>
      <c r="AJ12" s="212"/>
      <c r="AK12" s="212"/>
    </row>
    <row r="13" spans="1:81" ht="12" customHeight="1" x14ac:dyDescent="0.45">
      <c r="A13" s="212"/>
      <c r="B13" s="212"/>
      <c r="C13" s="215" t="s">
        <v>1</v>
      </c>
      <c r="D13" s="212"/>
      <c r="E13" s="212"/>
      <c r="F13" s="212"/>
      <c r="G13" s="212"/>
      <c r="H13" s="212"/>
      <c r="I13" s="212"/>
      <c r="J13" s="212"/>
      <c r="K13" s="212"/>
      <c r="L13" s="212"/>
      <c r="M13" s="212"/>
      <c r="N13" s="212"/>
      <c r="O13" s="212"/>
      <c r="P13" s="212"/>
      <c r="Q13" s="212"/>
      <c r="R13" s="212"/>
      <c r="S13" s="212"/>
      <c r="T13" s="212"/>
      <c r="U13" s="212"/>
      <c r="V13" s="212"/>
      <c r="W13" s="212"/>
      <c r="X13" s="212"/>
      <c r="Y13" s="212"/>
      <c r="Z13" s="212"/>
      <c r="AA13" s="212"/>
      <c r="AB13" s="212"/>
      <c r="AC13" s="212"/>
      <c r="AD13" s="212"/>
      <c r="AE13" s="212"/>
      <c r="AF13" s="212"/>
      <c r="AG13" s="212"/>
      <c r="AH13" s="212"/>
      <c r="AI13" s="212"/>
      <c r="AJ13" s="212"/>
      <c r="AK13" s="212"/>
    </row>
    <row r="14" spans="1:81" ht="12" customHeight="1" x14ac:dyDescent="0.45">
      <c r="A14" s="212"/>
      <c r="B14" s="212"/>
      <c r="C14" s="212"/>
      <c r="D14" s="212"/>
      <c r="E14" s="212"/>
      <c r="F14" s="212"/>
      <c r="G14" s="212"/>
      <c r="H14" s="212"/>
      <c r="I14" s="212"/>
      <c r="J14" s="212"/>
      <c r="K14" s="212"/>
      <c r="L14" s="212"/>
      <c r="M14" s="212"/>
      <c r="N14" s="212"/>
      <c r="O14" s="212"/>
      <c r="P14" s="212"/>
      <c r="Q14" s="212"/>
      <c r="R14" s="212"/>
      <c r="S14" s="212"/>
      <c r="T14" s="212"/>
      <c r="U14" s="212"/>
      <c r="V14" s="212"/>
      <c r="W14" s="212"/>
      <c r="X14" s="212"/>
      <c r="Y14" s="212"/>
      <c r="Z14" s="212"/>
      <c r="AA14" s="212"/>
      <c r="AB14" s="212"/>
      <c r="AC14" s="212"/>
      <c r="AD14" s="212"/>
      <c r="AE14" s="212"/>
      <c r="AF14" s="212"/>
      <c r="AG14" s="212"/>
      <c r="AH14" s="212"/>
      <c r="AI14" s="212"/>
      <c r="AJ14" s="212"/>
      <c r="AK14" s="212"/>
    </row>
    <row r="15" spans="1:81" ht="24" customHeight="1" x14ac:dyDescent="0.45">
      <c r="C15" s="702" t="s">
        <v>2</v>
      </c>
      <c r="D15" s="702"/>
      <c r="E15" s="702"/>
      <c r="F15" s="702"/>
      <c r="G15" s="702"/>
      <c r="H15" s="702"/>
      <c r="I15" s="702"/>
      <c r="J15" s="702"/>
      <c r="K15" s="702"/>
      <c r="L15" s="702"/>
      <c r="M15" s="701" t="s">
        <v>940</v>
      </c>
      <c r="N15" s="701"/>
      <c r="O15" s="701"/>
      <c r="P15" s="701"/>
      <c r="Q15" s="701"/>
      <c r="R15" s="701"/>
      <c r="S15" s="701"/>
      <c r="T15" s="701"/>
      <c r="U15" s="701"/>
      <c r="V15" s="701"/>
      <c r="W15" s="701"/>
      <c r="X15" s="701"/>
      <c r="Y15" s="701"/>
      <c r="Z15" s="701"/>
      <c r="AA15" s="701"/>
      <c r="AB15" s="701"/>
      <c r="AC15" s="701"/>
      <c r="AD15" s="701"/>
      <c r="AE15" s="701"/>
      <c r="AF15" s="701"/>
      <c r="AG15" s="701"/>
      <c r="AH15" s="701"/>
    </row>
    <row r="16" spans="1:81" ht="24" customHeight="1" x14ac:dyDescent="0.45">
      <c r="C16" s="702" t="s">
        <v>3</v>
      </c>
      <c r="D16" s="702"/>
      <c r="E16" s="702"/>
      <c r="F16" s="702"/>
      <c r="G16" s="702"/>
      <c r="H16" s="702"/>
      <c r="I16" s="702"/>
      <c r="J16" s="702"/>
      <c r="K16" s="702"/>
      <c r="L16" s="702"/>
      <c r="M16" s="701" t="s">
        <v>885</v>
      </c>
      <c r="N16" s="701"/>
      <c r="O16" s="701"/>
      <c r="P16" s="701"/>
      <c r="Q16" s="701"/>
      <c r="R16" s="701"/>
      <c r="S16" s="701"/>
      <c r="T16" s="701"/>
      <c r="U16" s="701"/>
      <c r="V16" s="701"/>
      <c r="W16" s="701"/>
      <c r="X16" s="701"/>
      <c r="Y16" s="701"/>
      <c r="Z16" s="701"/>
      <c r="AA16" s="701"/>
      <c r="AB16" s="701"/>
      <c r="AC16" s="701"/>
      <c r="AD16" s="701"/>
      <c r="AE16" s="701"/>
      <c r="AF16" s="701"/>
      <c r="AG16" s="701"/>
      <c r="AH16" s="701"/>
    </row>
    <row r="17" spans="2:34" ht="12" customHeight="1" x14ac:dyDescent="0.45">
      <c r="B17" s="27"/>
      <c r="C17" s="5" t="s">
        <v>943</v>
      </c>
      <c r="D17" s="27"/>
      <c r="E17" s="27"/>
      <c r="F17" s="27"/>
      <c r="G17" s="27"/>
      <c r="H17" s="27"/>
      <c r="I17" s="27"/>
    </row>
    <row r="18" spans="2:34" ht="12" customHeight="1" x14ac:dyDescent="0.45">
      <c r="D18" s="27"/>
      <c r="E18" s="27"/>
      <c r="F18" s="27"/>
      <c r="G18" s="27"/>
      <c r="H18" s="27"/>
      <c r="I18" s="27"/>
    </row>
    <row r="19" spans="2:34" ht="12" customHeight="1" x14ac:dyDescent="0.45">
      <c r="C19" s="27"/>
      <c r="D19" s="27"/>
      <c r="E19" s="27"/>
      <c r="F19" s="27"/>
      <c r="G19" s="27"/>
      <c r="H19" s="27"/>
      <c r="I19" s="27"/>
    </row>
    <row r="20" spans="2:34" ht="12" customHeight="1" x14ac:dyDescent="0.45">
      <c r="D20" s="27"/>
      <c r="E20" s="27"/>
      <c r="F20" s="27"/>
      <c r="G20" s="27"/>
      <c r="H20" s="27"/>
      <c r="I20" s="27"/>
    </row>
    <row r="21" spans="2:34" ht="12" customHeight="1" x14ac:dyDescent="0.45">
      <c r="C21" s="27" t="s">
        <v>4</v>
      </c>
      <c r="D21" s="27"/>
      <c r="E21" s="27"/>
      <c r="F21" s="27"/>
      <c r="G21" s="27"/>
      <c r="H21" s="27"/>
      <c r="I21" s="27"/>
    </row>
    <row r="22" spans="2:34" ht="12" customHeight="1" x14ac:dyDescent="0.45">
      <c r="B22" s="35"/>
    </row>
    <row r="23" spans="2:34" ht="12" customHeight="1" x14ac:dyDescent="0.45">
      <c r="B23" s="35"/>
      <c r="C23" s="702" t="s">
        <v>5</v>
      </c>
      <c r="D23" s="702"/>
      <c r="E23" s="702"/>
      <c r="F23" s="702"/>
      <c r="G23" s="702"/>
      <c r="H23" s="702"/>
      <c r="I23" s="702"/>
      <c r="J23" s="702"/>
      <c r="K23" s="702"/>
      <c r="L23" s="702"/>
      <c r="M23" s="702" t="s">
        <v>6</v>
      </c>
      <c r="N23" s="702"/>
      <c r="O23" s="702"/>
      <c r="P23" s="702"/>
      <c r="Q23" s="702"/>
      <c r="R23" s="702"/>
      <c r="S23" s="702"/>
      <c r="T23" s="702"/>
      <c r="U23" s="702"/>
      <c r="V23" s="702"/>
      <c r="W23" s="702"/>
      <c r="X23" s="702"/>
      <c r="Y23" s="702"/>
      <c r="Z23" s="702"/>
      <c r="AA23" s="702"/>
      <c r="AB23" s="702"/>
      <c r="AC23" s="702"/>
      <c r="AD23" s="702"/>
      <c r="AE23" s="702"/>
      <c r="AF23" s="702"/>
      <c r="AG23" s="702"/>
      <c r="AH23" s="702"/>
    </row>
    <row r="24" spans="2:34" ht="12" customHeight="1" x14ac:dyDescent="0.45">
      <c r="C24" s="702"/>
      <c r="D24" s="702"/>
      <c r="E24" s="702"/>
      <c r="F24" s="702"/>
      <c r="G24" s="702"/>
      <c r="H24" s="702"/>
      <c r="I24" s="702"/>
      <c r="J24" s="702"/>
      <c r="K24" s="702"/>
      <c r="L24" s="702"/>
      <c r="M24" s="702"/>
      <c r="N24" s="702"/>
      <c r="O24" s="702"/>
      <c r="P24" s="702"/>
      <c r="Q24" s="702"/>
      <c r="R24" s="702"/>
      <c r="S24" s="702"/>
      <c r="T24" s="702"/>
      <c r="U24" s="702"/>
      <c r="V24" s="702"/>
      <c r="W24" s="702"/>
      <c r="X24" s="702"/>
      <c r="Y24" s="702"/>
      <c r="Z24" s="702"/>
      <c r="AA24" s="702"/>
      <c r="AB24" s="702"/>
      <c r="AC24" s="702"/>
      <c r="AD24" s="702"/>
      <c r="AE24" s="702"/>
      <c r="AF24" s="702"/>
      <c r="AG24" s="702"/>
      <c r="AH24" s="702"/>
    </row>
    <row r="25" spans="2:34" ht="47.7" customHeight="1" x14ac:dyDescent="0.45">
      <c r="C25" s="701" t="s">
        <v>886</v>
      </c>
      <c r="D25" s="701"/>
      <c r="E25" s="701"/>
      <c r="F25" s="701"/>
      <c r="G25" s="701"/>
      <c r="H25" s="701"/>
      <c r="I25" s="701"/>
      <c r="J25" s="701"/>
      <c r="K25" s="701"/>
      <c r="L25" s="701"/>
      <c r="M25" s="701" t="s">
        <v>887</v>
      </c>
      <c r="N25" s="701"/>
      <c r="O25" s="701"/>
      <c r="P25" s="701"/>
      <c r="Q25" s="701"/>
      <c r="R25" s="701"/>
      <c r="S25" s="701"/>
      <c r="T25" s="701"/>
      <c r="U25" s="701"/>
      <c r="V25" s="701"/>
      <c r="W25" s="701"/>
      <c r="X25" s="701"/>
      <c r="Y25" s="701"/>
      <c r="Z25" s="701"/>
      <c r="AA25" s="701"/>
      <c r="AB25" s="701"/>
      <c r="AC25" s="701"/>
      <c r="AD25" s="701"/>
      <c r="AE25" s="701"/>
      <c r="AF25" s="701"/>
      <c r="AG25" s="701"/>
      <c r="AH25" s="701"/>
    </row>
    <row r="26" spans="2:34" ht="28.95" customHeight="1" x14ac:dyDescent="0.45">
      <c r="C26" s="700"/>
      <c r="D26" s="700"/>
      <c r="E26" s="700"/>
      <c r="F26" s="700"/>
      <c r="G26" s="700"/>
      <c r="H26" s="700"/>
      <c r="I26" s="700"/>
      <c r="J26" s="700"/>
      <c r="K26" s="700"/>
      <c r="L26" s="700"/>
      <c r="M26" s="700"/>
      <c r="N26" s="700"/>
      <c r="O26" s="700"/>
      <c r="P26" s="700"/>
      <c r="Q26" s="700"/>
      <c r="R26" s="700"/>
      <c r="S26" s="700"/>
      <c r="T26" s="700"/>
      <c r="U26" s="700"/>
      <c r="V26" s="700"/>
      <c r="W26" s="700"/>
      <c r="X26" s="700"/>
      <c r="Y26" s="700"/>
      <c r="Z26" s="700"/>
      <c r="AA26" s="700"/>
      <c r="AB26" s="700"/>
      <c r="AC26" s="700"/>
      <c r="AD26" s="700"/>
      <c r="AE26" s="700"/>
      <c r="AF26" s="700"/>
      <c r="AG26" s="700"/>
      <c r="AH26" s="700"/>
    </row>
    <row r="27" spans="2:34" ht="28.95" customHeight="1" x14ac:dyDescent="0.45">
      <c r="C27" s="700"/>
      <c r="D27" s="700"/>
      <c r="E27" s="700"/>
      <c r="F27" s="700"/>
      <c r="G27" s="700"/>
      <c r="H27" s="700"/>
      <c r="I27" s="700"/>
      <c r="J27" s="700"/>
      <c r="K27" s="700"/>
      <c r="L27" s="700"/>
      <c r="M27" s="700"/>
      <c r="N27" s="700"/>
      <c r="O27" s="700"/>
      <c r="P27" s="700"/>
      <c r="Q27" s="700"/>
      <c r="R27" s="700"/>
      <c r="S27" s="700"/>
      <c r="T27" s="700"/>
      <c r="U27" s="700"/>
      <c r="V27" s="700"/>
      <c r="W27" s="700"/>
      <c r="X27" s="700"/>
      <c r="Y27" s="700"/>
      <c r="Z27" s="700"/>
      <c r="AA27" s="700"/>
      <c r="AB27" s="700"/>
      <c r="AC27" s="700"/>
      <c r="AD27" s="700"/>
      <c r="AE27" s="700"/>
      <c r="AF27" s="700"/>
      <c r="AG27" s="700"/>
      <c r="AH27" s="700"/>
    </row>
    <row r="28" spans="2:34" ht="28.95" customHeight="1" x14ac:dyDescent="0.45">
      <c r="C28" s="700"/>
      <c r="D28" s="700"/>
      <c r="E28" s="700"/>
      <c r="F28" s="700"/>
      <c r="G28" s="700"/>
      <c r="H28" s="700"/>
      <c r="I28" s="700"/>
      <c r="J28" s="700"/>
      <c r="K28" s="700"/>
      <c r="L28" s="700"/>
      <c r="M28" s="700"/>
      <c r="N28" s="700"/>
      <c r="O28" s="700"/>
      <c r="P28" s="700"/>
      <c r="Q28" s="700"/>
      <c r="R28" s="700"/>
      <c r="S28" s="700"/>
      <c r="T28" s="700"/>
      <c r="U28" s="700"/>
      <c r="V28" s="700"/>
      <c r="W28" s="700"/>
      <c r="X28" s="700"/>
      <c r="Y28" s="700"/>
      <c r="Z28" s="700"/>
      <c r="AA28" s="700"/>
      <c r="AB28" s="700"/>
      <c r="AC28" s="700"/>
      <c r="AD28" s="700"/>
      <c r="AE28" s="700"/>
      <c r="AF28" s="700"/>
      <c r="AG28" s="700"/>
      <c r="AH28" s="700"/>
    </row>
    <row r="29" spans="2:34" ht="28.95" customHeight="1" x14ac:dyDescent="0.45">
      <c r="C29" s="700"/>
      <c r="D29" s="700"/>
      <c r="E29" s="700"/>
      <c r="F29" s="700"/>
      <c r="G29" s="700"/>
      <c r="H29" s="700"/>
      <c r="I29" s="700"/>
      <c r="J29" s="700"/>
      <c r="K29" s="700"/>
      <c r="L29" s="700"/>
      <c r="M29" s="700"/>
      <c r="N29" s="700"/>
      <c r="O29" s="700"/>
      <c r="P29" s="700"/>
      <c r="Q29" s="700"/>
      <c r="R29" s="700"/>
      <c r="S29" s="700"/>
      <c r="T29" s="700"/>
      <c r="U29" s="700"/>
      <c r="V29" s="700"/>
      <c r="W29" s="700"/>
      <c r="X29" s="700"/>
      <c r="Y29" s="700"/>
      <c r="Z29" s="700"/>
      <c r="AA29" s="700"/>
      <c r="AB29" s="700"/>
      <c r="AC29" s="700"/>
      <c r="AD29" s="700"/>
      <c r="AE29" s="700"/>
      <c r="AF29" s="700"/>
      <c r="AG29" s="700"/>
      <c r="AH29" s="700"/>
    </row>
    <row r="30" spans="2:34" ht="12" customHeight="1" x14ac:dyDescent="0.45"/>
    <row r="31" spans="2:34" ht="12" customHeight="1" x14ac:dyDescent="0.45">
      <c r="C31" s="32"/>
      <c r="D31" s="32"/>
      <c r="E31" s="32"/>
      <c r="F31" s="32"/>
      <c r="G31" s="32"/>
      <c r="H31" s="32"/>
      <c r="I31" s="32"/>
    </row>
    <row r="32" spans="2:34" ht="12" customHeight="1" x14ac:dyDescent="0.45">
      <c r="C32" s="27" t="s">
        <v>7</v>
      </c>
      <c r="D32" s="32"/>
      <c r="E32" s="32"/>
      <c r="F32" s="32"/>
      <c r="G32" s="32"/>
      <c r="H32" s="32"/>
      <c r="I32" s="32"/>
    </row>
    <row r="33" spans="2:34" ht="12" customHeight="1" x14ac:dyDescent="0.45">
      <c r="C33" s="32"/>
      <c r="D33" s="32"/>
      <c r="E33" s="32"/>
      <c r="F33" s="32"/>
      <c r="G33" s="32"/>
      <c r="H33" s="32"/>
      <c r="I33" s="32"/>
    </row>
    <row r="34" spans="2:34" ht="12" customHeight="1" x14ac:dyDescent="0.45">
      <c r="C34" s="702" t="s">
        <v>8</v>
      </c>
      <c r="D34" s="702"/>
      <c r="E34" s="702"/>
      <c r="F34" s="702"/>
      <c r="G34" s="702"/>
      <c r="H34" s="702"/>
      <c r="I34" s="702"/>
      <c r="J34" s="702"/>
      <c r="K34" s="702"/>
      <c r="L34" s="702"/>
      <c r="M34" s="702" t="s">
        <v>9</v>
      </c>
      <c r="N34" s="702"/>
      <c r="O34" s="702"/>
      <c r="P34" s="702"/>
      <c r="Q34" s="702"/>
      <c r="R34" s="702"/>
      <c r="S34" s="702"/>
      <c r="T34" s="702"/>
      <c r="U34" s="702"/>
      <c r="V34" s="702"/>
      <c r="W34" s="702"/>
      <c r="X34" s="702"/>
      <c r="Y34" s="702"/>
      <c r="Z34" s="702"/>
      <c r="AA34" s="702"/>
      <c r="AB34" s="702"/>
      <c r="AC34" s="702"/>
      <c r="AD34" s="702"/>
      <c r="AE34" s="702"/>
      <c r="AF34" s="702"/>
      <c r="AG34" s="702"/>
      <c r="AH34" s="702"/>
    </row>
    <row r="35" spans="2:34" ht="12" customHeight="1" x14ac:dyDescent="0.45">
      <c r="C35" s="702"/>
      <c r="D35" s="702"/>
      <c r="E35" s="702"/>
      <c r="F35" s="702"/>
      <c r="G35" s="702"/>
      <c r="H35" s="702"/>
      <c r="I35" s="702"/>
      <c r="J35" s="702"/>
      <c r="K35" s="702"/>
      <c r="L35" s="702"/>
      <c r="M35" s="702"/>
      <c r="N35" s="702"/>
      <c r="O35" s="702"/>
      <c r="P35" s="702"/>
      <c r="Q35" s="702"/>
      <c r="R35" s="702"/>
      <c r="S35" s="702"/>
      <c r="T35" s="702"/>
      <c r="U35" s="702"/>
      <c r="V35" s="702"/>
      <c r="W35" s="702"/>
      <c r="X35" s="702"/>
      <c r="Y35" s="702"/>
      <c r="Z35" s="702"/>
      <c r="AA35" s="702"/>
      <c r="AB35" s="702"/>
      <c r="AC35" s="702"/>
      <c r="AD35" s="702"/>
      <c r="AE35" s="702"/>
      <c r="AF35" s="702"/>
      <c r="AG35" s="702"/>
      <c r="AH35" s="702"/>
    </row>
    <row r="36" spans="2:34" ht="28.95" customHeight="1" x14ac:dyDescent="0.45">
      <c r="C36" s="701" t="s">
        <v>888</v>
      </c>
      <c r="D36" s="701"/>
      <c r="E36" s="701"/>
      <c r="F36" s="701"/>
      <c r="G36" s="701"/>
      <c r="H36" s="701"/>
      <c r="I36" s="701"/>
      <c r="J36" s="701"/>
      <c r="K36" s="701"/>
      <c r="L36" s="701"/>
      <c r="M36" s="701" t="s">
        <v>890</v>
      </c>
      <c r="N36" s="701"/>
      <c r="O36" s="701"/>
      <c r="P36" s="701"/>
      <c r="Q36" s="701"/>
      <c r="R36" s="701"/>
      <c r="S36" s="701"/>
      <c r="T36" s="701"/>
      <c r="U36" s="701"/>
      <c r="V36" s="701"/>
      <c r="W36" s="701"/>
      <c r="X36" s="701"/>
      <c r="Y36" s="701"/>
      <c r="Z36" s="701"/>
      <c r="AA36" s="701"/>
      <c r="AB36" s="701"/>
      <c r="AC36" s="701"/>
      <c r="AD36" s="701"/>
      <c r="AE36" s="701"/>
      <c r="AF36" s="701"/>
      <c r="AG36" s="701"/>
      <c r="AH36" s="701"/>
    </row>
    <row r="37" spans="2:34" ht="28.95" customHeight="1" x14ac:dyDescent="0.45">
      <c r="C37" s="701" t="s">
        <v>889</v>
      </c>
      <c r="D37" s="701"/>
      <c r="E37" s="701"/>
      <c r="F37" s="701"/>
      <c r="G37" s="701"/>
      <c r="H37" s="701"/>
      <c r="I37" s="701"/>
      <c r="J37" s="701"/>
      <c r="K37" s="701"/>
      <c r="L37" s="701"/>
      <c r="M37" s="701" t="s">
        <v>890</v>
      </c>
      <c r="N37" s="701"/>
      <c r="O37" s="701"/>
      <c r="P37" s="701"/>
      <c r="Q37" s="701"/>
      <c r="R37" s="701"/>
      <c r="S37" s="701"/>
      <c r="T37" s="701"/>
      <c r="U37" s="701"/>
      <c r="V37" s="701"/>
      <c r="W37" s="701"/>
      <c r="X37" s="701"/>
      <c r="Y37" s="701"/>
      <c r="Z37" s="701"/>
      <c r="AA37" s="701"/>
      <c r="AB37" s="701"/>
      <c r="AC37" s="701"/>
      <c r="AD37" s="701"/>
      <c r="AE37" s="701"/>
      <c r="AF37" s="701"/>
      <c r="AG37" s="701"/>
      <c r="AH37" s="701"/>
    </row>
    <row r="38" spans="2:34" ht="28.95" customHeight="1" x14ac:dyDescent="0.45">
      <c r="C38" s="700"/>
      <c r="D38" s="700"/>
      <c r="E38" s="700"/>
      <c r="F38" s="700"/>
      <c r="G38" s="700"/>
      <c r="H38" s="700"/>
      <c r="I38" s="700"/>
      <c r="J38" s="700"/>
      <c r="K38" s="700"/>
      <c r="L38" s="700"/>
      <c r="M38" s="700"/>
      <c r="N38" s="700"/>
      <c r="O38" s="700"/>
      <c r="P38" s="700"/>
      <c r="Q38" s="700"/>
      <c r="R38" s="700"/>
      <c r="S38" s="700"/>
      <c r="T38" s="700"/>
      <c r="U38" s="700"/>
      <c r="V38" s="700"/>
      <c r="W38" s="700"/>
      <c r="X38" s="700"/>
      <c r="Y38" s="700"/>
      <c r="Z38" s="700"/>
      <c r="AA38" s="700"/>
      <c r="AB38" s="700"/>
      <c r="AC38" s="700"/>
      <c r="AD38" s="700"/>
      <c r="AE38" s="700"/>
      <c r="AF38" s="700"/>
      <c r="AG38" s="700"/>
      <c r="AH38" s="700"/>
    </row>
    <row r="39" spans="2:34" ht="28.95" customHeight="1" x14ac:dyDescent="0.45">
      <c r="B39" s="36"/>
      <c r="C39" s="700"/>
      <c r="D39" s="700"/>
      <c r="E39" s="700"/>
      <c r="F39" s="700"/>
      <c r="G39" s="700"/>
      <c r="H39" s="700"/>
      <c r="I39" s="700"/>
      <c r="J39" s="700"/>
      <c r="K39" s="700"/>
      <c r="L39" s="700"/>
      <c r="M39" s="700"/>
      <c r="N39" s="700"/>
      <c r="O39" s="700"/>
      <c r="P39" s="700"/>
      <c r="Q39" s="700"/>
      <c r="R39" s="700"/>
      <c r="S39" s="700"/>
      <c r="T39" s="700"/>
      <c r="U39" s="700"/>
      <c r="V39" s="700"/>
      <c r="W39" s="700"/>
      <c r="X39" s="700"/>
      <c r="Y39" s="700"/>
      <c r="Z39" s="700"/>
      <c r="AA39" s="700"/>
      <c r="AB39" s="700"/>
      <c r="AC39" s="700"/>
      <c r="AD39" s="700"/>
      <c r="AE39" s="700"/>
      <c r="AF39" s="700"/>
      <c r="AG39" s="700"/>
      <c r="AH39" s="700"/>
    </row>
    <row r="40" spans="2:34" ht="28.95" customHeight="1" x14ac:dyDescent="0.45">
      <c r="C40" s="700"/>
      <c r="D40" s="700"/>
      <c r="E40" s="700"/>
      <c r="F40" s="700"/>
      <c r="G40" s="700"/>
      <c r="H40" s="700"/>
      <c r="I40" s="700"/>
      <c r="J40" s="700"/>
      <c r="K40" s="700"/>
      <c r="L40" s="700"/>
      <c r="M40" s="700"/>
      <c r="N40" s="700"/>
      <c r="O40" s="700"/>
      <c r="P40" s="700"/>
      <c r="Q40" s="700"/>
      <c r="R40" s="700"/>
      <c r="S40" s="700"/>
      <c r="T40" s="700"/>
      <c r="U40" s="700"/>
      <c r="V40" s="700"/>
      <c r="W40" s="700"/>
      <c r="X40" s="700"/>
      <c r="Y40" s="700"/>
      <c r="Z40" s="700"/>
      <c r="AA40" s="700"/>
      <c r="AB40" s="700"/>
      <c r="AC40" s="700"/>
      <c r="AD40" s="700"/>
      <c r="AE40" s="700"/>
      <c r="AF40" s="700"/>
      <c r="AG40" s="700"/>
      <c r="AH40" s="700"/>
    </row>
    <row r="41" spans="2:34" ht="28.95" customHeight="1" x14ac:dyDescent="0.45">
      <c r="C41" s="700"/>
      <c r="D41" s="700"/>
      <c r="E41" s="700"/>
      <c r="F41" s="700"/>
      <c r="G41" s="700"/>
      <c r="H41" s="700"/>
      <c r="I41" s="700"/>
      <c r="J41" s="700"/>
      <c r="K41" s="700"/>
      <c r="L41" s="700"/>
      <c r="M41" s="700"/>
      <c r="N41" s="700"/>
      <c r="O41" s="700"/>
      <c r="P41" s="700"/>
      <c r="Q41" s="700"/>
      <c r="R41" s="700"/>
      <c r="S41" s="700"/>
      <c r="T41" s="700"/>
      <c r="U41" s="700"/>
      <c r="V41" s="700"/>
      <c r="W41" s="700"/>
      <c r="X41" s="700"/>
      <c r="Y41" s="700"/>
      <c r="Z41" s="700"/>
      <c r="AA41" s="700"/>
      <c r="AB41" s="700"/>
      <c r="AC41" s="700"/>
      <c r="AD41" s="700"/>
      <c r="AE41" s="700"/>
      <c r="AF41" s="700"/>
      <c r="AG41" s="700"/>
      <c r="AH41" s="700"/>
    </row>
    <row r="42" spans="2:34" ht="28.95" customHeight="1" x14ac:dyDescent="0.45">
      <c r="C42" s="700"/>
      <c r="D42" s="700"/>
      <c r="E42" s="700"/>
      <c r="F42" s="700"/>
      <c r="G42" s="700"/>
      <c r="H42" s="700"/>
      <c r="I42" s="700"/>
      <c r="J42" s="700"/>
      <c r="K42" s="700"/>
      <c r="L42" s="700"/>
      <c r="M42" s="700"/>
      <c r="N42" s="700"/>
      <c r="O42" s="700"/>
      <c r="P42" s="700"/>
      <c r="Q42" s="700"/>
      <c r="R42" s="700"/>
      <c r="S42" s="700"/>
      <c r="T42" s="700"/>
      <c r="U42" s="700"/>
      <c r="V42" s="700"/>
      <c r="W42" s="700"/>
      <c r="X42" s="700"/>
      <c r="Y42" s="700"/>
      <c r="Z42" s="700"/>
      <c r="AA42" s="700"/>
      <c r="AB42" s="700"/>
      <c r="AC42" s="700"/>
      <c r="AD42" s="700"/>
      <c r="AE42" s="700"/>
      <c r="AF42" s="700"/>
      <c r="AG42" s="700"/>
      <c r="AH42" s="700"/>
    </row>
    <row r="43" spans="2:34" ht="12" customHeight="1" x14ac:dyDescent="0.45">
      <c r="C43" s="5" t="s">
        <v>11</v>
      </c>
      <c r="D43" s="5" t="s">
        <v>876</v>
      </c>
    </row>
    <row r="44" spans="2:34" ht="12" customHeight="1" x14ac:dyDescent="0.45">
      <c r="D44" s="37"/>
    </row>
    <row r="45" spans="2:34" ht="12" customHeight="1" x14ac:dyDescent="0.45"/>
    <row r="46" spans="2:34" ht="12" customHeight="1" x14ac:dyDescent="0.45"/>
    <row r="47" spans="2:34" ht="12" customHeight="1" x14ac:dyDescent="0.45"/>
    <row r="48" spans="2:34" ht="12" customHeight="1" x14ac:dyDescent="0.45">
      <c r="C48" s="27"/>
      <c r="D48" s="27"/>
      <c r="E48" s="27"/>
      <c r="F48" s="27"/>
      <c r="G48" s="27"/>
      <c r="H48" s="27"/>
      <c r="I48" s="27"/>
    </row>
    <row r="49" spans="4:9" ht="12" customHeight="1" x14ac:dyDescent="0.45">
      <c r="D49" s="27"/>
      <c r="E49" s="27"/>
      <c r="F49" s="27"/>
      <c r="G49" s="27"/>
      <c r="H49" s="27"/>
      <c r="I49" s="27"/>
    </row>
    <row r="50" spans="4:9" ht="12" customHeight="1" x14ac:dyDescent="0.45"/>
    <row r="51" spans="4:9" ht="12" customHeight="1" x14ac:dyDescent="0.45"/>
    <row r="52" spans="4:9" ht="12" customHeight="1" x14ac:dyDescent="0.45"/>
    <row r="53" spans="4:9" ht="12" customHeight="1" x14ac:dyDescent="0.45"/>
    <row r="54" spans="4:9" ht="12" customHeight="1" x14ac:dyDescent="0.45"/>
    <row r="55" spans="4:9" ht="12" customHeight="1" x14ac:dyDescent="0.45"/>
    <row r="56" spans="4:9" ht="12" customHeight="1" x14ac:dyDescent="0.45"/>
    <row r="57" spans="4:9" ht="12" customHeight="1" x14ac:dyDescent="0.45"/>
    <row r="58" spans="4:9" ht="12" customHeight="1" x14ac:dyDescent="0.45"/>
    <row r="59" spans="4:9" ht="12" customHeight="1" x14ac:dyDescent="0.45"/>
    <row r="60" spans="4:9" ht="12" customHeight="1" x14ac:dyDescent="0.45"/>
    <row r="61" spans="4:9" ht="12" customHeight="1" x14ac:dyDescent="0.45"/>
    <row r="62" spans="4:9" ht="12" customHeight="1" x14ac:dyDescent="0.45"/>
    <row r="63" spans="4:9" ht="12" customHeight="1" x14ac:dyDescent="0.45"/>
    <row r="64" spans="4:9"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row r="80"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ht="12" customHeight="1" x14ac:dyDescent="0.45"/>
    <row r="98" ht="12" customHeight="1" x14ac:dyDescent="0.45"/>
    <row r="99" ht="12" customHeight="1" x14ac:dyDescent="0.45"/>
    <row r="100" ht="12" customHeight="1" x14ac:dyDescent="0.45"/>
    <row r="101" ht="12" customHeight="1" x14ac:dyDescent="0.45"/>
    <row r="102" ht="12" customHeight="1" x14ac:dyDescent="0.45"/>
    <row r="103" ht="12" customHeight="1" x14ac:dyDescent="0.45"/>
    <row r="104" ht="12" customHeight="1" x14ac:dyDescent="0.45"/>
    <row r="105" ht="12" customHeight="1" x14ac:dyDescent="0.45"/>
    <row r="106" ht="12" customHeight="1" x14ac:dyDescent="0.45"/>
    <row r="107" ht="12" customHeight="1" x14ac:dyDescent="0.45"/>
    <row r="108" ht="12" customHeight="1" x14ac:dyDescent="0.45"/>
    <row r="109" ht="12" customHeight="1" x14ac:dyDescent="0.45"/>
    <row r="110" ht="12" customHeight="1" x14ac:dyDescent="0.45"/>
    <row r="111" ht="12" customHeight="1" x14ac:dyDescent="0.45"/>
    <row r="112" ht="12" customHeight="1" x14ac:dyDescent="0.45"/>
    <row r="113" ht="12" customHeight="1" x14ac:dyDescent="0.45"/>
    <row r="114" ht="12" customHeight="1" x14ac:dyDescent="0.45"/>
    <row r="115" ht="12" customHeight="1" x14ac:dyDescent="0.45"/>
    <row r="116" ht="12" customHeight="1" x14ac:dyDescent="0.45"/>
    <row r="117" ht="12" customHeight="1" x14ac:dyDescent="0.45"/>
    <row r="118" ht="12" customHeight="1" x14ac:dyDescent="0.45"/>
    <row r="119" ht="12" customHeight="1" x14ac:dyDescent="0.45"/>
    <row r="120" ht="12" customHeight="1" x14ac:dyDescent="0.45"/>
    <row r="121" ht="12" customHeight="1" x14ac:dyDescent="0.45"/>
    <row r="122" ht="12" customHeight="1" x14ac:dyDescent="0.45"/>
    <row r="123" ht="12" customHeight="1" x14ac:dyDescent="0.45"/>
    <row r="124" ht="12" customHeight="1" x14ac:dyDescent="0.45"/>
    <row r="125" ht="12" customHeight="1" x14ac:dyDescent="0.45"/>
    <row r="126" ht="12" customHeight="1" x14ac:dyDescent="0.45"/>
    <row r="127" ht="12" customHeight="1" x14ac:dyDescent="0.45"/>
    <row r="128"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ht="12" customHeight="1" x14ac:dyDescent="0.45"/>
    <row r="162" ht="12" customHeight="1" x14ac:dyDescent="0.45"/>
    <row r="163" ht="12" customHeight="1" x14ac:dyDescent="0.45"/>
    <row r="164" ht="12" customHeight="1" x14ac:dyDescent="0.45"/>
    <row r="165" ht="12" customHeight="1" x14ac:dyDescent="0.45"/>
    <row r="166" ht="12" customHeight="1" x14ac:dyDescent="0.45"/>
    <row r="167" ht="12" customHeight="1" x14ac:dyDescent="0.45"/>
    <row r="168" ht="12" customHeight="1" x14ac:dyDescent="0.45"/>
    <row r="169" ht="12" customHeight="1" x14ac:dyDescent="0.45"/>
    <row r="170" ht="12" customHeight="1" x14ac:dyDescent="0.45"/>
    <row r="171" ht="12" customHeight="1" x14ac:dyDescent="0.45"/>
    <row r="172" ht="12" customHeight="1" x14ac:dyDescent="0.45"/>
    <row r="173" ht="12" customHeight="1" x14ac:dyDescent="0.45"/>
    <row r="174" ht="12" customHeight="1" x14ac:dyDescent="0.45"/>
    <row r="175" ht="12" customHeight="1" x14ac:dyDescent="0.45"/>
    <row r="176"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sheetData>
  <sheetProtection algorithmName="SHA-512" hashValue="kfjG64YxCh5Pu+9mhEgL5qa8JlNviVNucsoJNamDMcSSi9yh5kMFbrpue2XIa2raYioVUv4KVrq+GSJrUGBm5A==" saltValue="FDXTefJpElRsfybphceHBQ==" spinCount="100000" sheet="1" scenarios="1" formatRows="0"/>
  <mergeCells count="35">
    <mergeCell ref="C26:L26"/>
    <mergeCell ref="M26:AH26"/>
    <mergeCell ref="D2:L2"/>
    <mergeCell ref="AD2:AJ2"/>
    <mergeCell ref="B7:AI8"/>
    <mergeCell ref="M15:AH15"/>
    <mergeCell ref="M16:AH16"/>
    <mergeCell ref="C23:L24"/>
    <mergeCell ref="C16:L16"/>
    <mergeCell ref="C15:L15"/>
    <mergeCell ref="M23:AH24"/>
    <mergeCell ref="C42:L42"/>
    <mergeCell ref="M42:AH42"/>
    <mergeCell ref="C39:L39"/>
    <mergeCell ref="M39:AH39"/>
    <mergeCell ref="C40:L40"/>
    <mergeCell ref="M40:AH40"/>
    <mergeCell ref="C41:L41"/>
    <mergeCell ref="M41:AH41"/>
    <mergeCell ref="C38:L38"/>
    <mergeCell ref="M38:AH38"/>
    <mergeCell ref="M25:AH25"/>
    <mergeCell ref="C28:L28"/>
    <mergeCell ref="M28:AH28"/>
    <mergeCell ref="C29:L29"/>
    <mergeCell ref="C37:L37"/>
    <mergeCell ref="M37:AH37"/>
    <mergeCell ref="M29:AH29"/>
    <mergeCell ref="C25:L25"/>
    <mergeCell ref="C34:L35"/>
    <mergeCell ref="M34:AH35"/>
    <mergeCell ref="C36:L36"/>
    <mergeCell ref="M36:AH36"/>
    <mergeCell ref="C27:L27"/>
    <mergeCell ref="M27:AH27"/>
  </mergeCells>
  <phoneticPr fontId="2"/>
  <conditionalFormatting sqref="D2 AD2 N9 M15:AH16 C25:AH25 C36:AH42 C28:AH29">
    <cfRule type="expression" dxfId="315" priority="3">
      <formula>$CC$2=TRUE</formula>
    </cfRule>
  </conditionalFormatting>
  <conditionalFormatting sqref="C27:AH27">
    <cfRule type="expression" dxfId="314" priority="2">
      <formula>$CC$2=TRUE</formula>
    </cfRule>
  </conditionalFormatting>
  <conditionalFormatting sqref="C26:AH26">
    <cfRule type="expression" dxfId="313" priority="1">
      <formula>$CC$2=TRUE</formula>
    </cfRule>
  </conditionalFormatting>
  <dataValidations count="1">
    <dataValidation allowBlank="1" showDropDown="1" showInputMessage="1" showErrorMessage="1" sqref="B22" xr:uid="{00000000-0002-0000-0100-000000000000}"/>
  </dataValidations>
  <pageMargins left="0.59055118110236227" right="0.59055118110236227" top="0.39370078740157483" bottom="0.39370078740157483" header="0.31496062992125984" footer="0.31496062992125984"/>
  <pageSetup paperSize="9" scale="95" orientation="portrait" r:id="rId1"/>
  <headerFooter>
    <oddFooter>&amp;L&amp;8sf03h10&amp;R&amp;6r51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22860</xdr:colOff>
                    <xdr:row>3</xdr:row>
                    <xdr:rowOff>22860</xdr:rowOff>
                  </from>
                  <to>
                    <xdr:col>36</xdr:col>
                    <xdr:colOff>0</xdr:colOff>
                    <xdr:row>4</xdr:row>
                    <xdr:rowOff>99060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AF190"/>
  <sheetViews>
    <sheetView showGridLines="0" view="pageBreakPreview" zoomScale="80" zoomScaleNormal="100" zoomScaleSheetLayoutView="80" workbookViewId="0"/>
  </sheetViews>
  <sheetFormatPr defaultColWidth="8.69921875" defaultRowHeight="12" x14ac:dyDescent="0.45"/>
  <cols>
    <col min="1" max="1" width="2.19921875" style="5" customWidth="1"/>
    <col min="2" max="2" width="6.19921875" style="38" customWidth="1"/>
    <col min="3" max="3" width="43.19921875" style="38" customWidth="1"/>
    <col min="4" max="4" width="17.69921875" style="38" customWidth="1"/>
    <col min="5" max="5" width="43.19921875" style="38" customWidth="1"/>
    <col min="6" max="6" width="37" style="38" customWidth="1"/>
    <col min="7" max="7" width="18.19921875" style="38" customWidth="1"/>
    <col min="8" max="8" width="9.19921875" style="38" customWidth="1"/>
    <col min="9" max="13" width="8.19921875" style="5" customWidth="1"/>
    <col min="14" max="30" width="2.19921875" style="5" customWidth="1"/>
    <col min="31" max="31" width="8.69921875" style="5" customWidth="1"/>
    <col min="32" max="32" width="8.69921875" style="5" hidden="1" customWidth="1"/>
    <col min="33" max="33" width="8.69921875" style="5" customWidth="1"/>
    <col min="34" max="16384" width="8.69921875" style="5"/>
  </cols>
  <sheetData>
    <row r="1" spans="2:32" ht="12" customHeight="1" x14ac:dyDescent="0.45"/>
    <row r="2" spans="2:32" ht="21" customHeight="1" thickBot="1" x14ac:dyDescent="0.5">
      <c r="B2" s="72" t="s">
        <v>558</v>
      </c>
      <c r="C2" s="73" t="s">
        <v>944</v>
      </c>
      <c r="D2" s="73"/>
      <c r="AF2" s="28" t="s">
        <v>778</v>
      </c>
    </row>
    <row r="3" spans="2:32" ht="12" customHeight="1" thickBot="1" x14ac:dyDescent="0.5">
      <c r="AF3" s="31" t="b">
        <v>0</v>
      </c>
    </row>
    <row r="4" spans="2:32" ht="12.6" customHeight="1" x14ac:dyDescent="0.45">
      <c r="B4" s="5"/>
      <c r="C4" s="40"/>
      <c r="D4" s="40"/>
      <c r="E4" s="27"/>
      <c r="H4" s="41"/>
      <c r="I4" s="41"/>
      <c r="J4" s="41"/>
      <c r="K4" s="41"/>
    </row>
    <row r="5" spans="2:32" ht="11.7" hidden="1" customHeight="1" x14ac:dyDescent="0.45">
      <c r="B5" s="708"/>
      <c r="C5" s="708"/>
      <c r="D5" s="571"/>
      <c r="E5" s="570"/>
      <c r="H5" s="41"/>
      <c r="I5" s="41"/>
      <c r="J5" s="41"/>
      <c r="K5" s="41"/>
    </row>
    <row r="6" spans="2:32" ht="12" hidden="1" customHeight="1" x14ac:dyDescent="0.45">
      <c r="B6" s="42"/>
      <c r="C6" s="27"/>
      <c r="D6" s="27"/>
      <c r="E6" s="27"/>
      <c r="H6" s="41"/>
      <c r="I6" s="41"/>
      <c r="J6" s="41"/>
    </row>
    <row r="7" spans="2:32" ht="12" customHeight="1" thickBot="1" x14ac:dyDescent="0.5">
      <c r="B7" s="42"/>
      <c r="C7" s="27"/>
      <c r="D7" s="27"/>
      <c r="E7" s="27"/>
      <c r="J7" s="41"/>
    </row>
    <row r="8" spans="2:32" ht="19.95" customHeight="1" x14ac:dyDescent="0.45">
      <c r="B8" s="719" t="s">
        <v>945</v>
      </c>
      <c r="C8" s="726" t="s">
        <v>1000</v>
      </c>
      <c r="D8" s="723" t="s">
        <v>968</v>
      </c>
      <c r="E8" s="722" t="s">
        <v>12</v>
      </c>
      <c r="F8" s="43" t="s">
        <v>1001</v>
      </c>
      <c r="G8" s="711" t="s">
        <v>965</v>
      </c>
      <c r="H8" s="712"/>
      <c r="I8" s="712"/>
      <c r="J8" s="712"/>
      <c r="K8" s="712"/>
      <c r="L8" s="712"/>
      <c r="M8" s="713"/>
    </row>
    <row r="9" spans="2:32" ht="16.95" customHeight="1" x14ac:dyDescent="0.45">
      <c r="B9" s="720"/>
      <c r="C9" s="724"/>
      <c r="D9" s="724"/>
      <c r="E9" s="702"/>
      <c r="F9" s="714" t="s">
        <v>14</v>
      </c>
      <c r="G9" s="716" t="s">
        <v>15</v>
      </c>
      <c r="H9" s="714" t="s">
        <v>22</v>
      </c>
      <c r="I9" s="702" t="s">
        <v>13</v>
      </c>
      <c r="J9" s="702"/>
      <c r="K9" s="702"/>
      <c r="L9" s="702"/>
      <c r="M9" s="709"/>
    </row>
    <row r="10" spans="2:32" ht="16.95" customHeight="1" x14ac:dyDescent="0.45">
      <c r="B10" s="720"/>
      <c r="C10" s="724"/>
      <c r="D10" s="724"/>
      <c r="E10" s="702"/>
      <c r="F10" s="714"/>
      <c r="G10" s="716"/>
      <c r="H10" s="714"/>
      <c r="I10" s="702" t="s">
        <v>16</v>
      </c>
      <c r="J10" s="702" t="s">
        <v>17</v>
      </c>
      <c r="K10" s="702" t="s">
        <v>18</v>
      </c>
      <c r="L10" s="702" t="s">
        <v>19</v>
      </c>
      <c r="M10" s="709" t="s">
        <v>20</v>
      </c>
    </row>
    <row r="11" spans="2:32" ht="16.95" customHeight="1" thickBot="1" x14ac:dyDescent="0.5">
      <c r="B11" s="721"/>
      <c r="C11" s="725"/>
      <c r="D11" s="725"/>
      <c r="E11" s="718"/>
      <c r="F11" s="715"/>
      <c r="G11" s="717"/>
      <c r="H11" s="715"/>
      <c r="I11" s="718"/>
      <c r="J11" s="718"/>
      <c r="K11" s="718"/>
      <c r="L11" s="718"/>
      <c r="M11" s="710"/>
    </row>
    <row r="12" spans="2:32" ht="33" customHeight="1" x14ac:dyDescent="0.45">
      <c r="B12" s="44">
        <v>1</v>
      </c>
      <c r="C12" s="476" t="s">
        <v>892</v>
      </c>
      <c r="D12" s="573" t="s">
        <v>891</v>
      </c>
      <c r="E12" s="476" t="s">
        <v>895</v>
      </c>
      <c r="F12" s="478" t="s">
        <v>395</v>
      </c>
      <c r="G12" s="479" t="s">
        <v>898</v>
      </c>
      <c r="H12" s="485">
        <f t="shared" ref="H12:H17" si="0">SUM(I12:M12)</f>
        <v>25000</v>
      </c>
      <c r="I12" s="480">
        <v>24600</v>
      </c>
      <c r="J12" s="480"/>
      <c r="K12" s="480"/>
      <c r="L12" s="480"/>
      <c r="M12" s="481">
        <v>400</v>
      </c>
    </row>
    <row r="13" spans="2:32" ht="33" customHeight="1" x14ac:dyDescent="0.45">
      <c r="B13" s="45">
        <v>2</v>
      </c>
      <c r="C13" s="477" t="s">
        <v>893</v>
      </c>
      <c r="D13" s="574" t="s">
        <v>891</v>
      </c>
      <c r="E13" s="477" t="s">
        <v>896</v>
      </c>
      <c r="F13" s="478" t="s">
        <v>395</v>
      </c>
      <c r="G13" s="482" t="s">
        <v>898</v>
      </c>
      <c r="H13" s="486">
        <f t="shared" si="0"/>
        <v>15000</v>
      </c>
      <c r="I13" s="483">
        <v>15000</v>
      </c>
      <c r="J13" s="483"/>
      <c r="K13" s="483"/>
      <c r="L13" s="483"/>
      <c r="M13" s="484"/>
    </row>
    <row r="14" spans="2:32" ht="33" customHeight="1" x14ac:dyDescent="0.45">
      <c r="B14" s="45">
        <v>3</v>
      </c>
      <c r="C14" s="477" t="s">
        <v>894</v>
      </c>
      <c r="D14" s="574" t="s">
        <v>891</v>
      </c>
      <c r="E14" s="477" t="s">
        <v>897</v>
      </c>
      <c r="F14" s="478" t="s">
        <v>395</v>
      </c>
      <c r="G14" s="482" t="s">
        <v>898</v>
      </c>
      <c r="H14" s="486">
        <f t="shared" si="0"/>
        <v>13500</v>
      </c>
      <c r="I14" s="483">
        <v>13500</v>
      </c>
      <c r="J14" s="483"/>
      <c r="K14" s="483"/>
      <c r="L14" s="483"/>
      <c r="M14" s="484"/>
      <c r="R14" s="38"/>
    </row>
    <row r="15" spans="2:32" ht="33" customHeight="1" x14ac:dyDescent="0.45">
      <c r="B15" s="44">
        <v>4</v>
      </c>
      <c r="C15" s="477"/>
      <c r="D15" s="574"/>
      <c r="E15" s="61"/>
      <c r="F15" s="452"/>
      <c r="G15" s="453"/>
      <c r="H15" s="55">
        <f t="shared" si="0"/>
        <v>0</v>
      </c>
      <c r="I15" s="56"/>
      <c r="J15" s="56"/>
      <c r="K15" s="56"/>
      <c r="L15" s="56"/>
      <c r="M15" s="57"/>
      <c r="R15" s="38"/>
    </row>
    <row r="16" spans="2:32" ht="33" customHeight="1" thickBot="1" x14ac:dyDescent="0.5">
      <c r="B16" s="45">
        <v>5</v>
      </c>
      <c r="C16" s="61"/>
      <c r="D16" s="574"/>
      <c r="E16" s="61"/>
      <c r="F16" s="452"/>
      <c r="G16" s="453"/>
      <c r="H16" s="55">
        <f t="shared" si="0"/>
        <v>0</v>
      </c>
      <c r="I16" s="56"/>
      <c r="J16" s="56"/>
      <c r="K16" s="56"/>
      <c r="L16" s="56"/>
      <c r="M16" s="57"/>
    </row>
    <row r="17" spans="2:13" ht="30.6" customHeight="1" thickTop="1" thickBot="1" x14ac:dyDescent="0.5">
      <c r="B17" s="46" t="s">
        <v>21</v>
      </c>
      <c r="C17" s="47"/>
      <c r="D17" s="572"/>
      <c r="E17" s="47"/>
      <c r="F17" s="304"/>
      <c r="G17" s="454"/>
      <c r="H17" s="58">
        <f t="shared" si="0"/>
        <v>53500</v>
      </c>
      <c r="I17" s="58">
        <f>SUM(I12:I16)</f>
        <v>53100</v>
      </c>
      <c r="J17" s="58">
        <f>SUM(J12:J16)</f>
        <v>0</v>
      </c>
      <c r="K17" s="58">
        <f>SUM(K12:K16)</f>
        <v>0</v>
      </c>
      <c r="L17" s="58">
        <f>SUM(L12:L16)</f>
        <v>0</v>
      </c>
      <c r="M17" s="59">
        <f>SUM(M12:M16)</f>
        <v>400</v>
      </c>
    </row>
    <row r="18" spans="2:13" ht="12" customHeight="1" x14ac:dyDescent="0.45">
      <c r="B18" s="48"/>
      <c r="C18" s="49"/>
      <c r="D18" s="49"/>
      <c r="E18" s="50"/>
    </row>
    <row r="19" spans="2:13" ht="12" customHeight="1" x14ac:dyDescent="0.45">
      <c r="B19" s="60"/>
      <c r="C19" s="27"/>
      <c r="D19" s="27"/>
      <c r="E19" s="27"/>
      <c r="F19" s="51"/>
      <c r="G19" s="51"/>
      <c r="H19" s="51"/>
    </row>
    <row r="20" spans="2:13" ht="12" customHeight="1" x14ac:dyDescent="0.45">
      <c r="B20" s="60"/>
      <c r="C20" s="27"/>
      <c r="D20" s="27"/>
      <c r="E20" s="27"/>
      <c r="F20" s="51"/>
      <c r="G20" s="51"/>
      <c r="H20" s="51"/>
    </row>
    <row r="21" spans="2:13" ht="12" customHeight="1" x14ac:dyDescent="0.45">
      <c r="B21" s="60"/>
      <c r="C21" s="27"/>
      <c r="D21" s="27"/>
      <c r="E21" s="27"/>
      <c r="F21" s="52"/>
      <c r="G21" s="52"/>
      <c r="H21" s="52"/>
    </row>
    <row r="22" spans="2:13" ht="12" customHeight="1" x14ac:dyDescent="0.45">
      <c r="C22" s="52"/>
      <c r="D22" s="52"/>
      <c r="E22" s="52"/>
      <c r="F22" s="52"/>
      <c r="G22" s="52"/>
      <c r="H22" s="52"/>
    </row>
    <row r="23" spans="2:13" ht="12" customHeight="1" x14ac:dyDescent="0.45">
      <c r="C23" s="52"/>
      <c r="D23" s="52"/>
      <c r="E23" s="52"/>
      <c r="F23" s="52"/>
      <c r="G23" s="52"/>
      <c r="H23" s="52"/>
    </row>
    <row r="24" spans="2:13" ht="12" customHeight="1" x14ac:dyDescent="0.45">
      <c r="C24" s="52"/>
      <c r="D24" s="52"/>
      <c r="E24" s="52"/>
      <c r="F24" s="52"/>
      <c r="G24" s="52"/>
      <c r="H24" s="52"/>
    </row>
    <row r="25" spans="2:13" ht="12" customHeight="1" x14ac:dyDescent="0.45">
      <c r="C25" s="52"/>
      <c r="D25" s="52"/>
      <c r="E25" s="52"/>
      <c r="F25" s="52"/>
      <c r="G25" s="52"/>
      <c r="H25" s="52"/>
    </row>
    <row r="26" spans="2:13" ht="12" customHeight="1" x14ac:dyDescent="0.45">
      <c r="C26" s="52"/>
      <c r="D26" s="52"/>
      <c r="E26" s="52"/>
      <c r="F26" s="52"/>
      <c r="G26" s="52"/>
      <c r="H26" s="52"/>
    </row>
    <row r="27" spans="2:13" ht="12" customHeight="1" x14ac:dyDescent="0.45"/>
    <row r="28" spans="2:13" ht="12" customHeight="1" x14ac:dyDescent="0.45">
      <c r="C28" s="53"/>
      <c r="D28" s="53"/>
    </row>
    <row r="29" spans="2:13" ht="12" customHeight="1" x14ac:dyDescent="0.45">
      <c r="C29" s="54"/>
      <c r="D29" s="54"/>
    </row>
    <row r="30" spans="2:13" ht="12" customHeight="1" x14ac:dyDescent="0.45">
      <c r="C30" s="53"/>
      <c r="D30" s="53"/>
    </row>
    <row r="31" spans="2:13" ht="12" customHeight="1" x14ac:dyDescent="0.45">
      <c r="C31" s="51"/>
      <c r="D31" s="51"/>
      <c r="E31" s="51"/>
      <c r="F31" s="51"/>
      <c r="G31" s="51"/>
      <c r="H31" s="51"/>
    </row>
    <row r="32" spans="2:13" ht="12" customHeight="1" x14ac:dyDescent="0.45">
      <c r="C32" s="51"/>
      <c r="D32" s="51"/>
      <c r="E32" s="51"/>
      <c r="F32" s="51"/>
      <c r="G32" s="51"/>
      <c r="H32" s="51"/>
    </row>
    <row r="33" spans="3:8" ht="12" customHeight="1" x14ac:dyDescent="0.45">
      <c r="C33" s="52"/>
      <c r="D33" s="52"/>
      <c r="E33" s="52"/>
      <c r="F33" s="52"/>
      <c r="G33" s="52"/>
      <c r="H33" s="52"/>
    </row>
    <row r="34" spans="3:8" ht="12" customHeight="1" x14ac:dyDescent="0.45">
      <c r="C34" s="52"/>
      <c r="D34" s="52"/>
      <c r="E34" s="52"/>
      <c r="F34" s="52"/>
      <c r="G34" s="52"/>
      <c r="H34" s="52"/>
    </row>
    <row r="35" spans="3:8" ht="12" customHeight="1" x14ac:dyDescent="0.45">
      <c r="C35" s="52"/>
      <c r="D35" s="52"/>
      <c r="E35" s="52"/>
      <c r="F35" s="52"/>
      <c r="G35" s="52"/>
      <c r="H35" s="52"/>
    </row>
    <row r="36" spans="3:8" ht="12" customHeight="1" x14ac:dyDescent="0.45">
      <c r="C36" s="52"/>
      <c r="D36" s="52"/>
      <c r="E36" s="52"/>
      <c r="F36" s="52"/>
      <c r="G36" s="52"/>
      <c r="H36" s="52"/>
    </row>
    <row r="37" spans="3:8" ht="12" customHeight="1" x14ac:dyDescent="0.45">
      <c r="C37" s="52"/>
      <c r="D37" s="52"/>
      <c r="E37" s="52"/>
      <c r="F37" s="52"/>
      <c r="G37" s="52"/>
      <c r="H37" s="52"/>
    </row>
    <row r="38" spans="3:8" ht="12" customHeight="1" x14ac:dyDescent="0.45">
      <c r="C38" s="52"/>
      <c r="D38" s="52"/>
      <c r="E38" s="52"/>
      <c r="F38" s="52"/>
      <c r="G38" s="52"/>
      <c r="H38" s="52"/>
    </row>
    <row r="39" spans="3:8" ht="12" customHeight="1" x14ac:dyDescent="0.45">
      <c r="C39" s="52"/>
      <c r="D39" s="52"/>
      <c r="E39" s="52"/>
      <c r="F39" s="52"/>
      <c r="G39" s="52"/>
      <c r="H39" s="52"/>
    </row>
    <row r="40" spans="3:8" ht="12" customHeight="1" x14ac:dyDescent="0.45">
      <c r="C40" s="52"/>
      <c r="D40" s="52"/>
      <c r="E40" s="52"/>
      <c r="F40" s="52"/>
      <c r="G40" s="52"/>
      <c r="H40" s="52"/>
    </row>
    <row r="41" spans="3:8" ht="12" customHeight="1" x14ac:dyDescent="0.45">
      <c r="C41" s="52"/>
      <c r="D41" s="52"/>
      <c r="E41" s="52"/>
      <c r="F41" s="52"/>
      <c r="G41" s="52"/>
      <c r="H41" s="52"/>
    </row>
    <row r="42" spans="3:8" ht="12" customHeight="1" x14ac:dyDescent="0.45">
      <c r="C42" s="52"/>
      <c r="D42" s="52"/>
      <c r="E42" s="52"/>
      <c r="F42" s="52"/>
      <c r="G42" s="52"/>
      <c r="H42" s="52"/>
    </row>
    <row r="43" spans="3:8" ht="12" customHeight="1" x14ac:dyDescent="0.45">
      <c r="C43" s="52"/>
      <c r="D43" s="52"/>
      <c r="E43" s="52"/>
      <c r="F43" s="52"/>
      <c r="G43" s="52"/>
      <c r="H43" s="52"/>
    </row>
    <row r="44" spans="3:8" ht="12" customHeight="1" x14ac:dyDescent="0.45">
      <c r="C44" s="52"/>
      <c r="D44" s="52"/>
      <c r="E44" s="52"/>
      <c r="F44" s="52"/>
      <c r="G44" s="52"/>
      <c r="H44" s="52"/>
    </row>
    <row r="45" spans="3:8" ht="12" customHeight="1" x14ac:dyDescent="0.45">
      <c r="C45" s="52"/>
      <c r="D45" s="52"/>
      <c r="E45" s="52"/>
      <c r="F45" s="52"/>
      <c r="G45" s="52"/>
      <c r="H45" s="52"/>
    </row>
    <row r="46" spans="3:8" ht="12" customHeight="1" x14ac:dyDescent="0.45">
      <c r="C46" s="52"/>
      <c r="D46" s="52"/>
      <c r="E46" s="52"/>
      <c r="F46" s="52"/>
      <c r="G46" s="52"/>
      <c r="H46" s="52"/>
    </row>
    <row r="47" spans="3:8" ht="12" customHeight="1" x14ac:dyDescent="0.45"/>
    <row r="48" spans="3:8" ht="12" customHeight="1" x14ac:dyDescent="0.45"/>
    <row r="49" spans="3:4" ht="12" customHeight="1" x14ac:dyDescent="0.45"/>
    <row r="50" spans="3:4" ht="12" customHeight="1" x14ac:dyDescent="0.45"/>
    <row r="51" spans="3:4" ht="12" customHeight="1" x14ac:dyDescent="0.45"/>
    <row r="52" spans="3:4" ht="12" customHeight="1" x14ac:dyDescent="0.45">
      <c r="C52" s="54"/>
      <c r="D52" s="54"/>
    </row>
    <row r="53" spans="3:4" ht="12" customHeight="1" x14ac:dyDescent="0.45"/>
    <row r="54" spans="3:4" ht="12" customHeight="1" x14ac:dyDescent="0.45"/>
    <row r="55" spans="3:4" ht="12" customHeight="1" x14ac:dyDescent="0.45"/>
    <row r="56" spans="3:4" ht="12" customHeight="1" x14ac:dyDescent="0.45"/>
    <row r="57" spans="3:4" ht="12" customHeight="1" x14ac:dyDescent="0.45"/>
    <row r="58" spans="3:4" ht="12" customHeight="1" x14ac:dyDescent="0.45"/>
    <row r="59" spans="3:4" ht="12" customHeight="1" x14ac:dyDescent="0.45"/>
    <row r="60" spans="3:4" ht="12" customHeight="1" x14ac:dyDescent="0.45"/>
    <row r="61" spans="3:4" ht="12" customHeight="1" x14ac:dyDescent="0.45"/>
    <row r="62" spans="3:4" ht="12" customHeight="1" x14ac:dyDescent="0.45"/>
    <row r="63" spans="3:4" ht="12" customHeight="1" x14ac:dyDescent="0.45"/>
    <row r="64" spans="3:4"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row r="80"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ht="12" customHeight="1" x14ac:dyDescent="0.45"/>
    <row r="98" ht="12" customHeight="1" x14ac:dyDescent="0.45"/>
    <row r="99" ht="12" customHeight="1" x14ac:dyDescent="0.45"/>
    <row r="100" ht="12" customHeight="1" x14ac:dyDescent="0.45"/>
    <row r="101" ht="12" customHeight="1" x14ac:dyDescent="0.45"/>
    <row r="102" ht="12" customHeight="1" x14ac:dyDescent="0.45"/>
    <row r="103" ht="12" customHeight="1" x14ac:dyDescent="0.45"/>
    <row r="104" ht="12" customHeight="1" x14ac:dyDescent="0.45"/>
    <row r="105" ht="12" customHeight="1" x14ac:dyDescent="0.45"/>
    <row r="106" ht="12" customHeight="1" x14ac:dyDescent="0.45"/>
    <row r="107" ht="12" customHeight="1" x14ac:dyDescent="0.45"/>
    <row r="108" ht="12" customHeight="1" x14ac:dyDescent="0.45"/>
    <row r="109" ht="12" customHeight="1" x14ac:dyDescent="0.45"/>
    <row r="110" ht="12" customHeight="1" x14ac:dyDescent="0.45"/>
    <row r="111" ht="12" customHeight="1" x14ac:dyDescent="0.45"/>
    <row r="112" ht="12" customHeight="1" x14ac:dyDescent="0.45"/>
    <row r="113" ht="12" customHeight="1" x14ac:dyDescent="0.45"/>
    <row r="114" ht="12" customHeight="1" x14ac:dyDescent="0.45"/>
    <row r="115" ht="12" customHeight="1" x14ac:dyDescent="0.45"/>
    <row r="116" ht="12" customHeight="1" x14ac:dyDescent="0.45"/>
    <row r="117" ht="12" customHeight="1" x14ac:dyDescent="0.45"/>
    <row r="118" ht="12" customHeight="1" x14ac:dyDescent="0.45"/>
    <row r="119" ht="12" customHeight="1" x14ac:dyDescent="0.45"/>
    <row r="120" ht="12" customHeight="1" x14ac:dyDescent="0.45"/>
    <row r="121" ht="12" customHeight="1" x14ac:dyDescent="0.45"/>
    <row r="122" ht="12" customHeight="1" x14ac:dyDescent="0.45"/>
    <row r="123" ht="12" customHeight="1" x14ac:dyDescent="0.45"/>
    <row r="124" ht="12" customHeight="1" x14ac:dyDescent="0.45"/>
    <row r="125" ht="12" customHeight="1" x14ac:dyDescent="0.45"/>
    <row r="126" ht="12" customHeight="1" x14ac:dyDescent="0.45"/>
    <row r="127" ht="12" customHeight="1" x14ac:dyDescent="0.45"/>
    <row r="128"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ht="12" customHeight="1" x14ac:dyDescent="0.45"/>
    <row r="162" ht="12" customHeight="1" x14ac:dyDescent="0.45"/>
    <row r="163" ht="12" customHeight="1" x14ac:dyDescent="0.45"/>
    <row r="164" ht="12" customHeight="1" x14ac:dyDescent="0.45"/>
    <row r="165" ht="12" customHeight="1" x14ac:dyDescent="0.45"/>
    <row r="166" ht="12" customHeight="1" x14ac:dyDescent="0.45"/>
    <row r="167" ht="12" customHeight="1" x14ac:dyDescent="0.45"/>
    <row r="168" ht="12" customHeight="1" x14ac:dyDescent="0.45"/>
    <row r="169" ht="12" customHeight="1" x14ac:dyDescent="0.45"/>
    <row r="170" ht="12" customHeight="1" x14ac:dyDescent="0.45"/>
    <row r="171" ht="12" customHeight="1" x14ac:dyDescent="0.45"/>
    <row r="172" ht="12" customHeight="1" x14ac:dyDescent="0.45"/>
    <row r="173" ht="12" customHeight="1" x14ac:dyDescent="0.45"/>
    <row r="174" ht="12" customHeight="1" x14ac:dyDescent="0.45"/>
    <row r="175" ht="12" customHeight="1" x14ac:dyDescent="0.45"/>
    <row r="176"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sheetData>
  <sheetProtection algorithmName="SHA-512" hashValue="igox8T+q+YTyeMCsvcCKCoj62XyThPItjJXjSj76qdSeqV0KLEVlgY3hCo8r/0DrfAjUkEasRlGjHw43owbF+A==" saltValue="MW+273MEx9QGToM99816IA==" spinCount="100000" sheet="1" scenarios="1" formatRows="0"/>
  <mergeCells count="15">
    <mergeCell ref="B5:C5"/>
    <mergeCell ref="M10:M11"/>
    <mergeCell ref="G8:M8"/>
    <mergeCell ref="I9:M9"/>
    <mergeCell ref="H9:H11"/>
    <mergeCell ref="G9:G11"/>
    <mergeCell ref="I10:I11"/>
    <mergeCell ref="J10:J11"/>
    <mergeCell ref="K10:K11"/>
    <mergeCell ref="L10:L11"/>
    <mergeCell ref="B8:B11"/>
    <mergeCell ref="E8:E11"/>
    <mergeCell ref="F9:F11"/>
    <mergeCell ref="D8:D11"/>
    <mergeCell ref="C8:C11"/>
  </mergeCells>
  <phoneticPr fontId="2"/>
  <conditionalFormatting sqref="E5 B12:C17 E12:M17">
    <cfRule type="expression" dxfId="312" priority="87">
      <formula>$AF$3=TRUE</formula>
    </cfRule>
  </conditionalFormatting>
  <conditionalFormatting sqref="D12:D17">
    <cfRule type="expression" dxfId="311" priority="1">
      <formula>$AF$3=TRUE</formula>
    </cfRule>
  </conditionalFormatting>
  <dataValidations count="2">
    <dataValidation type="list" allowBlank="1" showInputMessage="1" showErrorMessage="1" sqref="E5 D12:D16" xr:uid="{00000000-0002-0000-0200-000000000000}">
      <formula1>"工場,事業場"</formula1>
    </dataValidation>
    <dataValidation type="list" allowBlank="1" showInputMessage="1" showErrorMessage="1" sqref="F12:F16" xr:uid="{00000000-0002-0000-0200-000001000000}">
      <formula1>産業分類</formula1>
    </dataValidation>
  </dataValidations>
  <pageMargins left="0.59055118110236227" right="0.59055118110236227" top="0.39370078740157483" bottom="0.39370078740157483" header="0.31496062992125984" footer="0.31496062992125984"/>
  <pageSetup paperSize="9" scale="3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locked="0" defaultSize="0" autoFill="0" autoLine="0" autoPict="0">
                <anchor moveWithCells="1">
                  <from>
                    <xdr:col>2</xdr:col>
                    <xdr:colOff>2270760</xdr:colOff>
                    <xdr:row>1</xdr:row>
                    <xdr:rowOff>22860</xdr:rowOff>
                  </from>
                  <to>
                    <xdr:col>3</xdr:col>
                    <xdr:colOff>289560</xdr:colOff>
                    <xdr:row>1</xdr:row>
                    <xdr:rowOff>251460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DO131"/>
  <sheetViews>
    <sheetView showGridLines="0" view="pageBreakPreview" zoomScale="80" zoomScaleNormal="100" zoomScaleSheetLayoutView="80" workbookViewId="0"/>
  </sheetViews>
  <sheetFormatPr defaultColWidth="8.69921875" defaultRowHeight="12" x14ac:dyDescent="0.45"/>
  <cols>
    <col min="1" max="5" width="2.5" style="5" customWidth="1"/>
    <col min="6" max="7" width="2.69921875" style="5" customWidth="1"/>
    <col min="8" max="9" width="2.5" style="5" customWidth="1"/>
    <col min="10" max="13" width="2.69921875" style="5" customWidth="1"/>
    <col min="14" max="46" width="2.5" style="5" customWidth="1"/>
    <col min="47" max="50" width="3" style="5" customWidth="1"/>
    <col min="51" max="74" width="2.5" style="5" customWidth="1"/>
    <col min="75" max="83" width="2.59765625" style="5" customWidth="1"/>
    <col min="84" max="87" width="3.19921875" style="5" customWidth="1"/>
    <col min="88" max="110" width="2.59765625" style="5" customWidth="1"/>
    <col min="111" max="111" width="1.69921875" style="5" customWidth="1"/>
    <col min="112" max="118" width="8.69921875" style="5"/>
    <col min="119" max="119" width="0" style="5" hidden="1" customWidth="1"/>
    <col min="120" max="16384" width="8.69921875" style="5"/>
  </cols>
  <sheetData>
    <row r="1" spans="1:119" ht="12" customHeight="1" thickBot="1" x14ac:dyDescent="0.5">
      <c r="A1" s="76"/>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76"/>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76"/>
      <c r="BX1" s="63"/>
      <c r="BY1" s="63"/>
      <c r="BZ1" s="63"/>
      <c r="CA1" s="63"/>
      <c r="CB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O1" s="28" t="s">
        <v>778</v>
      </c>
    </row>
    <row r="2" spans="1:119" ht="15" thickBot="1" x14ac:dyDescent="0.5">
      <c r="A2" s="65"/>
      <c r="B2" s="74" t="s">
        <v>560</v>
      </c>
      <c r="C2" s="75" t="s">
        <v>559</v>
      </c>
      <c r="D2" s="75"/>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65"/>
      <c r="AM2" s="74"/>
      <c r="AN2" s="75"/>
      <c r="AO2" s="75"/>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65"/>
      <c r="BX2" s="74"/>
      <c r="BY2" s="75"/>
      <c r="BZ2" s="75"/>
      <c r="CA2" s="42"/>
      <c r="CB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O2" s="31" t="b">
        <v>0</v>
      </c>
    </row>
    <row r="3" spans="1:119" ht="12" customHeight="1" thickBot="1" x14ac:dyDescent="0.5">
      <c r="A3" s="65"/>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65"/>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65"/>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row>
    <row r="4" spans="1:119" ht="12" customHeight="1" x14ac:dyDescent="0.45">
      <c r="A4" s="65"/>
      <c r="B4" s="763" t="s">
        <v>948</v>
      </c>
      <c r="C4" s="764"/>
      <c r="D4" s="764"/>
      <c r="E4" s="764"/>
      <c r="F4" s="764"/>
      <c r="G4" s="765"/>
      <c r="H4" s="744">
        <v>1</v>
      </c>
      <c r="I4" s="745"/>
      <c r="J4" s="748" t="s">
        <v>947</v>
      </c>
      <c r="K4" s="749"/>
      <c r="L4" s="749"/>
      <c r="M4" s="750"/>
      <c r="N4" s="754" t="str">
        <f>IFERROR(VLOOKUP(H4,事業所リスト,2,FALSE),"")</f>
        <v>本社ビル</v>
      </c>
      <c r="O4" s="755"/>
      <c r="P4" s="755"/>
      <c r="Q4" s="755"/>
      <c r="R4" s="755"/>
      <c r="S4" s="755"/>
      <c r="T4" s="755"/>
      <c r="U4" s="755"/>
      <c r="V4" s="755"/>
      <c r="W4" s="755"/>
      <c r="X4" s="755"/>
      <c r="Y4" s="755"/>
      <c r="Z4" s="755"/>
      <c r="AA4" s="755"/>
      <c r="AB4" s="755"/>
      <c r="AC4" s="755"/>
      <c r="AD4" s="755"/>
      <c r="AE4" s="755"/>
      <c r="AF4" s="755"/>
      <c r="AG4" s="755"/>
      <c r="AH4" s="755"/>
      <c r="AI4" s="755"/>
      <c r="AJ4" s="756"/>
      <c r="AK4" s="42"/>
      <c r="AL4" s="65"/>
      <c r="AM4" s="763" t="s">
        <v>948</v>
      </c>
      <c r="AN4" s="764"/>
      <c r="AO4" s="764"/>
      <c r="AP4" s="764"/>
      <c r="AQ4" s="764"/>
      <c r="AR4" s="765"/>
      <c r="AS4" s="744">
        <v>2</v>
      </c>
      <c r="AT4" s="745"/>
      <c r="AU4" s="748" t="s">
        <v>947</v>
      </c>
      <c r="AV4" s="749"/>
      <c r="AW4" s="749"/>
      <c r="AX4" s="750"/>
      <c r="AY4" s="754" t="str">
        <f>IFERROR(VLOOKUP(AS4,事業所リスト,2,FALSE),"")</f>
        <v>A支店</v>
      </c>
      <c r="AZ4" s="755"/>
      <c r="BA4" s="755"/>
      <c r="BB4" s="755"/>
      <c r="BC4" s="755"/>
      <c r="BD4" s="755"/>
      <c r="BE4" s="755"/>
      <c r="BF4" s="755"/>
      <c r="BG4" s="755"/>
      <c r="BH4" s="755"/>
      <c r="BI4" s="755"/>
      <c r="BJ4" s="755"/>
      <c r="BK4" s="755"/>
      <c r="BL4" s="755"/>
      <c r="BM4" s="755"/>
      <c r="BN4" s="755"/>
      <c r="BO4" s="755"/>
      <c r="BP4" s="755"/>
      <c r="BQ4" s="755"/>
      <c r="BR4" s="755"/>
      <c r="BS4" s="755"/>
      <c r="BT4" s="755"/>
      <c r="BU4" s="756"/>
      <c r="BV4" s="42"/>
      <c r="BW4" s="65"/>
      <c r="BX4" s="763" t="s">
        <v>948</v>
      </c>
      <c r="BY4" s="764"/>
      <c r="BZ4" s="764"/>
      <c r="CA4" s="764"/>
      <c r="CB4" s="764"/>
      <c r="CC4" s="765"/>
      <c r="CD4" s="744">
        <v>3</v>
      </c>
      <c r="CE4" s="745"/>
      <c r="CF4" s="748" t="s">
        <v>947</v>
      </c>
      <c r="CG4" s="749"/>
      <c r="CH4" s="749"/>
      <c r="CI4" s="750"/>
      <c r="CJ4" s="754" t="str">
        <f>IFERROR(VLOOKUP(CD4,事業所リスト,2,FALSE),"")</f>
        <v>B支店</v>
      </c>
      <c r="CK4" s="755"/>
      <c r="CL4" s="755"/>
      <c r="CM4" s="755"/>
      <c r="CN4" s="755"/>
      <c r="CO4" s="755"/>
      <c r="CP4" s="755"/>
      <c r="CQ4" s="755"/>
      <c r="CR4" s="755"/>
      <c r="CS4" s="755"/>
      <c r="CT4" s="755"/>
      <c r="CU4" s="755"/>
      <c r="CV4" s="755"/>
      <c r="CW4" s="755"/>
      <c r="CX4" s="755"/>
      <c r="CY4" s="755"/>
      <c r="CZ4" s="755"/>
      <c r="DA4" s="755"/>
      <c r="DB4" s="755"/>
      <c r="DC4" s="755"/>
      <c r="DD4" s="755"/>
      <c r="DE4" s="755"/>
      <c r="DF4" s="756"/>
      <c r="DG4" s="42"/>
    </row>
    <row r="5" spans="1:119" ht="12" customHeight="1" thickBot="1" x14ac:dyDescent="0.5">
      <c r="A5" s="65"/>
      <c r="B5" s="785"/>
      <c r="C5" s="786"/>
      <c r="D5" s="786"/>
      <c r="E5" s="786"/>
      <c r="F5" s="786"/>
      <c r="G5" s="787"/>
      <c r="H5" s="746"/>
      <c r="I5" s="747"/>
      <c r="J5" s="751"/>
      <c r="K5" s="752"/>
      <c r="L5" s="752"/>
      <c r="M5" s="753"/>
      <c r="N5" s="757"/>
      <c r="O5" s="758"/>
      <c r="P5" s="758"/>
      <c r="Q5" s="758"/>
      <c r="R5" s="758"/>
      <c r="S5" s="758"/>
      <c r="T5" s="758"/>
      <c r="U5" s="758"/>
      <c r="V5" s="758"/>
      <c r="W5" s="758"/>
      <c r="X5" s="758"/>
      <c r="Y5" s="758"/>
      <c r="Z5" s="758"/>
      <c r="AA5" s="758"/>
      <c r="AB5" s="758"/>
      <c r="AC5" s="758"/>
      <c r="AD5" s="758"/>
      <c r="AE5" s="758"/>
      <c r="AF5" s="758"/>
      <c r="AG5" s="758"/>
      <c r="AH5" s="758"/>
      <c r="AI5" s="758"/>
      <c r="AJ5" s="759"/>
      <c r="AK5" s="42"/>
      <c r="AL5" s="65"/>
      <c r="AM5" s="785"/>
      <c r="AN5" s="786"/>
      <c r="AO5" s="786"/>
      <c r="AP5" s="786"/>
      <c r="AQ5" s="786"/>
      <c r="AR5" s="787"/>
      <c r="AS5" s="746"/>
      <c r="AT5" s="747"/>
      <c r="AU5" s="751"/>
      <c r="AV5" s="752"/>
      <c r="AW5" s="752"/>
      <c r="AX5" s="753"/>
      <c r="AY5" s="757"/>
      <c r="AZ5" s="758"/>
      <c r="BA5" s="758"/>
      <c r="BB5" s="758"/>
      <c r="BC5" s="758"/>
      <c r="BD5" s="758"/>
      <c r="BE5" s="758"/>
      <c r="BF5" s="758"/>
      <c r="BG5" s="758"/>
      <c r="BH5" s="758"/>
      <c r="BI5" s="758"/>
      <c r="BJ5" s="758"/>
      <c r="BK5" s="758"/>
      <c r="BL5" s="758"/>
      <c r="BM5" s="758"/>
      <c r="BN5" s="758"/>
      <c r="BO5" s="758"/>
      <c r="BP5" s="758"/>
      <c r="BQ5" s="758"/>
      <c r="BR5" s="758"/>
      <c r="BS5" s="758"/>
      <c r="BT5" s="758"/>
      <c r="BU5" s="759"/>
      <c r="BV5" s="42"/>
      <c r="BW5" s="65"/>
      <c r="BX5" s="785"/>
      <c r="BY5" s="786"/>
      <c r="BZ5" s="786"/>
      <c r="CA5" s="786"/>
      <c r="CB5" s="786"/>
      <c r="CC5" s="787"/>
      <c r="CD5" s="746"/>
      <c r="CE5" s="747"/>
      <c r="CF5" s="751"/>
      <c r="CG5" s="752"/>
      <c r="CH5" s="752"/>
      <c r="CI5" s="753"/>
      <c r="CJ5" s="757"/>
      <c r="CK5" s="758"/>
      <c r="CL5" s="758"/>
      <c r="CM5" s="758"/>
      <c r="CN5" s="758"/>
      <c r="CO5" s="758"/>
      <c r="CP5" s="758"/>
      <c r="CQ5" s="758"/>
      <c r="CR5" s="758"/>
      <c r="CS5" s="758"/>
      <c r="CT5" s="758"/>
      <c r="CU5" s="758"/>
      <c r="CV5" s="758"/>
      <c r="CW5" s="758"/>
      <c r="CX5" s="758"/>
      <c r="CY5" s="758"/>
      <c r="CZ5" s="758"/>
      <c r="DA5" s="758"/>
      <c r="DB5" s="758"/>
      <c r="DC5" s="758"/>
      <c r="DD5" s="758"/>
      <c r="DE5" s="758"/>
      <c r="DF5" s="759"/>
      <c r="DG5" s="42"/>
    </row>
    <row r="6" spans="1:119" ht="18.600000000000001" customHeight="1" x14ac:dyDescent="0.45">
      <c r="A6" s="65"/>
      <c r="B6" s="760" t="s">
        <v>561</v>
      </c>
      <c r="C6" s="761"/>
      <c r="D6" s="761"/>
      <c r="E6" s="761"/>
      <c r="F6" s="761"/>
      <c r="G6" s="761"/>
      <c r="H6" s="762"/>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8"/>
      <c r="AK6" s="42"/>
      <c r="AL6" s="65"/>
      <c r="AM6" s="760" t="s">
        <v>561</v>
      </c>
      <c r="AN6" s="761"/>
      <c r="AO6" s="761"/>
      <c r="AP6" s="761"/>
      <c r="AQ6" s="761"/>
      <c r="AR6" s="761"/>
      <c r="AS6" s="762"/>
      <c r="AT6" s="77"/>
      <c r="AU6" s="77"/>
      <c r="AV6" s="77"/>
      <c r="AW6" s="77"/>
      <c r="AX6" s="77"/>
      <c r="AY6" s="77"/>
      <c r="AZ6" s="77"/>
      <c r="BA6" s="77"/>
      <c r="BB6" s="77"/>
      <c r="BC6" s="77"/>
      <c r="BD6" s="77"/>
      <c r="BE6" s="77"/>
      <c r="BF6" s="77"/>
      <c r="BG6" s="77"/>
      <c r="BH6" s="77"/>
      <c r="BI6" s="77"/>
      <c r="BJ6" s="77"/>
      <c r="BK6" s="77"/>
      <c r="BL6" s="77"/>
      <c r="BM6" s="77"/>
      <c r="BN6" s="77"/>
      <c r="BO6" s="77"/>
      <c r="BP6" s="77"/>
      <c r="BQ6" s="77"/>
      <c r="BR6" s="77"/>
      <c r="BS6" s="77"/>
      <c r="BT6" s="77"/>
      <c r="BU6" s="78"/>
      <c r="BV6" s="42"/>
      <c r="BW6" s="65"/>
      <c r="BX6" s="760" t="s">
        <v>561</v>
      </c>
      <c r="BY6" s="761"/>
      <c r="BZ6" s="761"/>
      <c r="CA6" s="761"/>
      <c r="CB6" s="761"/>
      <c r="CC6" s="761"/>
      <c r="CD6" s="762"/>
      <c r="CE6" s="77"/>
      <c r="CF6" s="77"/>
      <c r="CG6" s="77"/>
      <c r="CH6" s="77"/>
      <c r="CI6" s="77"/>
      <c r="CJ6" s="77"/>
      <c r="CK6" s="77"/>
      <c r="CL6" s="77"/>
      <c r="CM6" s="77"/>
      <c r="CN6" s="77"/>
      <c r="CO6" s="77"/>
      <c r="CP6" s="77"/>
      <c r="CQ6" s="77"/>
      <c r="CR6" s="77"/>
      <c r="CS6" s="77"/>
      <c r="CT6" s="77"/>
      <c r="CU6" s="77"/>
      <c r="CV6" s="77"/>
      <c r="CW6" s="77"/>
      <c r="CX6" s="77"/>
      <c r="CY6" s="77"/>
      <c r="CZ6" s="77"/>
      <c r="DA6" s="77"/>
      <c r="DB6" s="77"/>
      <c r="DC6" s="77"/>
      <c r="DD6" s="77"/>
      <c r="DE6" s="77"/>
      <c r="DF6" s="78"/>
      <c r="DG6" s="42"/>
    </row>
    <row r="7" spans="1:119" ht="12" customHeight="1" x14ac:dyDescent="0.45">
      <c r="A7" s="65"/>
      <c r="B7" s="83"/>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80"/>
      <c r="AK7" s="42"/>
      <c r="AL7" s="65"/>
      <c r="AM7" s="83"/>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80"/>
      <c r="BV7" s="42"/>
      <c r="BW7" s="65"/>
      <c r="BX7" s="83"/>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80"/>
      <c r="DG7" s="42"/>
    </row>
    <row r="8" spans="1:119" ht="12" customHeight="1" x14ac:dyDescent="0.45">
      <c r="A8" s="65"/>
      <c r="B8" s="83"/>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80"/>
      <c r="AK8" s="42"/>
      <c r="AL8" s="65"/>
      <c r="AM8" s="83"/>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80"/>
      <c r="BV8" s="42"/>
      <c r="BW8" s="65"/>
      <c r="BX8" s="83"/>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80"/>
      <c r="DG8" s="42"/>
    </row>
    <row r="9" spans="1:119" ht="12" customHeight="1" x14ac:dyDescent="0.45">
      <c r="A9" s="65"/>
      <c r="B9" s="83"/>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80"/>
      <c r="AK9" s="42"/>
      <c r="AL9" s="65"/>
      <c r="AM9" s="83"/>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80"/>
      <c r="BV9" s="42"/>
      <c r="BW9" s="65"/>
      <c r="BX9" s="83"/>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80"/>
      <c r="DG9" s="42"/>
    </row>
    <row r="10" spans="1:119" ht="12" customHeight="1" x14ac:dyDescent="0.45">
      <c r="A10" s="65"/>
      <c r="B10" s="83"/>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80"/>
      <c r="AK10" s="42"/>
      <c r="AL10" s="65"/>
      <c r="AM10" s="83"/>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80"/>
      <c r="BV10" s="42"/>
      <c r="BW10" s="65"/>
      <c r="BX10" s="83"/>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80"/>
      <c r="DG10" s="42"/>
    </row>
    <row r="11" spans="1:119" ht="12" customHeight="1" x14ac:dyDescent="0.45">
      <c r="A11" s="65"/>
      <c r="B11" s="83"/>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80"/>
      <c r="AK11" s="42"/>
      <c r="AL11" s="65"/>
      <c r="AM11" s="83"/>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80"/>
      <c r="BV11" s="42"/>
      <c r="BW11" s="65"/>
      <c r="BX11" s="83"/>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80"/>
      <c r="DG11" s="42"/>
    </row>
    <row r="12" spans="1:119" ht="12" customHeight="1" x14ac:dyDescent="0.45">
      <c r="A12" s="65"/>
      <c r="B12" s="83"/>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80"/>
      <c r="AK12" s="42"/>
      <c r="AL12" s="65"/>
      <c r="AM12" s="83"/>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80"/>
      <c r="BV12" s="42"/>
      <c r="BW12" s="65"/>
      <c r="BX12" s="83"/>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80"/>
      <c r="DG12" s="42"/>
    </row>
    <row r="13" spans="1:119" ht="12" customHeight="1" x14ac:dyDescent="0.45">
      <c r="A13" s="65"/>
      <c r="B13" s="83"/>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80"/>
      <c r="AK13" s="42"/>
      <c r="AL13" s="65"/>
      <c r="AM13" s="83"/>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80"/>
      <c r="BV13" s="42"/>
      <c r="BW13" s="65"/>
      <c r="BX13" s="83"/>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80"/>
      <c r="DG13" s="42"/>
    </row>
    <row r="14" spans="1:119" ht="12" customHeight="1" x14ac:dyDescent="0.45">
      <c r="A14" s="65"/>
      <c r="B14" s="83"/>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80"/>
      <c r="AK14" s="42"/>
      <c r="AL14" s="65"/>
      <c r="AM14" s="83"/>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80"/>
      <c r="BV14" s="42"/>
      <c r="BW14" s="65"/>
      <c r="BX14" s="83"/>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80"/>
      <c r="DG14" s="42"/>
    </row>
    <row r="15" spans="1:119" ht="12" customHeight="1" x14ac:dyDescent="0.45">
      <c r="A15" s="65"/>
      <c r="B15" s="83"/>
      <c r="C15" s="79"/>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80"/>
      <c r="AK15" s="42"/>
      <c r="AL15" s="65"/>
      <c r="AM15" s="83"/>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80"/>
      <c r="BV15" s="42"/>
      <c r="BW15" s="65"/>
      <c r="BX15" s="83"/>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80"/>
      <c r="DG15" s="42"/>
    </row>
    <row r="16" spans="1:119" ht="12" customHeight="1" x14ac:dyDescent="0.45">
      <c r="A16" s="65"/>
      <c r="B16" s="83"/>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80"/>
      <c r="AK16" s="42"/>
      <c r="AL16" s="65"/>
      <c r="AM16" s="83"/>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80"/>
      <c r="BV16" s="42"/>
      <c r="BW16" s="65"/>
      <c r="BX16" s="83"/>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80"/>
      <c r="DG16" s="42"/>
    </row>
    <row r="17" spans="1:111" ht="12" customHeight="1" x14ac:dyDescent="0.45">
      <c r="A17" s="65"/>
      <c r="B17" s="83"/>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80"/>
      <c r="AK17" s="42"/>
      <c r="AL17" s="65"/>
      <c r="AM17" s="83"/>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80"/>
      <c r="BV17" s="42"/>
      <c r="BW17" s="65"/>
      <c r="BX17" s="83"/>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80"/>
      <c r="DG17" s="42"/>
    </row>
    <row r="18" spans="1:111" ht="12" customHeight="1" x14ac:dyDescent="0.45">
      <c r="A18" s="65"/>
      <c r="B18" s="83"/>
      <c r="C18" s="79"/>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80"/>
      <c r="AK18" s="42"/>
      <c r="AL18" s="65"/>
      <c r="AM18" s="83"/>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80"/>
      <c r="BV18" s="42"/>
      <c r="BW18" s="65"/>
      <c r="BX18" s="83"/>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80"/>
      <c r="DG18" s="42"/>
    </row>
    <row r="19" spans="1:111" ht="12" customHeight="1" x14ac:dyDescent="0.45">
      <c r="A19" s="65"/>
      <c r="B19" s="83"/>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80"/>
      <c r="AK19" s="42"/>
      <c r="AL19" s="65"/>
      <c r="AM19" s="83"/>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80"/>
      <c r="BV19" s="42"/>
      <c r="BW19" s="65"/>
      <c r="BX19" s="83"/>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80"/>
      <c r="DG19" s="42"/>
    </row>
    <row r="20" spans="1:111" ht="12" customHeight="1" x14ac:dyDescent="0.45">
      <c r="A20" s="65"/>
      <c r="B20" s="83"/>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80"/>
      <c r="AK20" s="42"/>
      <c r="AL20" s="65"/>
      <c r="AM20" s="83"/>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80"/>
      <c r="BV20" s="42"/>
      <c r="BW20" s="65"/>
      <c r="BX20" s="83"/>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80"/>
      <c r="DG20" s="42"/>
    </row>
    <row r="21" spans="1:111" ht="12" customHeight="1" x14ac:dyDescent="0.45">
      <c r="A21" s="65"/>
      <c r="B21" s="83"/>
      <c r="C21" s="79"/>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80"/>
      <c r="AK21" s="42"/>
      <c r="AL21" s="65"/>
      <c r="AM21" s="83"/>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80"/>
      <c r="BV21" s="42"/>
      <c r="BW21" s="65"/>
      <c r="BX21" s="83"/>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80"/>
      <c r="DG21" s="42"/>
    </row>
    <row r="22" spans="1:111" ht="12" customHeight="1" x14ac:dyDescent="0.45">
      <c r="A22" s="65"/>
      <c r="B22" s="83"/>
      <c r="C22" s="79"/>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80"/>
      <c r="AK22" s="42"/>
      <c r="AL22" s="65"/>
      <c r="AM22" s="83"/>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80"/>
      <c r="BV22" s="42"/>
      <c r="BW22" s="65"/>
      <c r="BX22" s="83"/>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80"/>
      <c r="DG22" s="42"/>
    </row>
    <row r="23" spans="1:111" ht="12" customHeight="1" x14ac:dyDescent="0.45">
      <c r="A23" s="65"/>
      <c r="B23" s="83"/>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80"/>
      <c r="AK23" s="42"/>
      <c r="AL23" s="65"/>
      <c r="AM23" s="83"/>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80"/>
      <c r="BV23" s="42"/>
      <c r="BW23" s="65"/>
      <c r="BX23" s="83"/>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80"/>
      <c r="DG23" s="42"/>
    </row>
    <row r="24" spans="1:111" ht="12" customHeight="1" x14ac:dyDescent="0.45">
      <c r="A24" s="65"/>
      <c r="B24" s="83"/>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80"/>
      <c r="AK24" s="42"/>
      <c r="AL24" s="65"/>
      <c r="AM24" s="83"/>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80"/>
      <c r="BV24" s="42"/>
      <c r="BW24" s="65"/>
      <c r="BX24" s="83"/>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80"/>
      <c r="DG24" s="42"/>
    </row>
    <row r="25" spans="1:111" ht="12" customHeight="1" x14ac:dyDescent="0.45">
      <c r="A25" s="65"/>
      <c r="B25" s="83"/>
      <c r="C25" s="79"/>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80"/>
      <c r="AK25" s="42"/>
      <c r="AL25" s="65"/>
      <c r="AM25" s="83"/>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80"/>
      <c r="BV25" s="42"/>
      <c r="BW25" s="65"/>
      <c r="BX25" s="83"/>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80"/>
      <c r="DG25" s="42"/>
    </row>
    <row r="26" spans="1:111" ht="12" customHeight="1" x14ac:dyDescent="0.45">
      <c r="A26" s="65"/>
      <c r="B26" s="83"/>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80"/>
      <c r="AK26" s="42"/>
      <c r="AL26" s="65"/>
      <c r="AM26" s="83"/>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80"/>
      <c r="BV26" s="42"/>
      <c r="BW26" s="65"/>
      <c r="BX26" s="83"/>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80"/>
      <c r="DG26" s="42"/>
    </row>
    <row r="27" spans="1:111" ht="12" customHeight="1" x14ac:dyDescent="0.45">
      <c r="A27" s="65"/>
      <c r="B27" s="83"/>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80"/>
      <c r="AK27" s="42"/>
      <c r="AL27" s="65"/>
      <c r="AM27" s="83"/>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80"/>
      <c r="BV27" s="42"/>
      <c r="BW27" s="65"/>
      <c r="BX27" s="83"/>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80"/>
      <c r="DG27" s="42"/>
    </row>
    <row r="28" spans="1:111" ht="12" customHeight="1" x14ac:dyDescent="0.45">
      <c r="A28" s="65"/>
      <c r="B28" s="83"/>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80"/>
      <c r="AK28" s="42"/>
      <c r="AL28" s="65"/>
      <c r="AM28" s="83"/>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80"/>
      <c r="BV28" s="42"/>
      <c r="BW28" s="65"/>
      <c r="BX28" s="83"/>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80"/>
      <c r="DG28" s="42"/>
    </row>
    <row r="29" spans="1:111" ht="12" customHeight="1" x14ac:dyDescent="0.45">
      <c r="A29" s="65"/>
      <c r="B29" s="83"/>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80"/>
      <c r="AK29" s="42"/>
      <c r="AL29" s="65"/>
      <c r="AM29" s="83"/>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80"/>
      <c r="BV29" s="42"/>
      <c r="BW29" s="65"/>
      <c r="BX29" s="83"/>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80"/>
      <c r="DG29" s="42"/>
    </row>
    <row r="30" spans="1:111" ht="12" customHeight="1" x14ac:dyDescent="0.45">
      <c r="A30" s="65"/>
      <c r="B30" s="83"/>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80"/>
      <c r="AK30" s="42"/>
      <c r="AL30" s="65"/>
      <c r="AM30" s="83"/>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80"/>
      <c r="BV30" s="42"/>
      <c r="BW30" s="65"/>
      <c r="BX30" s="83"/>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80"/>
      <c r="DG30" s="42"/>
    </row>
    <row r="31" spans="1:111" ht="12" customHeight="1" x14ac:dyDescent="0.45">
      <c r="A31" s="65"/>
      <c r="B31" s="83"/>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80"/>
      <c r="AK31" s="42"/>
      <c r="AL31" s="65"/>
      <c r="AM31" s="83"/>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80"/>
      <c r="BV31" s="42"/>
      <c r="BW31" s="65"/>
      <c r="BX31" s="83"/>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80"/>
      <c r="DG31" s="42"/>
    </row>
    <row r="32" spans="1:111" ht="12" customHeight="1" x14ac:dyDescent="0.45">
      <c r="A32" s="65"/>
      <c r="B32" s="83"/>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80"/>
      <c r="AK32" s="42"/>
      <c r="AL32" s="65"/>
      <c r="AM32" s="83"/>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80"/>
      <c r="BV32" s="42"/>
      <c r="BW32" s="65"/>
      <c r="BX32" s="83"/>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80"/>
      <c r="DG32" s="42"/>
    </row>
    <row r="33" spans="1:111" ht="12" customHeight="1" x14ac:dyDescent="0.45">
      <c r="A33" s="65"/>
      <c r="B33" s="83"/>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80"/>
      <c r="AK33" s="42"/>
      <c r="AL33" s="65"/>
      <c r="AM33" s="83"/>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80"/>
      <c r="BV33" s="42"/>
      <c r="BW33" s="65"/>
      <c r="BX33" s="83"/>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80"/>
      <c r="DG33" s="42"/>
    </row>
    <row r="34" spans="1:111" ht="12" customHeight="1" x14ac:dyDescent="0.45">
      <c r="A34" s="65"/>
      <c r="B34" s="83"/>
      <c r="C34" s="79"/>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80"/>
      <c r="AK34" s="42"/>
      <c r="AL34" s="65"/>
      <c r="AM34" s="83"/>
      <c r="AN34" s="79"/>
      <c r="AO34" s="79"/>
      <c r="AP34" s="79"/>
      <c r="AQ34" s="79"/>
      <c r="AR34" s="79"/>
      <c r="AS34" s="79"/>
      <c r="AT34" s="79"/>
      <c r="AU34" s="79"/>
      <c r="AV34" s="79"/>
      <c r="AW34" s="79"/>
      <c r="AX34" s="79"/>
      <c r="AY34" s="79"/>
      <c r="AZ34" s="79"/>
      <c r="BA34" s="79"/>
      <c r="BB34" s="79"/>
      <c r="BC34" s="79"/>
      <c r="BD34" s="79"/>
      <c r="BE34" s="79"/>
      <c r="BF34" s="79"/>
      <c r="BG34" s="79"/>
      <c r="BH34" s="79"/>
      <c r="BI34" s="79"/>
      <c r="BJ34" s="79"/>
      <c r="BK34" s="79"/>
      <c r="BL34" s="79"/>
      <c r="BM34" s="79"/>
      <c r="BN34" s="79"/>
      <c r="BO34" s="79"/>
      <c r="BP34" s="79"/>
      <c r="BQ34" s="79"/>
      <c r="BR34" s="79"/>
      <c r="BS34" s="79"/>
      <c r="BT34" s="79"/>
      <c r="BU34" s="80"/>
      <c r="BV34" s="42"/>
      <c r="BW34" s="65"/>
      <c r="BX34" s="83"/>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80"/>
      <c r="DG34" s="42"/>
    </row>
    <row r="35" spans="1:111" ht="12" customHeight="1" x14ac:dyDescent="0.45">
      <c r="A35" s="65"/>
      <c r="B35" s="83"/>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80"/>
      <c r="AK35" s="42"/>
      <c r="AL35" s="65"/>
      <c r="AM35" s="83"/>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80"/>
      <c r="BV35" s="42"/>
      <c r="BW35" s="65"/>
      <c r="BX35" s="83"/>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80"/>
      <c r="DG35" s="42"/>
    </row>
    <row r="36" spans="1:111" ht="12" customHeight="1" x14ac:dyDescent="0.45">
      <c r="A36" s="65"/>
      <c r="B36" s="83"/>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80"/>
      <c r="AK36" s="42"/>
      <c r="AL36" s="65"/>
      <c r="AM36" s="83"/>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80"/>
      <c r="BV36" s="42"/>
      <c r="BW36" s="65"/>
      <c r="BX36" s="83"/>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80"/>
      <c r="DG36" s="42"/>
    </row>
    <row r="37" spans="1:111" ht="12" customHeight="1" x14ac:dyDescent="0.45">
      <c r="A37" s="65"/>
      <c r="B37" s="83"/>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80"/>
      <c r="AK37" s="42"/>
      <c r="AL37" s="65"/>
      <c r="AM37" s="83"/>
      <c r="AN37" s="79"/>
      <c r="AO37" s="79"/>
      <c r="AP37" s="79"/>
      <c r="AQ37" s="79"/>
      <c r="AR37" s="79"/>
      <c r="AS37" s="79"/>
      <c r="AT37" s="79"/>
      <c r="AU37" s="79"/>
      <c r="AV37" s="79"/>
      <c r="AW37" s="79"/>
      <c r="AX37" s="79"/>
      <c r="AY37" s="79"/>
      <c r="AZ37" s="79"/>
      <c r="BA37" s="79"/>
      <c r="BB37" s="79"/>
      <c r="BC37" s="79"/>
      <c r="BD37" s="79"/>
      <c r="BE37" s="79"/>
      <c r="BF37" s="79"/>
      <c r="BG37" s="79"/>
      <c r="BH37" s="79"/>
      <c r="BI37" s="79"/>
      <c r="BJ37" s="79"/>
      <c r="BK37" s="79"/>
      <c r="BL37" s="79"/>
      <c r="BM37" s="79"/>
      <c r="BN37" s="79"/>
      <c r="BO37" s="79"/>
      <c r="BP37" s="79"/>
      <c r="BQ37" s="79"/>
      <c r="BR37" s="79"/>
      <c r="BS37" s="79"/>
      <c r="BT37" s="79"/>
      <c r="BU37" s="80"/>
      <c r="BV37" s="42"/>
      <c r="BW37" s="65"/>
      <c r="BX37" s="83"/>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80"/>
      <c r="DG37" s="42"/>
    </row>
    <row r="38" spans="1:111" ht="12" customHeight="1" x14ac:dyDescent="0.45">
      <c r="A38" s="65"/>
      <c r="B38" s="83"/>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80"/>
      <c r="AK38" s="42"/>
      <c r="AL38" s="65"/>
      <c r="AM38" s="83"/>
      <c r="AN38" s="79"/>
      <c r="AO38" s="79"/>
      <c r="AP38" s="79"/>
      <c r="AQ38" s="79"/>
      <c r="AR38" s="79"/>
      <c r="AS38" s="79"/>
      <c r="AT38" s="79"/>
      <c r="AU38" s="79"/>
      <c r="AV38" s="79"/>
      <c r="AW38" s="79"/>
      <c r="AX38" s="79"/>
      <c r="AY38" s="79"/>
      <c r="AZ38" s="79"/>
      <c r="BA38" s="79"/>
      <c r="BB38" s="79"/>
      <c r="BC38" s="79"/>
      <c r="BD38" s="79"/>
      <c r="BE38" s="79"/>
      <c r="BF38" s="79"/>
      <c r="BG38" s="79"/>
      <c r="BH38" s="79"/>
      <c r="BI38" s="79"/>
      <c r="BJ38" s="79"/>
      <c r="BK38" s="79"/>
      <c r="BL38" s="79"/>
      <c r="BM38" s="79"/>
      <c r="BN38" s="79"/>
      <c r="BO38" s="79"/>
      <c r="BP38" s="79"/>
      <c r="BQ38" s="79"/>
      <c r="BR38" s="79"/>
      <c r="BS38" s="79"/>
      <c r="BT38" s="79"/>
      <c r="BU38" s="80"/>
      <c r="BV38" s="42"/>
      <c r="BW38" s="65"/>
      <c r="BX38" s="83"/>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80"/>
      <c r="DG38" s="42"/>
    </row>
    <row r="39" spans="1:111" ht="12" customHeight="1" x14ac:dyDescent="0.45">
      <c r="A39" s="65"/>
      <c r="B39" s="83"/>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80"/>
      <c r="AK39" s="42"/>
      <c r="AL39" s="65"/>
      <c r="AM39" s="83"/>
      <c r="AN39" s="79"/>
      <c r="AO39" s="79"/>
      <c r="AP39" s="79"/>
      <c r="AQ39" s="79"/>
      <c r="AR39" s="79"/>
      <c r="AS39" s="79"/>
      <c r="AT39" s="79"/>
      <c r="AU39" s="79"/>
      <c r="AV39" s="79"/>
      <c r="AW39" s="79"/>
      <c r="AX39" s="79"/>
      <c r="AY39" s="79"/>
      <c r="AZ39" s="79"/>
      <c r="BA39" s="79"/>
      <c r="BB39" s="79"/>
      <c r="BC39" s="79"/>
      <c r="BD39" s="79"/>
      <c r="BE39" s="79"/>
      <c r="BF39" s="79"/>
      <c r="BG39" s="79"/>
      <c r="BH39" s="79"/>
      <c r="BI39" s="79"/>
      <c r="BJ39" s="79"/>
      <c r="BK39" s="79"/>
      <c r="BL39" s="79"/>
      <c r="BM39" s="79"/>
      <c r="BN39" s="79"/>
      <c r="BO39" s="79"/>
      <c r="BP39" s="79"/>
      <c r="BQ39" s="79"/>
      <c r="BR39" s="79"/>
      <c r="BS39" s="79"/>
      <c r="BT39" s="79"/>
      <c r="BU39" s="80"/>
      <c r="BV39" s="42"/>
      <c r="BW39" s="65"/>
      <c r="BX39" s="83"/>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80"/>
      <c r="DG39" s="42"/>
    </row>
    <row r="40" spans="1:111" ht="12" customHeight="1" x14ac:dyDescent="0.45">
      <c r="A40" s="65"/>
      <c r="B40" s="83"/>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80"/>
      <c r="AK40" s="42"/>
      <c r="AL40" s="65"/>
      <c r="AM40" s="83"/>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79"/>
      <c r="BM40" s="79"/>
      <c r="BN40" s="79"/>
      <c r="BO40" s="79"/>
      <c r="BP40" s="79"/>
      <c r="BQ40" s="79"/>
      <c r="BR40" s="79"/>
      <c r="BS40" s="79"/>
      <c r="BT40" s="79"/>
      <c r="BU40" s="80"/>
      <c r="BV40" s="42"/>
      <c r="BW40" s="65"/>
      <c r="BX40" s="83"/>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80"/>
      <c r="DG40" s="42"/>
    </row>
    <row r="41" spans="1:111" ht="12" customHeight="1" x14ac:dyDescent="0.45">
      <c r="A41" s="65"/>
      <c r="B41" s="83"/>
      <c r="C41" s="79"/>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80"/>
      <c r="AK41" s="42"/>
      <c r="AL41" s="65"/>
      <c r="AM41" s="83"/>
      <c r="AN41" s="79"/>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79"/>
      <c r="BM41" s="79"/>
      <c r="BN41" s="79"/>
      <c r="BO41" s="79"/>
      <c r="BP41" s="79"/>
      <c r="BQ41" s="79"/>
      <c r="BR41" s="79"/>
      <c r="BS41" s="79"/>
      <c r="BT41" s="79"/>
      <c r="BU41" s="80"/>
      <c r="BV41" s="42"/>
      <c r="BW41" s="65"/>
      <c r="BX41" s="83"/>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80"/>
      <c r="DG41" s="42"/>
    </row>
    <row r="42" spans="1:111" ht="12" customHeight="1" x14ac:dyDescent="0.45">
      <c r="A42" s="65"/>
      <c r="B42" s="83"/>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80"/>
      <c r="AK42" s="42"/>
      <c r="AL42" s="65"/>
      <c r="AM42" s="83"/>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80"/>
      <c r="BV42" s="42"/>
      <c r="BW42" s="65"/>
      <c r="BX42" s="83"/>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80"/>
      <c r="DG42" s="42"/>
    </row>
    <row r="43" spans="1:111" ht="12" customHeight="1" x14ac:dyDescent="0.45">
      <c r="A43" s="65"/>
      <c r="B43" s="83"/>
      <c r="C43" s="79"/>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80"/>
      <c r="AK43" s="42"/>
      <c r="AL43" s="65"/>
      <c r="AM43" s="83"/>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79"/>
      <c r="BR43" s="79"/>
      <c r="BS43" s="79"/>
      <c r="BT43" s="79"/>
      <c r="BU43" s="80"/>
      <c r="BV43" s="42"/>
      <c r="BW43" s="65"/>
      <c r="BX43" s="83"/>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80"/>
      <c r="DG43" s="42"/>
    </row>
    <row r="44" spans="1:111" ht="12" customHeight="1" x14ac:dyDescent="0.45">
      <c r="A44" s="65"/>
      <c r="B44" s="83"/>
      <c r="C44" s="79"/>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80"/>
      <c r="AK44" s="42"/>
      <c r="AL44" s="65"/>
      <c r="AM44" s="83"/>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79"/>
      <c r="BR44" s="79"/>
      <c r="BS44" s="79"/>
      <c r="BT44" s="79"/>
      <c r="BU44" s="80"/>
      <c r="BV44" s="42"/>
      <c r="BW44" s="65"/>
      <c r="BX44" s="83"/>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80"/>
      <c r="DG44" s="42"/>
    </row>
    <row r="45" spans="1:111" ht="12" customHeight="1" x14ac:dyDescent="0.45">
      <c r="A45" s="65"/>
      <c r="B45" s="83"/>
      <c r="C45" s="79"/>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80"/>
      <c r="AK45" s="42"/>
      <c r="AL45" s="65"/>
      <c r="AM45" s="83"/>
      <c r="AN45" s="79"/>
      <c r="AO45" s="79"/>
      <c r="AP45" s="79"/>
      <c r="AQ45" s="79"/>
      <c r="AR45" s="79"/>
      <c r="AS45" s="79"/>
      <c r="AT45" s="79"/>
      <c r="AU45" s="79"/>
      <c r="AV45" s="79"/>
      <c r="AW45" s="79"/>
      <c r="AX45" s="79"/>
      <c r="AY45" s="79"/>
      <c r="AZ45" s="79"/>
      <c r="BA45" s="79"/>
      <c r="BB45" s="79"/>
      <c r="BC45" s="79"/>
      <c r="BD45" s="79"/>
      <c r="BE45" s="79"/>
      <c r="BF45" s="79"/>
      <c r="BG45" s="79"/>
      <c r="BH45" s="79"/>
      <c r="BI45" s="79"/>
      <c r="BJ45" s="79"/>
      <c r="BK45" s="79"/>
      <c r="BL45" s="79"/>
      <c r="BM45" s="79"/>
      <c r="BN45" s="79"/>
      <c r="BO45" s="79"/>
      <c r="BP45" s="79"/>
      <c r="BQ45" s="79"/>
      <c r="BR45" s="79"/>
      <c r="BS45" s="79"/>
      <c r="BT45" s="79"/>
      <c r="BU45" s="80"/>
      <c r="BV45" s="42"/>
      <c r="BW45" s="65"/>
      <c r="BX45" s="83"/>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80"/>
      <c r="DG45" s="42"/>
    </row>
    <row r="46" spans="1:111" ht="12" customHeight="1" x14ac:dyDescent="0.45">
      <c r="A46" s="65"/>
      <c r="B46" s="83"/>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80"/>
      <c r="AK46" s="42"/>
      <c r="AL46" s="65"/>
      <c r="AM46" s="83"/>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L46" s="79"/>
      <c r="BM46" s="79"/>
      <c r="BN46" s="79"/>
      <c r="BO46" s="79"/>
      <c r="BP46" s="79"/>
      <c r="BQ46" s="79"/>
      <c r="BR46" s="79"/>
      <c r="BS46" s="79"/>
      <c r="BT46" s="79"/>
      <c r="BU46" s="80"/>
      <c r="BV46" s="42"/>
      <c r="BW46" s="65"/>
      <c r="BX46" s="83"/>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80"/>
      <c r="DG46" s="42"/>
    </row>
    <row r="47" spans="1:111" ht="12" customHeight="1" x14ac:dyDescent="0.45">
      <c r="A47" s="65"/>
      <c r="B47" s="83"/>
      <c r="C47" s="79"/>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80"/>
      <c r="AK47" s="42"/>
      <c r="AL47" s="65"/>
      <c r="AM47" s="83"/>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79"/>
      <c r="BQ47" s="79"/>
      <c r="BR47" s="79"/>
      <c r="BS47" s="79"/>
      <c r="BT47" s="79"/>
      <c r="BU47" s="80"/>
      <c r="BV47" s="42"/>
      <c r="BW47" s="65"/>
      <c r="BX47" s="83"/>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80"/>
      <c r="DG47" s="42"/>
    </row>
    <row r="48" spans="1:111" ht="12" customHeight="1" x14ac:dyDescent="0.45">
      <c r="A48" s="65"/>
      <c r="B48" s="83"/>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80"/>
      <c r="AK48" s="42"/>
      <c r="AL48" s="65"/>
      <c r="AM48" s="83"/>
      <c r="AN48" s="79"/>
      <c r="AO48" s="79"/>
      <c r="AP48" s="79"/>
      <c r="AQ48" s="79"/>
      <c r="AR48" s="79"/>
      <c r="AS48" s="79"/>
      <c r="AT48" s="79"/>
      <c r="AU48" s="79"/>
      <c r="AV48" s="79"/>
      <c r="AW48" s="79"/>
      <c r="AX48" s="79"/>
      <c r="AY48" s="79"/>
      <c r="AZ48" s="79"/>
      <c r="BA48" s="79"/>
      <c r="BB48" s="79"/>
      <c r="BC48" s="79"/>
      <c r="BD48" s="79"/>
      <c r="BE48" s="79"/>
      <c r="BF48" s="79"/>
      <c r="BG48" s="79"/>
      <c r="BH48" s="79"/>
      <c r="BI48" s="79"/>
      <c r="BJ48" s="79"/>
      <c r="BK48" s="79"/>
      <c r="BL48" s="79"/>
      <c r="BM48" s="79"/>
      <c r="BN48" s="79"/>
      <c r="BO48" s="79"/>
      <c r="BP48" s="79"/>
      <c r="BQ48" s="79"/>
      <c r="BR48" s="79"/>
      <c r="BS48" s="79"/>
      <c r="BT48" s="79"/>
      <c r="BU48" s="80"/>
      <c r="BV48" s="42"/>
      <c r="BW48" s="65"/>
      <c r="BX48" s="83"/>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80"/>
      <c r="DG48" s="42"/>
    </row>
    <row r="49" spans="1:111" ht="12" customHeight="1" thickBot="1" x14ac:dyDescent="0.5">
      <c r="A49" s="65"/>
      <c r="B49" s="84"/>
      <c r="C49" s="81"/>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2"/>
      <c r="AK49" s="42"/>
      <c r="AL49" s="65"/>
      <c r="AM49" s="84"/>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2"/>
      <c r="BV49" s="42"/>
      <c r="BW49" s="65"/>
      <c r="BX49" s="84"/>
      <c r="BY49" s="81"/>
      <c r="BZ49" s="81"/>
      <c r="CA49" s="81"/>
      <c r="CB49" s="81"/>
      <c r="CC49" s="81"/>
      <c r="CD49" s="81"/>
      <c r="CE49" s="81"/>
      <c r="CF49" s="81"/>
      <c r="CG49" s="81"/>
      <c r="CH49" s="81"/>
      <c r="CI49" s="81"/>
      <c r="CJ49" s="81"/>
      <c r="CK49" s="81"/>
      <c r="CL49" s="81"/>
      <c r="CM49" s="81"/>
      <c r="CN49" s="81"/>
      <c r="CO49" s="81"/>
      <c r="CP49" s="81"/>
      <c r="CQ49" s="81"/>
      <c r="CR49" s="81"/>
      <c r="CS49" s="81"/>
      <c r="CT49" s="81"/>
      <c r="CU49" s="81"/>
      <c r="CV49" s="81"/>
      <c r="CW49" s="81"/>
      <c r="CX49" s="81"/>
      <c r="CY49" s="81"/>
      <c r="CZ49" s="81"/>
      <c r="DA49" s="81"/>
      <c r="DB49" s="81"/>
      <c r="DC49" s="81"/>
      <c r="DD49" s="81"/>
      <c r="DE49" s="81"/>
      <c r="DF49" s="82"/>
      <c r="DG49" s="42"/>
    </row>
    <row r="50" spans="1:111" ht="12" customHeight="1" x14ac:dyDescent="0.45">
      <c r="A50" s="65"/>
      <c r="B50" s="763" t="s">
        <v>552</v>
      </c>
      <c r="C50" s="764"/>
      <c r="D50" s="764"/>
      <c r="E50" s="764"/>
      <c r="F50" s="764"/>
      <c r="G50" s="764"/>
      <c r="H50" s="764"/>
      <c r="I50" s="765"/>
      <c r="J50" s="788" t="s">
        <v>941</v>
      </c>
      <c r="K50" s="788"/>
      <c r="L50" s="788"/>
      <c r="M50" s="788"/>
      <c r="N50" s="788"/>
      <c r="O50" s="788"/>
      <c r="P50" s="788"/>
      <c r="Q50" s="788"/>
      <c r="R50" s="788"/>
      <c r="S50" s="788"/>
      <c r="T50" s="788"/>
      <c r="U50" s="788"/>
      <c r="V50" s="788"/>
      <c r="W50" s="788"/>
      <c r="X50" s="788"/>
      <c r="Y50" s="788"/>
      <c r="Z50" s="788"/>
      <c r="AA50" s="788"/>
      <c r="AB50" s="788"/>
      <c r="AC50" s="788"/>
      <c r="AD50" s="788"/>
      <c r="AE50" s="788"/>
      <c r="AF50" s="788"/>
      <c r="AG50" s="788"/>
      <c r="AH50" s="788"/>
      <c r="AI50" s="788"/>
      <c r="AJ50" s="789"/>
      <c r="AK50" s="42"/>
      <c r="AL50" s="65"/>
      <c r="AM50" s="763" t="s">
        <v>552</v>
      </c>
      <c r="AN50" s="764"/>
      <c r="AO50" s="764"/>
      <c r="AP50" s="764"/>
      <c r="AQ50" s="764"/>
      <c r="AR50" s="764"/>
      <c r="AS50" s="764"/>
      <c r="AT50" s="765"/>
      <c r="AU50" s="769"/>
      <c r="AV50" s="769"/>
      <c r="AW50" s="769"/>
      <c r="AX50" s="769"/>
      <c r="AY50" s="769"/>
      <c r="AZ50" s="769"/>
      <c r="BA50" s="769"/>
      <c r="BB50" s="769"/>
      <c r="BC50" s="769"/>
      <c r="BD50" s="769"/>
      <c r="BE50" s="769"/>
      <c r="BF50" s="769"/>
      <c r="BG50" s="769"/>
      <c r="BH50" s="769"/>
      <c r="BI50" s="769"/>
      <c r="BJ50" s="769"/>
      <c r="BK50" s="769"/>
      <c r="BL50" s="769"/>
      <c r="BM50" s="769"/>
      <c r="BN50" s="769"/>
      <c r="BO50" s="769"/>
      <c r="BP50" s="769"/>
      <c r="BQ50" s="769"/>
      <c r="BR50" s="769"/>
      <c r="BS50" s="769"/>
      <c r="BT50" s="769"/>
      <c r="BU50" s="770"/>
      <c r="BV50" s="42"/>
      <c r="BW50" s="65"/>
      <c r="BX50" s="763" t="s">
        <v>552</v>
      </c>
      <c r="BY50" s="764"/>
      <c r="BZ50" s="764"/>
      <c r="CA50" s="764"/>
      <c r="CB50" s="764"/>
      <c r="CC50" s="764"/>
      <c r="CD50" s="764"/>
      <c r="CE50" s="765"/>
      <c r="CF50" s="769"/>
      <c r="CG50" s="769"/>
      <c r="CH50" s="769"/>
      <c r="CI50" s="769"/>
      <c r="CJ50" s="769"/>
      <c r="CK50" s="769"/>
      <c r="CL50" s="769"/>
      <c r="CM50" s="769"/>
      <c r="CN50" s="769"/>
      <c r="CO50" s="769"/>
      <c r="CP50" s="769"/>
      <c r="CQ50" s="769"/>
      <c r="CR50" s="769"/>
      <c r="CS50" s="769"/>
      <c r="CT50" s="769"/>
      <c r="CU50" s="769"/>
      <c r="CV50" s="769"/>
      <c r="CW50" s="769"/>
      <c r="CX50" s="769"/>
      <c r="CY50" s="769"/>
      <c r="CZ50" s="769"/>
      <c r="DA50" s="769"/>
      <c r="DB50" s="769"/>
      <c r="DC50" s="769"/>
      <c r="DD50" s="769"/>
      <c r="DE50" s="769"/>
      <c r="DF50" s="770"/>
      <c r="DG50" s="42"/>
    </row>
    <row r="51" spans="1:111" ht="12" customHeight="1" x14ac:dyDescent="0.45">
      <c r="A51" s="65"/>
      <c r="B51" s="766"/>
      <c r="C51" s="767"/>
      <c r="D51" s="767"/>
      <c r="E51" s="767"/>
      <c r="F51" s="767"/>
      <c r="G51" s="767"/>
      <c r="H51" s="767"/>
      <c r="I51" s="768"/>
      <c r="J51" s="790"/>
      <c r="K51" s="790"/>
      <c r="L51" s="790"/>
      <c r="M51" s="790"/>
      <c r="N51" s="790"/>
      <c r="O51" s="790"/>
      <c r="P51" s="790"/>
      <c r="Q51" s="790"/>
      <c r="R51" s="790"/>
      <c r="S51" s="790"/>
      <c r="T51" s="790"/>
      <c r="U51" s="790"/>
      <c r="V51" s="790"/>
      <c r="W51" s="790"/>
      <c r="X51" s="790"/>
      <c r="Y51" s="790"/>
      <c r="Z51" s="790"/>
      <c r="AA51" s="790"/>
      <c r="AB51" s="790"/>
      <c r="AC51" s="790"/>
      <c r="AD51" s="790"/>
      <c r="AE51" s="790"/>
      <c r="AF51" s="790"/>
      <c r="AG51" s="790"/>
      <c r="AH51" s="790"/>
      <c r="AI51" s="790"/>
      <c r="AJ51" s="791"/>
      <c r="AK51" s="42"/>
      <c r="AL51" s="65"/>
      <c r="AM51" s="766"/>
      <c r="AN51" s="767"/>
      <c r="AO51" s="767"/>
      <c r="AP51" s="767"/>
      <c r="AQ51" s="767"/>
      <c r="AR51" s="767"/>
      <c r="AS51" s="767"/>
      <c r="AT51" s="768"/>
      <c r="AU51" s="737"/>
      <c r="AV51" s="737"/>
      <c r="AW51" s="737"/>
      <c r="AX51" s="737"/>
      <c r="AY51" s="737"/>
      <c r="AZ51" s="737"/>
      <c r="BA51" s="737"/>
      <c r="BB51" s="737"/>
      <c r="BC51" s="737"/>
      <c r="BD51" s="737"/>
      <c r="BE51" s="737"/>
      <c r="BF51" s="737"/>
      <c r="BG51" s="737"/>
      <c r="BH51" s="737"/>
      <c r="BI51" s="737"/>
      <c r="BJ51" s="737"/>
      <c r="BK51" s="737"/>
      <c r="BL51" s="737"/>
      <c r="BM51" s="737"/>
      <c r="BN51" s="737"/>
      <c r="BO51" s="737"/>
      <c r="BP51" s="737"/>
      <c r="BQ51" s="737"/>
      <c r="BR51" s="737"/>
      <c r="BS51" s="737"/>
      <c r="BT51" s="737"/>
      <c r="BU51" s="738"/>
      <c r="BV51" s="42"/>
      <c r="BW51" s="65"/>
      <c r="BX51" s="766"/>
      <c r="BY51" s="767"/>
      <c r="BZ51" s="767"/>
      <c r="CA51" s="767"/>
      <c r="CB51" s="767"/>
      <c r="CC51" s="767"/>
      <c r="CD51" s="767"/>
      <c r="CE51" s="768"/>
      <c r="CF51" s="737"/>
      <c r="CG51" s="737"/>
      <c r="CH51" s="737"/>
      <c r="CI51" s="737"/>
      <c r="CJ51" s="737"/>
      <c r="CK51" s="737"/>
      <c r="CL51" s="737"/>
      <c r="CM51" s="737"/>
      <c r="CN51" s="737"/>
      <c r="CO51" s="737"/>
      <c r="CP51" s="737"/>
      <c r="CQ51" s="737"/>
      <c r="CR51" s="737"/>
      <c r="CS51" s="737"/>
      <c r="CT51" s="737"/>
      <c r="CU51" s="737"/>
      <c r="CV51" s="737"/>
      <c r="CW51" s="737"/>
      <c r="CX51" s="737"/>
      <c r="CY51" s="737"/>
      <c r="CZ51" s="737"/>
      <c r="DA51" s="737"/>
      <c r="DB51" s="737"/>
      <c r="DC51" s="737"/>
      <c r="DD51" s="737"/>
      <c r="DE51" s="737"/>
      <c r="DF51" s="738"/>
      <c r="DG51" s="42"/>
    </row>
    <row r="52" spans="1:111" ht="27.6" customHeight="1" x14ac:dyDescent="0.45">
      <c r="A52" s="65"/>
      <c r="B52" s="771" t="s">
        <v>553</v>
      </c>
      <c r="C52" s="772"/>
      <c r="D52" s="772"/>
      <c r="E52" s="772"/>
      <c r="F52" s="772"/>
      <c r="G52" s="772"/>
      <c r="H52" s="772"/>
      <c r="I52" s="773"/>
      <c r="J52" s="790" t="s">
        <v>942</v>
      </c>
      <c r="K52" s="790"/>
      <c r="L52" s="790"/>
      <c r="M52" s="790"/>
      <c r="N52" s="790"/>
      <c r="O52" s="790"/>
      <c r="P52" s="790"/>
      <c r="Q52" s="790"/>
      <c r="R52" s="790"/>
      <c r="S52" s="790"/>
      <c r="T52" s="790"/>
      <c r="U52" s="790"/>
      <c r="V52" s="790"/>
      <c r="W52" s="790"/>
      <c r="X52" s="790"/>
      <c r="Y52" s="790"/>
      <c r="Z52" s="790"/>
      <c r="AA52" s="790"/>
      <c r="AB52" s="790"/>
      <c r="AC52" s="790"/>
      <c r="AD52" s="790"/>
      <c r="AE52" s="790"/>
      <c r="AF52" s="790"/>
      <c r="AG52" s="790"/>
      <c r="AH52" s="790"/>
      <c r="AI52" s="790"/>
      <c r="AJ52" s="791"/>
      <c r="AK52" s="42"/>
      <c r="AL52" s="65"/>
      <c r="AM52" s="771" t="s">
        <v>553</v>
      </c>
      <c r="AN52" s="772"/>
      <c r="AO52" s="772"/>
      <c r="AP52" s="772"/>
      <c r="AQ52" s="772"/>
      <c r="AR52" s="772"/>
      <c r="AS52" s="772"/>
      <c r="AT52" s="773"/>
      <c r="AU52" s="737"/>
      <c r="AV52" s="737"/>
      <c r="AW52" s="737"/>
      <c r="AX52" s="737"/>
      <c r="AY52" s="737"/>
      <c r="AZ52" s="737"/>
      <c r="BA52" s="737"/>
      <c r="BB52" s="737"/>
      <c r="BC52" s="737"/>
      <c r="BD52" s="737"/>
      <c r="BE52" s="737"/>
      <c r="BF52" s="737"/>
      <c r="BG52" s="737"/>
      <c r="BH52" s="737"/>
      <c r="BI52" s="737"/>
      <c r="BJ52" s="737"/>
      <c r="BK52" s="737"/>
      <c r="BL52" s="737"/>
      <c r="BM52" s="737"/>
      <c r="BN52" s="737"/>
      <c r="BO52" s="737"/>
      <c r="BP52" s="737"/>
      <c r="BQ52" s="737"/>
      <c r="BR52" s="737"/>
      <c r="BS52" s="737"/>
      <c r="BT52" s="737"/>
      <c r="BU52" s="738"/>
      <c r="BV52" s="42"/>
      <c r="BW52" s="65"/>
      <c r="BX52" s="771" t="s">
        <v>553</v>
      </c>
      <c r="BY52" s="772"/>
      <c r="BZ52" s="772"/>
      <c r="CA52" s="772"/>
      <c r="CB52" s="772"/>
      <c r="CC52" s="772"/>
      <c r="CD52" s="772"/>
      <c r="CE52" s="773"/>
      <c r="CF52" s="737"/>
      <c r="CG52" s="737"/>
      <c r="CH52" s="737"/>
      <c r="CI52" s="737"/>
      <c r="CJ52" s="737"/>
      <c r="CK52" s="737"/>
      <c r="CL52" s="737"/>
      <c r="CM52" s="737"/>
      <c r="CN52" s="737"/>
      <c r="CO52" s="737"/>
      <c r="CP52" s="737"/>
      <c r="CQ52" s="737"/>
      <c r="CR52" s="737"/>
      <c r="CS52" s="737"/>
      <c r="CT52" s="737"/>
      <c r="CU52" s="737"/>
      <c r="CV52" s="737"/>
      <c r="CW52" s="737"/>
      <c r="CX52" s="737"/>
      <c r="CY52" s="737"/>
      <c r="CZ52" s="737"/>
      <c r="DA52" s="737"/>
      <c r="DB52" s="737"/>
      <c r="DC52" s="737"/>
      <c r="DD52" s="737"/>
      <c r="DE52" s="737"/>
      <c r="DF52" s="738"/>
      <c r="DG52" s="42"/>
    </row>
    <row r="53" spans="1:111" ht="27.6" customHeight="1" x14ac:dyDescent="0.45">
      <c r="A53" s="65"/>
      <c r="B53" s="766"/>
      <c r="C53" s="767"/>
      <c r="D53" s="767"/>
      <c r="E53" s="767"/>
      <c r="F53" s="767"/>
      <c r="G53" s="767"/>
      <c r="H53" s="767"/>
      <c r="I53" s="768"/>
      <c r="J53" s="790"/>
      <c r="K53" s="790"/>
      <c r="L53" s="790"/>
      <c r="M53" s="790"/>
      <c r="N53" s="790"/>
      <c r="O53" s="790"/>
      <c r="P53" s="790"/>
      <c r="Q53" s="790"/>
      <c r="R53" s="790"/>
      <c r="S53" s="790"/>
      <c r="T53" s="790"/>
      <c r="U53" s="790"/>
      <c r="V53" s="790"/>
      <c r="W53" s="790"/>
      <c r="X53" s="790"/>
      <c r="Y53" s="790"/>
      <c r="Z53" s="790"/>
      <c r="AA53" s="790"/>
      <c r="AB53" s="790"/>
      <c r="AC53" s="790"/>
      <c r="AD53" s="790"/>
      <c r="AE53" s="790"/>
      <c r="AF53" s="790"/>
      <c r="AG53" s="790"/>
      <c r="AH53" s="790"/>
      <c r="AI53" s="790"/>
      <c r="AJ53" s="791"/>
      <c r="AK53" s="42"/>
      <c r="AL53" s="65"/>
      <c r="AM53" s="766"/>
      <c r="AN53" s="767"/>
      <c r="AO53" s="767"/>
      <c r="AP53" s="767"/>
      <c r="AQ53" s="767"/>
      <c r="AR53" s="767"/>
      <c r="AS53" s="767"/>
      <c r="AT53" s="768"/>
      <c r="AU53" s="737"/>
      <c r="AV53" s="737"/>
      <c r="AW53" s="737"/>
      <c r="AX53" s="737"/>
      <c r="AY53" s="737"/>
      <c r="AZ53" s="737"/>
      <c r="BA53" s="737"/>
      <c r="BB53" s="737"/>
      <c r="BC53" s="737"/>
      <c r="BD53" s="737"/>
      <c r="BE53" s="737"/>
      <c r="BF53" s="737"/>
      <c r="BG53" s="737"/>
      <c r="BH53" s="737"/>
      <c r="BI53" s="737"/>
      <c r="BJ53" s="737"/>
      <c r="BK53" s="737"/>
      <c r="BL53" s="737"/>
      <c r="BM53" s="737"/>
      <c r="BN53" s="737"/>
      <c r="BO53" s="737"/>
      <c r="BP53" s="737"/>
      <c r="BQ53" s="737"/>
      <c r="BR53" s="737"/>
      <c r="BS53" s="737"/>
      <c r="BT53" s="737"/>
      <c r="BU53" s="738"/>
      <c r="BV53" s="42"/>
      <c r="BW53" s="65"/>
      <c r="BX53" s="766"/>
      <c r="BY53" s="767"/>
      <c r="BZ53" s="767"/>
      <c r="CA53" s="767"/>
      <c r="CB53" s="767"/>
      <c r="CC53" s="767"/>
      <c r="CD53" s="767"/>
      <c r="CE53" s="768"/>
      <c r="CF53" s="737"/>
      <c r="CG53" s="737"/>
      <c r="CH53" s="737"/>
      <c r="CI53" s="737"/>
      <c r="CJ53" s="737"/>
      <c r="CK53" s="737"/>
      <c r="CL53" s="737"/>
      <c r="CM53" s="737"/>
      <c r="CN53" s="737"/>
      <c r="CO53" s="737"/>
      <c r="CP53" s="737"/>
      <c r="CQ53" s="737"/>
      <c r="CR53" s="737"/>
      <c r="CS53" s="737"/>
      <c r="CT53" s="737"/>
      <c r="CU53" s="737"/>
      <c r="CV53" s="737"/>
      <c r="CW53" s="737"/>
      <c r="CX53" s="737"/>
      <c r="CY53" s="737"/>
      <c r="CZ53" s="737"/>
      <c r="DA53" s="737"/>
      <c r="DB53" s="737"/>
      <c r="DC53" s="737"/>
      <c r="DD53" s="737"/>
      <c r="DE53" s="737"/>
      <c r="DF53" s="738"/>
      <c r="DG53" s="42"/>
    </row>
    <row r="54" spans="1:111" ht="15" customHeight="1" x14ac:dyDescent="0.45">
      <c r="A54" s="65"/>
      <c r="B54" s="774" t="s">
        <v>780</v>
      </c>
      <c r="C54" s="775"/>
      <c r="D54" s="775"/>
      <c r="E54" s="776"/>
      <c r="F54" s="783" t="s">
        <v>867</v>
      </c>
      <c r="G54" s="776"/>
      <c r="H54" s="792" t="s">
        <v>899</v>
      </c>
      <c r="I54" s="793"/>
      <c r="J54" s="702" t="s">
        <v>554</v>
      </c>
      <c r="K54" s="702"/>
      <c r="L54" s="702"/>
      <c r="M54" s="702"/>
      <c r="N54" s="737"/>
      <c r="O54" s="737"/>
      <c r="P54" s="737"/>
      <c r="Q54" s="737"/>
      <c r="R54" s="737"/>
      <c r="S54" s="737"/>
      <c r="T54" s="737"/>
      <c r="U54" s="737"/>
      <c r="V54" s="737"/>
      <c r="W54" s="737"/>
      <c r="X54" s="737"/>
      <c r="Y54" s="737"/>
      <c r="Z54" s="737"/>
      <c r="AA54" s="737"/>
      <c r="AB54" s="737"/>
      <c r="AC54" s="737"/>
      <c r="AD54" s="737"/>
      <c r="AE54" s="737"/>
      <c r="AF54" s="737"/>
      <c r="AG54" s="737"/>
      <c r="AH54" s="737"/>
      <c r="AI54" s="737"/>
      <c r="AJ54" s="738"/>
      <c r="AK54" s="42"/>
      <c r="AL54" s="65"/>
      <c r="AM54" s="774" t="s">
        <v>780</v>
      </c>
      <c r="AN54" s="775"/>
      <c r="AO54" s="775"/>
      <c r="AP54" s="776"/>
      <c r="AQ54" s="783" t="s">
        <v>867</v>
      </c>
      <c r="AR54" s="776"/>
      <c r="AS54" s="732"/>
      <c r="AT54" s="733"/>
      <c r="AU54" s="702" t="s">
        <v>554</v>
      </c>
      <c r="AV54" s="702"/>
      <c r="AW54" s="702"/>
      <c r="AX54" s="702"/>
      <c r="AY54" s="737"/>
      <c r="AZ54" s="737"/>
      <c r="BA54" s="737"/>
      <c r="BB54" s="737"/>
      <c r="BC54" s="737"/>
      <c r="BD54" s="737"/>
      <c r="BE54" s="737"/>
      <c r="BF54" s="737"/>
      <c r="BG54" s="737"/>
      <c r="BH54" s="737"/>
      <c r="BI54" s="737"/>
      <c r="BJ54" s="737"/>
      <c r="BK54" s="737"/>
      <c r="BL54" s="737"/>
      <c r="BM54" s="737"/>
      <c r="BN54" s="737"/>
      <c r="BO54" s="737"/>
      <c r="BP54" s="737"/>
      <c r="BQ54" s="737"/>
      <c r="BR54" s="737"/>
      <c r="BS54" s="737"/>
      <c r="BT54" s="737"/>
      <c r="BU54" s="738"/>
      <c r="BV54" s="42"/>
      <c r="BW54" s="65"/>
      <c r="BX54" s="774" t="s">
        <v>780</v>
      </c>
      <c r="BY54" s="775"/>
      <c r="BZ54" s="775"/>
      <c r="CA54" s="776"/>
      <c r="CB54" s="783" t="s">
        <v>867</v>
      </c>
      <c r="CC54" s="776"/>
      <c r="CD54" s="732"/>
      <c r="CE54" s="733"/>
      <c r="CF54" s="702" t="s">
        <v>554</v>
      </c>
      <c r="CG54" s="702"/>
      <c r="CH54" s="702"/>
      <c r="CI54" s="702"/>
      <c r="CJ54" s="737"/>
      <c r="CK54" s="737"/>
      <c r="CL54" s="737"/>
      <c r="CM54" s="737"/>
      <c r="CN54" s="737"/>
      <c r="CO54" s="737"/>
      <c r="CP54" s="737"/>
      <c r="CQ54" s="737"/>
      <c r="CR54" s="737"/>
      <c r="CS54" s="737"/>
      <c r="CT54" s="737"/>
      <c r="CU54" s="737"/>
      <c r="CV54" s="737"/>
      <c r="CW54" s="737"/>
      <c r="CX54" s="737"/>
      <c r="CY54" s="737"/>
      <c r="CZ54" s="737"/>
      <c r="DA54" s="737"/>
      <c r="DB54" s="737"/>
      <c r="DC54" s="737"/>
      <c r="DD54" s="737"/>
      <c r="DE54" s="737"/>
      <c r="DF54" s="738"/>
      <c r="DG54" s="42"/>
    </row>
    <row r="55" spans="1:111" ht="15" customHeight="1" x14ac:dyDescent="0.45">
      <c r="A55" s="65"/>
      <c r="B55" s="777"/>
      <c r="C55" s="778"/>
      <c r="D55" s="778"/>
      <c r="E55" s="779"/>
      <c r="F55" s="784"/>
      <c r="G55" s="782"/>
      <c r="H55" s="794"/>
      <c r="I55" s="795"/>
      <c r="J55" s="702"/>
      <c r="K55" s="702"/>
      <c r="L55" s="702"/>
      <c r="M55" s="702"/>
      <c r="N55" s="737"/>
      <c r="O55" s="737"/>
      <c r="P55" s="737"/>
      <c r="Q55" s="737"/>
      <c r="R55" s="737"/>
      <c r="S55" s="737"/>
      <c r="T55" s="737"/>
      <c r="U55" s="737"/>
      <c r="V55" s="737"/>
      <c r="W55" s="737"/>
      <c r="X55" s="737"/>
      <c r="Y55" s="737"/>
      <c r="Z55" s="737"/>
      <c r="AA55" s="737"/>
      <c r="AB55" s="737"/>
      <c r="AC55" s="737"/>
      <c r="AD55" s="737"/>
      <c r="AE55" s="737"/>
      <c r="AF55" s="737"/>
      <c r="AG55" s="737"/>
      <c r="AH55" s="737"/>
      <c r="AI55" s="737"/>
      <c r="AJ55" s="738"/>
      <c r="AK55" s="42"/>
      <c r="AL55" s="65"/>
      <c r="AM55" s="777"/>
      <c r="AN55" s="778"/>
      <c r="AO55" s="778"/>
      <c r="AP55" s="779"/>
      <c r="AQ55" s="784"/>
      <c r="AR55" s="782"/>
      <c r="AS55" s="734"/>
      <c r="AT55" s="735"/>
      <c r="AU55" s="702"/>
      <c r="AV55" s="702"/>
      <c r="AW55" s="702"/>
      <c r="AX55" s="702"/>
      <c r="AY55" s="737"/>
      <c r="AZ55" s="737"/>
      <c r="BA55" s="737"/>
      <c r="BB55" s="737"/>
      <c r="BC55" s="737"/>
      <c r="BD55" s="737"/>
      <c r="BE55" s="737"/>
      <c r="BF55" s="737"/>
      <c r="BG55" s="737"/>
      <c r="BH55" s="737"/>
      <c r="BI55" s="737"/>
      <c r="BJ55" s="737"/>
      <c r="BK55" s="737"/>
      <c r="BL55" s="737"/>
      <c r="BM55" s="737"/>
      <c r="BN55" s="737"/>
      <c r="BO55" s="737"/>
      <c r="BP55" s="737"/>
      <c r="BQ55" s="737"/>
      <c r="BR55" s="737"/>
      <c r="BS55" s="737"/>
      <c r="BT55" s="737"/>
      <c r="BU55" s="738"/>
      <c r="BV55" s="42"/>
      <c r="BW55" s="65"/>
      <c r="BX55" s="777"/>
      <c r="BY55" s="778"/>
      <c r="BZ55" s="778"/>
      <c r="CA55" s="779"/>
      <c r="CB55" s="784"/>
      <c r="CC55" s="782"/>
      <c r="CD55" s="734"/>
      <c r="CE55" s="735"/>
      <c r="CF55" s="702"/>
      <c r="CG55" s="702"/>
      <c r="CH55" s="702"/>
      <c r="CI55" s="702"/>
      <c r="CJ55" s="737"/>
      <c r="CK55" s="737"/>
      <c r="CL55" s="737"/>
      <c r="CM55" s="737"/>
      <c r="CN55" s="737"/>
      <c r="CO55" s="737"/>
      <c r="CP55" s="737"/>
      <c r="CQ55" s="737"/>
      <c r="CR55" s="737"/>
      <c r="CS55" s="737"/>
      <c r="CT55" s="737"/>
      <c r="CU55" s="737"/>
      <c r="CV55" s="737"/>
      <c r="CW55" s="737"/>
      <c r="CX55" s="737"/>
      <c r="CY55" s="737"/>
      <c r="CZ55" s="737"/>
      <c r="DA55" s="737"/>
      <c r="DB55" s="737"/>
      <c r="DC55" s="737"/>
      <c r="DD55" s="737"/>
      <c r="DE55" s="737"/>
      <c r="DF55" s="738"/>
      <c r="DG55" s="42"/>
    </row>
    <row r="56" spans="1:111" ht="15" customHeight="1" x14ac:dyDescent="0.45">
      <c r="A56" s="65"/>
      <c r="B56" s="777"/>
      <c r="C56" s="778"/>
      <c r="D56" s="778"/>
      <c r="E56" s="779"/>
      <c r="F56" s="783" t="s">
        <v>868</v>
      </c>
      <c r="G56" s="776"/>
      <c r="H56" s="792" t="s">
        <v>900</v>
      </c>
      <c r="I56" s="793"/>
      <c r="J56" s="702" t="s">
        <v>554</v>
      </c>
      <c r="K56" s="702"/>
      <c r="L56" s="702"/>
      <c r="M56" s="702"/>
      <c r="N56" s="790" t="s">
        <v>994</v>
      </c>
      <c r="O56" s="790"/>
      <c r="P56" s="790"/>
      <c r="Q56" s="790"/>
      <c r="R56" s="790"/>
      <c r="S56" s="790"/>
      <c r="T56" s="790"/>
      <c r="U56" s="790"/>
      <c r="V56" s="790"/>
      <c r="W56" s="790"/>
      <c r="X56" s="790"/>
      <c r="Y56" s="790"/>
      <c r="Z56" s="790"/>
      <c r="AA56" s="790"/>
      <c r="AB56" s="790"/>
      <c r="AC56" s="790"/>
      <c r="AD56" s="790"/>
      <c r="AE56" s="790"/>
      <c r="AF56" s="790"/>
      <c r="AG56" s="790"/>
      <c r="AH56" s="790"/>
      <c r="AI56" s="790"/>
      <c r="AJ56" s="791"/>
      <c r="AK56" s="42"/>
      <c r="AL56" s="65"/>
      <c r="AM56" s="777"/>
      <c r="AN56" s="778"/>
      <c r="AO56" s="778"/>
      <c r="AP56" s="779"/>
      <c r="AQ56" s="783" t="s">
        <v>868</v>
      </c>
      <c r="AR56" s="776"/>
      <c r="AS56" s="732"/>
      <c r="AT56" s="733"/>
      <c r="AU56" s="702" t="s">
        <v>554</v>
      </c>
      <c r="AV56" s="702"/>
      <c r="AW56" s="702"/>
      <c r="AX56" s="702"/>
      <c r="AY56" s="737"/>
      <c r="AZ56" s="737"/>
      <c r="BA56" s="737"/>
      <c r="BB56" s="737"/>
      <c r="BC56" s="737"/>
      <c r="BD56" s="737"/>
      <c r="BE56" s="737"/>
      <c r="BF56" s="737"/>
      <c r="BG56" s="737"/>
      <c r="BH56" s="737"/>
      <c r="BI56" s="737"/>
      <c r="BJ56" s="737"/>
      <c r="BK56" s="737"/>
      <c r="BL56" s="737"/>
      <c r="BM56" s="737"/>
      <c r="BN56" s="737"/>
      <c r="BO56" s="737"/>
      <c r="BP56" s="737"/>
      <c r="BQ56" s="737"/>
      <c r="BR56" s="737"/>
      <c r="BS56" s="737"/>
      <c r="BT56" s="737"/>
      <c r="BU56" s="738"/>
      <c r="BV56" s="42"/>
      <c r="BW56" s="65"/>
      <c r="BX56" s="777"/>
      <c r="BY56" s="778"/>
      <c r="BZ56" s="778"/>
      <c r="CA56" s="779"/>
      <c r="CB56" s="783" t="s">
        <v>868</v>
      </c>
      <c r="CC56" s="776"/>
      <c r="CD56" s="732"/>
      <c r="CE56" s="733"/>
      <c r="CF56" s="702" t="s">
        <v>554</v>
      </c>
      <c r="CG56" s="702"/>
      <c r="CH56" s="702"/>
      <c r="CI56" s="702"/>
      <c r="CJ56" s="737"/>
      <c r="CK56" s="737"/>
      <c r="CL56" s="737"/>
      <c r="CM56" s="737"/>
      <c r="CN56" s="737"/>
      <c r="CO56" s="737"/>
      <c r="CP56" s="737"/>
      <c r="CQ56" s="737"/>
      <c r="CR56" s="737"/>
      <c r="CS56" s="737"/>
      <c r="CT56" s="737"/>
      <c r="CU56" s="737"/>
      <c r="CV56" s="737"/>
      <c r="CW56" s="737"/>
      <c r="CX56" s="737"/>
      <c r="CY56" s="737"/>
      <c r="CZ56" s="737"/>
      <c r="DA56" s="737"/>
      <c r="DB56" s="737"/>
      <c r="DC56" s="737"/>
      <c r="DD56" s="737"/>
      <c r="DE56" s="737"/>
      <c r="DF56" s="738"/>
      <c r="DG56" s="42"/>
    </row>
    <row r="57" spans="1:111" ht="15" customHeight="1" x14ac:dyDescent="0.45">
      <c r="A57" s="65"/>
      <c r="B57" s="780"/>
      <c r="C57" s="781"/>
      <c r="D57" s="781"/>
      <c r="E57" s="782"/>
      <c r="F57" s="784"/>
      <c r="G57" s="782"/>
      <c r="H57" s="794"/>
      <c r="I57" s="795"/>
      <c r="J57" s="702"/>
      <c r="K57" s="702"/>
      <c r="L57" s="702"/>
      <c r="M57" s="702"/>
      <c r="N57" s="790"/>
      <c r="O57" s="790"/>
      <c r="P57" s="790"/>
      <c r="Q57" s="790"/>
      <c r="R57" s="790"/>
      <c r="S57" s="790"/>
      <c r="T57" s="790"/>
      <c r="U57" s="790"/>
      <c r="V57" s="790"/>
      <c r="W57" s="790"/>
      <c r="X57" s="790"/>
      <c r="Y57" s="790"/>
      <c r="Z57" s="790"/>
      <c r="AA57" s="790"/>
      <c r="AB57" s="790"/>
      <c r="AC57" s="790"/>
      <c r="AD57" s="790"/>
      <c r="AE57" s="790"/>
      <c r="AF57" s="790"/>
      <c r="AG57" s="790"/>
      <c r="AH57" s="790"/>
      <c r="AI57" s="790"/>
      <c r="AJ57" s="791"/>
      <c r="AK57" s="42"/>
      <c r="AL57" s="65"/>
      <c r="AM57" s="780"/>
      <c r="AN57" s="781"/>
      <c r="AO57" s="781"/>
      <c r="AP57" s="782"/>
      <c r="AQ57" s="784"/>
      <c r="AR57" s="782"/>
      <c r="AS57" s="734"/>
      <c r="AT57" s="735"/>
      <c r="AU57" s="702"/>
      <c r="AV57" s="702"/>
      <c r="AW57" s="702"/>
      <c r="AX57" s="702"/>
      <c r="AY57" s="737"/>
      <c r="AZ57" s="737"/>
      <c r="BA57" s="737"/>
      <c r="BB57" s="737"/>
      <c r="BC57" s="737"/>
      <c r="BD57" s="737"/>
      <c r="BE57" s="737"/>
      <c r="BF57" s="737"/>
      <c r="BG57" s="737"/>
      <c r="BH57" s="737"/>
      <c r="BI57" s="737"/>
      <c r="BJ57" s="737"/>
      <c r="BK57" s="737"/>
      <c r="BL57" s="737"/>
      <c r="BM57" s="737"/>
      <c r="BN57" s="737"/>
      <c r="BO57" s="737"/>
      <c r="BP57" s="737"/>
      <c r="BQ57" s="737"/>
      <c r="BR57" s="737"/>
      <c r="BS57" s="737"/>
      <c r="BT57" s="737"/>
      <c r="BU57" s="738"/>
      <c r="BV57" s="42"/>
      <c r="BW57" s="65"/>
      <c r="BX57" s="780"/>
      <c r="BY57" s="781"/>
      <c r="BZ57" s="781"/>
      <c r="CA57" s="782"/>
      <c r="CB57" s="784"/>
      <c r="CC57" s="782"/>
      <c r="CD57" s="734"/>
      <c r="CE57" s="735"/>
      <c r="CF57" s="702"/>
      <c r="CG57" s="702"/>
      <c r="CH57" s="702"/>
      <c r="CI57" s="702"/>
      <c r="CJ57" s="737"/>
      <c r="CK57" s="737"/>
      <c r="CL57" s="737"/>
      <c r="CM57" s="737"/>
      <c r="CN57" s="737"/>
      <c r="CO57" s="737"/>
      <c r="CP57" s="737"/>
      <c r="CQ57" s="737"/>
      <c r="CR57" s="737"/>
      <c r="CS57" s="737"/>
      <c r="CT57" s="737"/>
      <c r="CU57" s="737"/>
      <c r="CV57" s="737"/>
      <c r="CW57" s="737"/>
      <c r="CX57" s="737"/>
      <c r="CY57" s="737"/>
      <c r="CZ57" s="737"/>
      <c r="DA57" s="737"/>
      <c r="DB57" s="737"/>
      <c r="DC57" s="737"/>
      <c r="DD57" s="737"/>
      <c r="DE57" s="737"/>
      <c r="DF57" s="738"/>
      <c r="DG57" s="42"/>
    </row>
    <row r="58" spans="1:111" ht="16.2" customHeight="1" x14ac:dyDescent="0.45">
      <c r="A58" s="65"/>
      <c r="B58" s="774" t="s">
        <v>562</v>
      </c>
      <c r="C58" s="775"/>
      <c r="D58" s="775"/>
      <c r="E58" s="776"/>
      <c r="F58" s="783" t="s">
        <v>869</v>
      </c>
      <c r="G58" s="776"/>
      <c r="H58" s="792" t="s">
        <v>900</v>
      </c>
      <c r="I58" s="793"/>
      <c r="J58" s="702" t="s">
        <v>556</v>
      </c>
      <c r="K58" s="702"/>
      <c r="L58" s="702"/>
      <c r="M58" s="702"/>
      <c r="N58" s="808" t="s">
        <v>901</v>
      </c>
      <c r="O58" s="808"/>
      <c r="P58" s="702" t="s">
        <v>557</v>
      </c>
      <c r="Q58" s="702"/>
      <c r="R58" s="702"/>
      <c r="S58" s="790" t="s">
        <v>902</v>
      </c>
      <c r="T58" s="790"/>
      <c r="U58" s="790"/>
      <c r="V58" s="790"/>
      <c r="W58" s="790"/>
      <c r="X58" s="790"/>
      <c r="Y58" s="790"/>
      <c r="Z58" s="790"/>
      <c r="AA58" s="790"/>
      <c r="AB58" s="790"/>
      <c r="AC58" s="790"/>
      <c r="AD58" s="790"/>
      <c r="AE58" s="790"/>
      <c r="AF58" s="790"/>
      <c r="AG58" s="790"/>
      <c r="AH58" s="790"/>
      <c r="AI58" s="790"/>
      <c r="AJ58" s="791"/>
      <c r="AK58" s="42"/>
      <c r="AL58" s="65"/>
      <c r="AM58" s="774" t="s">
        <v>562</v>
      </c>
      <c r="AN58" s="775"/>
      <c r="AO58" s="775"/>
      <c r="AP58" s="776"/>
      <c r="AQ58" s="783" t="s">
        <v>869</v>
      </c>
      <c r="AR58" s="776"/>
      <c r="AS58" s="732"/>
      <c r="AT58" s="733"/>
      <c r="AU58" s="702" t="s">
        <v>556</v>
      </c>
      <c r="AV58" s="702"/>
      <c r="AW58" s="702"/>
      <c r="AX58" s="702"/>
      <c r="AY58" s="736"/>
      <c r="AZ58" s="736"/>
      <c r="BA58" s="702" t="s">
        <v>557</v>
      </c>
      <c r="BB58" s="702"/>
      <c r="BC58" s="702"/>
      <c r="BD58" s="737"/>
      <c r="BE58" s="737"/>
      <c r="BF58" s="737"/>
      <c r="BG58" s="737"/>
      <c r="BH58" s="737"/>
      <c r="BI58" s="737"/>
      <c r="BJ58" s="737"/>
      <c r="BK58" s="737"/>
      <c r="BL58" s="737"/>
      <c r="BM58" s="737"/>
      <c r="BN58" s="737"/>
      <c r="BO58" s="737"/>
      <c r="BP58" s="737"/>
      <c r="BQ58" s="737"/>
      <c r="BR58" s="737"/>
      <c r="BS58" s="737"/>
      <c r="BT58" s="737"/>
      <c r="BU58" s="738"/>
      <c r="BV58" s="42"/>
      <c r="BW58" s="65"/>
      <c r="BX58" s="774" t="s">
        <v>562</v>
      </c>
      <c r="BY58" s="775"/>
      <c r="BZ58" s="775"/>
      <c r="CA58" s="776"/>
      <c r="CB58" s="783" t="s">
        <v>869</v>
      </c>
      <c r="CC58" s="776"/>
      <c r="CD58" s="732"/>
      <c r="CE58" s="733"/>
      <c r="CF58" s="702" t="s">
        <v>556</v>
      </c>
      <c r="CG58" s="702"/>
      <c r="CH58" s="702"/>
      <c r="CI58" s="702"/>
      <c r="CJ58" s="736"/>
      <c r="CK58" s="736"/>
      <c r="CL58" s="702" t="s">
        <v>557</v>
      </c>
      <c r="CM58" s="702"/>
      <c r="CN58" s="702"/>
      <c r="CO58" s="737"/>
      <c r="CP58" s="737"/>
      <c r="CQ58" s="737"/>
      <c r="CR58" s="737"/>
      <c r="CS58" s="737"/>
      <c r="CT58" s="737"/>
      <c r="CU58" s="737"/>
      <c r="CV58" s="737"/>
      <c r="CW58" s="737"/>
      <c r="CX58" s="737"/>
      <c r="CY58" s="737"/>
      <c r="CZ58" s="737"/>
      <c r="DA58" s="737"/>
      <c r="DB58" s="737"/>
      <c r="DC58" s="737"/>
      <c r="DD58" s="737"/>
      <c r="DE58" s="737"/>
      <c r="DF58" s="738"/>
      <c r="DG58" s="42"/>
    </row>
    <row r="59" spans="1:111" ht="16.2" customHeight="1" x14ac:dyDescent="0.45">
      <c r="A59" s="65"/>
      <c r="B59" s="777"/>
      <c r="C59" s="778"/>
      <c r="D59" s="778"/>
      <c r="E59" s="779"/>
      <c r="F59" s="784"/>
      <c r="G59" s="782"/>
      <c r="H59" s="794"/>
      <c r="I59" s="795"/>
      <c r="J59" s="702"/>
      <c r="K59" s="702"/>
      <c r="L59" s="702"/>
      <c r="M59" s="702"/>
      <c r="N59" s="808"/>
      <c r="O59" s="808"/>
      <c r="P59" s="702"/>
      <c r="Q59" s="702"/>
      <c r="R59" s="702"/>
      <c r="S59" s="790"/>
      <c r="T59" s="790"/>
      <c r="U59" s="790"/>
      <c r="V59" s="790"/>
      <c r="W59" s="790"/>
      <c r="X59" s="790"/>
      <c r="Y59" s="790"/>
      <c r="Z59" s="790"/>
      <c r="AA59" s="790"/>
      <c r="AB59" s="790"/>
      <c r="AC59" s="790"/>
      <c r="AD59" s="790"/>
      <c r="AE59" s="790"/>
      <c r="AF59" s="790"/>
      <c r="AG59" s="790"/>
      <c r="AH59" s="790"/>
      <c r="AI59" s="790"/>
      <c r="AJ59" s="791"/>
      <c r="AK59" s="42"/>
      <c r="AL59" s="65"/>
      <c r="AM59" s="777"/>
      <c r="AN59" s="778"/>
      <c r="AO59" s="778"/>
      <c r="AP59" s="779"/>
      <c r="AQ59" s="784"/>
      <c r="AR59" s="782"/>
      <c r="AS59" s="734"/>
      <c r="AT59" s="735"/>
      <c r="AU59" s="702"/>
      <c r="AV59" s="702"/>
      <c r="AW59" s="702"/>
      <c r="AX59" s="702"/>
      <c r="AY59" s="736"/>
      <c r="AZ59" s="736"/>
      <c r="BA59" s="702"/>
      <c r="BB59" s="702"/>
      <c r="BC59" s="702"/>
      <c r="BD59" s="737"/>
      <c r="BE59" s="737"/>
      <c r="BF59" s="737"/>
      <c r="BG59" s="737"/>
      <c r="BH59" s="737"/>
      <c r="BI59" s="737"/>
      <c r="BJ59" s="737"/>
      <c r="BK59" s="737"/>
      <c r="BL59" s="737"/>
      <c r="BM59" s="737"/>
      <c r="BN59" s="737"/>
      <c r="BO59" s="737"/>
      <c r="BP59" s="737"/>
      <c r="BQ59" s="737"/>
      <c r="BR59" s="737"/>
      <c r="BS59" s="737"/>
      <c r="BT59" s="737"/>
      <c r="BU59" s="738"/>
      <c r="BV59" s="42"/>
      <c r="BW59" s="65"/>
      <c r="BX59" s="777"/>
      <c r="BY59" s="778"/>
      <c r="BZ59" s="778"/>
      <c r="CA59" s="779"/>
      <c r="CB59" s="784"/>
      <c r="CC59" s="782"/>
      <c r="CD59" s="734"/>
      <c r="CE59" s="735"/>
      <c r="CF59" s="702"/>
      <c r="CG59" s="702"/>
      <c r="CH59" s="702"/>
      <c r="CI59" s="702"/>
      <c r="CJ59" s="736"/>
      <c r="CK59" s="736"/>
      <c r="CL59" s="702"/>
      <c r="CM59" s="702"/>
      <c r="CN59" s="702"/>
      <c r="CO59" s="737"/>
      <c r="CP59" s="737"/>
      <c r="CQ59" s="737"/>
      <c r="CR59" s="737"/>
      <c r="CS59" s="737"/>
      <c r="CT59" s="737"/>
      <c r="CU59" s="737"/>
      <c r="CV59" s="737"/>
      <c r="CW59" s="737"/>
      <c r="CX59" s="737"/>
      <c r="CY59" s="737"/>
      <c r="CZ59" s="737"/>
      <c r="DA59" s="737"/>
      <c r="DB59" s="737"/>
      <c r="DC59" s="737"/>
      <c r="DD59" s="737"/>
      <c r="DE59" s="737"/>
      <c r="DF59" s="738"/>
      <c r="DG59" s="42"/>
    </row>
    <row r="60" spans="1:111" ht="16.2" customHeight="1" x14ac:dyDescent="0.45">
      <c r="A60" s="65"/>
      <c r="B60" s="777"/>
      <c r="C60" s="778"/>
      <c r="D60" s="778"/>
      <c r="E60" s="779"/>
      <c r="F60" s="783" t="s">
        <v>870</v>
      </c>
      <c r="G60" s="776"/>
      <c r="H60" s="792" t="s">
        <v>900</v>
      </c>
      <c r="I60" s="793"/>
      <c r="J60" s="702" t="s">
        <v>556</v>
      </c>
      <c r="K60" s="702"/>
      <c r="L60" s="702"/>
      <c r="M60" s="702"/>
      <c r="N60" s="808" t="s">
        <v>901</v>
      </c>
      <c r="O60" s="808"/>
      <c r="P60" s="702" t="s">
        <v>557</v>
      </c>
      <c r="Q60" s="702"/>
      <c r="R60" s="702"/>
      <c r="S60" s="790" t="s">
        <v>903</v>
      </c>
      <c r="T60" s="790"/>
      <c r="U60" s="790"/>
      <c r="V60" s="790"/>
      <c r="W60" s="790"/>
      <c r="X60" s="790"/>
      <c r="Y60" s="790"/>
      <c r="Z60" s="790"/>
      <c r="AA60" s="790"/>
      <c r="AB60" s="790"/>
      <c r="AC60" s="790"/>
      <c r="AD60" s="790"/>
      <c r="AE60" s="790"/>
      <c r="AF60" s="790"/>
      <c r="AG60" s="790"/>
      <c r="AH60" s="790"/>
      <c r="AI60" s="790"/>
      <c r="AJ60" s="791"/>
      <c r="AK60" s="42"/>
      <c r="AL60" s="65"/>
      <c r="AM60" s="777"/>
      <c r="AN60" s="778"/>
      <c r="AO60" s="778"/>
      <c r="AP60" s="779"/>
      <c r="AQ60" s="783" t="s">
        <v>870</v>
      </c>
      <c r="AR60" s="776"/>
      <c r="AS60" s="732"/>
      <c r="AT60" s="733"/>
      <c r="AU60" s="702" t="s">
        <v>556</v>
      </c>
      <c r="AV60" s="702"/>
      <c r="AW60" s="702"/>
      <c r="AX60" s="702"/>
      <c r="AY60" s="736"/>
      <c r="AZ60" s="736"/>
      <c r="BA60" s="702" t="s">
        <v>557</v>
      </c>
      <c r="BB60" s="702"/>
      <c r="BC60" s="702"/>
      <c r="BD60" s="737"/>
      <c r="BE60" s="737"/>
      <c r="BF60" s="737"/>
      <c r="BG60" s="737"/>
      <c r="BH60" s="737"/>
      <c r="BI60" s="737"/>
      <c r="BJ60" s="737"/>
      <c r="BK60" s="737"/>
      <c r="BL60" s="737"/>
      <c r="BM60" s="737"/>
      <c r="BN60" s="737"/>
      <c r="BO60" s="737"/>
      <c r="BP60" s="737"/>
      <c r="BQ60" s="737"/>
      <c r="BR60" s="737"/>
      <c r="BS60" s="737"/>
      <c r="BT60" s="737"/>
      <c r="BU60" s="738"/>
      <c r="BV60" s="42"/>
      <c r="BW60" s="65"/>
      <c r="BX60" s="777"/>
      <c r="BY60" s="778"/>
      <c r="BZ60" s="778"/>
      <c r="CA60" s="779"/>
      <c r="CB60" s="783" t="s">
        <v>870</v>
      </c>
      <c r="CC60" s="776"/>
      <c r="CD60" s="732"/>
      <c r="CE60" s="733"/>
      <c r="CF60" s="702" t="s">
        <v>556</v>
      </c>
      <c r="CG60" s="702"/>
      <c r="CH60" s="702"/>
      <c r="CI60" s="702"/>
      <c r="CJ60" s="736"/>
      <c r="CK60" s="736"/>
      <c r="CL60" s="702" t="s">
        <v>557</v>
      </c>
      <c r="CM60" s="702"/>
      <c r="CN60" s="702"/>
      <c r="CO60" s="737"/>
      <c r="CP60" s="737"/>
      <c r="CQ60" s="737"/>
      <c r="CR60" s="737"/>
      <c r="CS60" s="737"/>
      <c r="CT60" s="737"/>
      <c r="CU60" s="737"/>
      <c r="CV60" s="737"/>
      <c r="CW60" s="737"/>
      <c r="CX60" s="737"/>
      <c r="CY60" s="737"/>
      <c r="CZ60" s="737"/>
      <c r="DA60" s="737"/>
      <c r="DB60" s="737"/>
      <c r="DC60" s="737"/>
      <c r="DD60" s="737"/>
      <c r="DE60" s="737"/>
      <c r="DF60" s="738"/>
      <c r="DG60" s="42"/>
    </row>
    <row r="61" spans="1:111" ht="16.2" customHeight="1" thickBot="1" x14ac:dyDescent="0.5">
      <c r="A61" s="65"/>
      <c r="B61" s="796"/>
      <c r="C61" s="797"/>
      <c r="D61" s="797"/>
      <c r="E61" s="798"/>
      <c r="F61" s="799"/>
      <c r="G61" s="798"/>
      <c r="H61" s="804"/>
      <c r="I61" s="805"/>
      <c r="J61" s="718"/>
      <c r="K61" s="718"/>
      <c r="L61" s="718"/>
      <c r="M61" s="718"/>
      <c r="N61" s="809"/>
      <c r="O61" s="809"/>
      <c r="P61" s="718"/>
      <c r="Q61" s="718"/>
      <c r="R61" s="718"/>
      <c r="S61" s="806"/>
      <c r="T61" s="806"/>
      <c r="U61" s="806"/>
      <c r="V61" s="806"/>
      <c r="W61" s="806"/>
      <c r="X61" s="806"/>
      <c r="Y61" s="806"/>
      <c r="Z61" s="806"/>
      <c r="AA61" s="806"/>
      <c r="AB61" s="806"/>
      <c r="AC61" s="806"/>
      <c r="AD61" s="806"/>
      <c r="AE61" s="806"/>
      <c r="AF61" s="806"/>
      <c r="AG61" s="806"/>
      <c r="AH61" s="806"/>
      <c r="AI61" s="806"/>
      <c r="AJ61" s="807"/>
      <c r="AK61" s="42"/>
      <c r="AL61" s="65"/>
      <c r="AM61" s="796"/>
      <c r="AN61" s="797"/>
      <c r="AO61" s="797"/>
      <c r="AP61" s="798"/>
      <c r="AQ61" s="799"/>
      <c r="AR61" s="798"/>
      <c r="AS61" s="739"/>
      <c r="AT61" s="740"/>
      <c r="AU61" s="718"/>
      <c r="AV61" s="718"/>
      <c r="AW61" s="718"/>
      <c r="AX61" s="718"/>
      <c r="AY61" s="741"/>
      <c r="AZ61" s="741"/>
      <c r="BA61" s="718"/>
      <c r="BB61" s="718"/>
      <c r="BC61" s="718"/>
      <c r="BD61" s="742"/>
      <c r="BE61" s="742"/>
      <c r="BF61" s="742"/>
      <c r="BG61" s="742"/>
      <c r="BH61" s="742"/>
      <c r="BI61" s="742"/>
      <c r="BJ61" s="742"/>
      <c r="BK61" s="742"/>
      <c r="BL61" s="742"/>
      <c r="BM61" s="742"/>
      <c r="BN61" s="742"/>
      <c r="BO61" s="742"/>
      <c r="BP61" s="742"/>
      <c r="BQ61" s="742"/>
      <c r="BR61" s="742"/>
      <c r="BS61" s="742"/>
      <c r="BT61" s="742"/>
      <c r="BU61" s="743"/>
      <c r="BV61" s="42"/>
      <c r="BW61" s="65"/>
      <c r="BX61" s="796"/>
      <c r="BY61" s="797"/>
      <c r="BZ61" s="797"/>
      <c r="CA61" s="798"/>
      <c r="CB61" s="799"/>
      <c r="CC61" s="798"/>
      <c r="CD61" s="739"/>
      <c r="CE61" s="740"/>
      <c r="CF61" s="718"/>
      <c r="CG61" s="718"/>
      <c r="CH61" s="718"/>
      <c r="CI61" s="718"/>
      <c r="CJ61" s="741"/>
      <c r="CK61" s="741"/>
      <c r="CL61" s="718"/>
      <c r="CM61" s="718"/>
      <c r="CN61" s="718"/>
      <c r="CO61" s="742"/>
      <c r="CP61" s="742"/>
      <c r="CQ61" s="742"/>
      <c r="CR61" s="742"/>
      <c r="CS61" s="742"/>
      <c r="CT61" s="742"/>
      <c r="CU61" s="742"/>
      <c r="CV61" s="742"/>
      <c r="CW61" s="742"/>
      <c r="CX61" s="742"/>
      <c r="CY61" s="742"/>
      <c r="CZ61" s="742"/>
      <c r="DA61" s="742"/>
      <c r="DB61" s="742"/>
      <c r="DC61" s="742"/>
      <c r="DD61" s="742"/>
      <c r="DE61" s="742"/>
      <c r="DF61" s="743"/>
      <c r="DG61" s="42"/>
    </row>
    <row r="62" spans="1:111" ht="12" customHeight="1" x14ac:dyDescent="0.45">
      <c r="A62" s="65"/>
      <c r="B62" s="42" t="s">
        <v>949</v>
      </c>
      <c r="C62" s="42"/>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42"/>
      <c r="AL62" s="65"/>
      <c r="AM62" s="42" t="s">
        <v>949</v>
      </c>
      <c r="AN62" s="42"/>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7"/>
      <c r="BR62" s="67"/>
      <c r="BS62" s="67"/>
      <c r="BT62" s="67"/>
      <c r="BU62" s="67"/>
      <c r="BV62" s="42"/>
      <c r="BW62" s="65"/>
      <c r="BX62" s="42" t="s">
        <v>949</v>
      </c>
      <c r="BY62" s="42"/>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42"/>
    </row>
    <row r="63" spans="1:111" ht="12" customHeight="1" x14ac:dyDescent="0.45">
      <c r="A63" s="65"/>
      <c r="B63" s="42" t="s">
        <v>950</v>
      </c>
      <c r="C63" s="42"/>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42"/>
      <c r="AL63" s="65"/>
      <c r="AM63" s="42" t="s">
        <v>950</v>
      </c>
      <c r="AN63" s="42"/>
      <c r="AO63" s="67"/>
      <c r="AP63" s="67"/>
      <c r="AQ63" s="67"/>
      <c r="AR63" s="67"/>
      <c r="AS63" s="67"/>
      <c r="AT63" s="67"/>
      <c r="AU63" s="67"/>
      <c r="AV63" s="67"/>
      <c r="AW63" s="67"/>
      <c r="AX63" s="67"/>
      <c r="AY63" s="67"/>
      <c r="AZ63" s="67"/>
      <c r="BA63" s="67"/>
      <c r="BB63" s="67"/>
      <c r="BC63" s="67"/>
      <c r="BD63" s="67"/>
      <c r="BE63" s="67"/>
      <c r="BF63" s="67"/>
      <c r="BG63" s="67"/>
      <c r="BH63" s="67"/>
      <c r="BI63" s="67"/>
      <c r="BJ63" s="67"/>
      <c r="BK63" s="67"/>
      <c r="BL63" s="67"/>
      <c r="BM63" s="67"/>
      <c r="BN63" s="67"/>
      <c r="BO63" s="67"/>
      <c r="BP63" s="67"/>
      <c r="BQ63" s="67"/>
      <c r="BR63" s="67"/>
      <c r="BS63" s="67"/>
      <c r="BT63" s="67"/>
      <c r="BU63" s="67"/>
      <c r="BV63" s="42"/>
      <c r="BW63" s="65"/>
      <c r="BX63" s="42" t="s">
        <v>950</v>
      </c>
      <c r="BY63" s="42"/>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42"/>
    </row>
    <row r="64" spans="1:111" ht="12" customHeight="1" x14ac:dyDescent="0.45">
      <c r="A64" s="65"/>
      <c r="B64" s="42" t="s">
        <v>951</v>
      </c>
      <c r="C64" s="42"/>
      <c r="D64" s="67"/>
      <c r="E64" s="67"/>
      <c r="F64" s="67"/>
      <c r="G64" s="67"/>
      <c r="H64" s="67"/>
      <c r="I64" s="67"/>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7"/>
      <c r="AI64" s="67"/>
      <c r="AJ64" s="67"/>
      <c r="AK64" s="42"/>
      <c r="AL64" s="65"/>
      <c r="AM64" s="42" t="s">
        <v>951</v>
      </c>
      <c r="AN64" s="42"/>
      <c r="AO64" s="67"/>
      <c r="AP64" s="67"/>
      <c r="AQ64" s="67"/>
      <c r="AR64" s="67"/>
      <c r="AS64" s="67"/>
      <c r="AT64" s="67"/>
      <c r="AU64" s="67"/>
      <c r="AV64" s="67"/>
      <c r="AW64" s="67"/>
      <c r="AX64" s="67"/>
      <c r="AY64" s="67"/>
      <c r="AZ64" s="67"/>
      <c r="BA64" s="67"/>
      <c r="BB64" s="67"/>
      <c r="BC64" s="67"/>
      <c r="BD64" s="67"/>
      <c r="BE64" s="67"/>
      <c r="BF64" s="67"/>
      <c r="BG64" s="67"/>
      <c r="BH64" s="67"/>
      <c r="BI64" s="67"/>
      <c r="BJ64" s="67"/>
      <c r="BK64" s="67"/>
      <c r="BL64" s="67"/>
      <c r="BM64" s="67"/>
      <c r="BN64" s="67"/>
      <c r="BO64" s="67"/>
      <c r="BP64" s="67"/>
      <c r="BQ64" s="67"/>
      <c r="BR64" s="67"/>
      <c r="BS64" s="67"/>
      <c r="BT64" s="67"/>
      <c r="BU64" s="67"/>
      <c r="BV64" s="42"/>
      <c r="BW64" s="65"/>
      <c r="BX64" s="42" t="s">
        <v>951</v>
      </c>
      <c r="BY64" s="42"/>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42"/>
    </row>
    <row r="65" spans="1:113" ht="12" customHeight="1" x14ac:dyDescent="0.45">
      <c r="A65" s="65"/>
      <c r="B65" s="42" t="s">
        <v>952</v>
      </c>
      <c r="C65" s="42"/>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c r="AJ65" s="67"/>
      <c r="AK65" s="42"/>
      <c r="AL65" s="65"/>
      <c r="AM65" s="42" t="s">
        <v>952</v>
      </c>
      <c r="AN65" s="42"/>
      <c r="AO65" s="67"/>
      <c r="AP65" s="67"/>
      <c r="AQ65" s="67"/>
      <c r="AR65" s="67"/>
      <c r="AS65" s="67"/>
      <c r="AT65" s="67"/>
      <c r="AU65" s="67"/>
      <c r="AV65" s="67"/>
      <c r="AW65" s="67"/>
      <c r="AX65" s="67"/>
      <c r="AY65" s="67"/>
      <c r="AZ65" s="67"/>
      <c r="BA65" s="67"/>
      <c r="BB65" s="67"/>
      <c r="BC65" s="67"/>
      <c r="BD65" s="67"/>
      <c r="BE65" s="67"/>
      <c r="BF65" s="67"/>
      <c r="BG65" s="67"/>
      <c r="BH65" s="67"/>
      <c r="BI65" s="67"/>
      <c r="BJ65" s="67"/>
      <c r="BK65" s="67"/>
      <c r="BL65" s="67"/>
      <c r="BM65" s="67"/>
      <c r="BN65" s="67"/>
      <c r="BO65" s="67"/>
      <c r="BP65" s="67"/>
      <c r="BQ65" s="67"/>
      <c r="BR65" s="67"/>
      <c r="BS65" s="67"/>
      <c r="BT65" s="67"/>
      <c r="BU65" s="67"/>
      <c r="BV65" s="42"/>
      <c r="BW65" s="65"/>
      <c r="BX65" s="42" t="s">
        <v>952</v>
      </c>
      <c r="BY65" s="42"/>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42"/>
    </row>
    <row r="66" spans="1:113" ht="12" customHeight="1" x14ac:dyDescent="0.45">
      <c r="A66" s="68"/>
      <c r="B66" s="6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70"/>
      <c r="AL66" s="68"/>
      <c r="AM66" s="69"/>
      <c r="AN66" s="69"/>
      <c r="AO66" s="69"/>
      <c r="AP66" s="69"/>
      <c r="AQ66" s="69"/>
      <c r="AR66" s="69"/>
      <c r="AS66" s="69"/>
      <c r="AT66" s="69"/>
      <c r="AU66" s="69"/>
      <c r="AV66" s="69"/>
      <c r="AW66" s="69"/>
      <c r="AX66" s="69"/>
      <c r="AY66" s="69"/>
      <c r="AZ66" s="69"/>
      <c r="BA66" s="69"/>
      <c r="BB66" s="69"/>
      <c r="BC66" s="69"/>
      <c r="BD66" s="69"/>
      <c r="BE66" s="69"/>
      <c r="BF66" s="69"/>
      <c r="BG66" s="69"/>
      <c r="BH66" s="69"/>
      <c r="BI66" s="69"/>
      <c r="BJ66" s="69"/>
      <c r="BK66" s="69"/>
      <c r="BL66" s="69"/>
      <c r="BM66" s="69"/>
      <c r="BN66" s="69"/>
      <c r="BO66" s="69"/>
      <c r="BP66" s="69"/>
      <c r="BQ66" s="69"/>
      <c r="BR66" s="69"/>
      <c r="BS66" s="69"/>
      <c r="BT66" s="69"/>
      <c r="BU66" s="69"/>
      <c r="BV66" s="70"/>
      <c r="BW66" s="68"/>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70"/>
    </row>
    <row r="67" spans="1:113" ht="12" customHeight="1" thickBot="1" x14ac:dyDescent="0.5">
      <c r="A67" s="62"/>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4"/>
      <c r="AL67" s="62"/>
      <c r="AM67" s="63"/>
      <c r="AN67" s="63"/>
      <c r="AO67" s="63"/>
      <c r="AP67" s="63"/>
      <c r="AQ67" s="63"/>
      <c r="AR67" s="63"/>
      <c r="AS67" s="63"/>
      <c r="AT67" s="63"/>
      <c r="AU67" s="63"/>
      <c r="AV67" s="63"/>
      <c r="AW67" s="63"/>
      <c r="AX67" s="63"/>
      <c r="AY67" s="63"/>
      <c r="AZ67" s="63"/>
      <c r="BA67" s="63"/>
      <c r="BB67" s="63"/>
      <c r="BC67" s="63"/>
      <c r="BD67" s="63"/>
      <c r="BE67" s="63"/>
      <c r="BF67" s="63"/>
      <c r="BG67" s="63"/>
      <c r="BH67" s="63"/>
      <c r="BI67" s="63"/>
      <c r="BJ67" s="63"/>
      <c r="BK67" s="63"/>
      <c r="BL67" s="63"/>
      <c r="BM67" s="63"/>
      <c r="BN67" s="63"/>
      <c r="BO67" s="63"/>
      <c r="BP67" s="63"/>
      <c r="BQ67" s="63"/>
      <c r="BR67" s="63"/>
      <c r="BS67" s="63"/>
      <c r="BT67" s="63"/>
      <c r="BU67" s="63"/>
      <c r="BV67" s="64"/>
      <c r="BW67" s="550"/>
      <c r="BX67" s="551"/>
      <c r="BY67" s="551"/>
      <c r="BZ67" s="551"/>
      <c r="CA67" s="551"/>
      <c r="CB67" s="551"/>
      <c r="CC67" s="551"/>
      <c r="CD67" s="551"/>
      <c r="CE67" s="551"/>
      <c r="CF67" s="551"/>
      <c r="CG67" s="551"/>
      <c r="CH67" s="551"/>
      <c r="CI67" s="551"/>
      <c r="CJ67" s="551"/>
      <c r="CK67" s="551"/>
      <c r="CL67" s="551"/>
      <c r="CM67" s="551"/>
      <c r="CN67" s="551"/>
      <c r="CO67" s="551"/>
      <c r="CP67" s="551"/>
      <c r="CQ67" s="551"/>
      <c r="CR67" s="551"/>
      <c r="CS67" s="551"/>
      <c r="CT67" s="551"/>
      <c r="CU67" s="551"/>
      <c r="CV67" s="551"/>
      <c r="CW67" s="551"/>
      <c r="CX67" s="551"/>
      <c r="CY67" s="551"/>
      <c r="CZ67" s="551"/>
      <c r="DA67" s="551"/>
      <c r="DB67" s="551"/>
      <c r="DC67" s="551"/>
      <c r="DD67" s="551"/>
      <c r="DE67" s="551"/>
      <c r="DF67" s="551"/>
      <c r="DG67" s="551"/>
      <c r="DH67" s="42"/>
      <c r="DI67" s="42"/>
    </row>
    <row r="68" spans="1:113" ht="12" customHeight="1" x14ac:dyDescent="0.45">
      <c r="A68" s="65"/>
      <c r="B68" s="763" t="s">
        <v>948</v>
      </c>
      <c r="C68" s="764"/>
      <c r="D68" s="764"/>
      <c r="E68" s="764"/>
      <c r="F68" s="764"/>
      <c r="G68" s="765"/>
      <c r="H68" s="800">
        <v>4</v>
      </c>
      <c r="I68" s="801"/>
      <c r="J68" s="748" t="s">
        <v>947</v>
      </c>
      <c r="K68" s="749"/>
      <c r="L68" s="749"/>
      <c r="M68" s="750"/>
      <c r="N68" s="754">
        <f>IFERROR(VLOOKUP(H68,事業所リスト,2,FALSE),"")</f>
        <v>0</v>
      </c>
      <c r="O68" s="755"/>
      <c r="P68" s="755"/>
      <c r="Q68" s="755"/>
      <c r="R68" s="755"/>
      <c r="S68" s="755"/>
      <c r="T68" s="755"/>
      <c r="U68" s="755"/>
      <c r="V68" s="755"/>
      <c r="W68" s="755"/>
      <c r="X68" s="755"/>
      <c r="Y68" s="755"/>
      <c r="Z68" s="755"/>
      <c r="AA68" s="755"/>
      <c r="AB68" s="755"/>
      <c r="AC68" s="755"/>
      <c r="AD68" s="755"/>
      <c r="AE68" s="755"/>
      <c r="AF68" s="755"/>
      <c r="AG68" s="755"/>
      <c r="AH68" s="755"/>
      <c r="AI68" s="755"/>
      <c r="AJ68" s="756"/>
      <c r="AK68" s="66"/>
      <c r="AL68" s="65"/>
      <c r="AM68" s="763" t="s">
        <v>948</v>
      </c>
      <c r="AN68" s="764"/>
      <c r="AO68" s="764"/>
      <c r="AP68" s="764"/>
      <c r="AQ68" s="764"/>
      <c r="AR68" s="765"/>
      <c r="AS68" s="800">
        <v>5</v>
      </c>
      <c r="AT68" s="801"/>
      <c r="AU68" s="748" t="s">
        <v>947</v>
      </c>
      <c r="AV68" s="749"/>
      <c r="AW68" s="749"/>
      <c r="AX68" s="750"/>
      <c r="AY68" s="754">
        <f>IFERROR(VLOOKUP(AS68,事業所リスト,2,FALSE),"")</f>
        <v>0</v>
      </c>
      <c r="AZ68" s="755"/>
      <c r="BA68" s="755"/>
      <c r="BB68" s="755"/>
      <c r="BC68" s="755"/>
      <c r="BD68" s="755"/>
      <c r="BE68" s="755"/>
      <c r="BF68" s="755"/>
      <c r="BG68" s="755"/>
      <c r="BH68" s="755"/>
      <c r="BI68" s="755"/>
      <c r="BJ68" s="755"/>
      <c r="BK68" s="755"/>
      <c r="BL68" s="755"/>
      <c r="BM68" s="755"/>
      <c r="BN68" s="755"/>
      <c r="BO68" s="755"/>
      <c r="BP68" s="755"/>
      <c r="BQ68" s="755"/>
      <c r="BR68" s="755"/>
      <c r="BS68" s="755"/>
      <c r="BT68" s="755"/>
      <c r="BU68" s="756"/>
      <c r="BV68" s="66"/>
      <c r="BW68" s="552"/>
      <c r="BX68" s="731"/>
      <c r="BY68" s="731"/>
      <c r="BZ68" s="731"/>
      <c r="CA68" s="731"/>
      <c r="CB68" s="731"/>
      <c r="CC68" s="731"/>
      <c r="CD68" s="727"/>
      <c r="CE68" s="727"/>
      <c r="CF68" s="727"/>
      <c r="CG68" s="727"/>
      <c r="CH68" s="727"/>
      <c r="CI68" s="727"/>
      <c r="CJ68" s="730"/>
      <c r="CK68" s="730"/>
      <c r="CL68" s="730"/>
      <c r="CM68" s="730"/>
      <c r="CN68" s="730"/>
      <c r="CO68" s="730"/>
      <c r="CP68" s="730"/>
      <c r="CQ68" s="730"/>
      <c r="CR68" s="730"/>
      <c r="CS68" s="730"/>
      <c r="CT68" s="730"/>
      <c r="CU68" s="730"/>
      <c r="CV68" s="730"/>
      <c r="CW68" s="730"/>
      <c r="CX68" s="730"/>
      <c r="CY68" s="730"/>
      <c r="CZ68" s="730"/>
      <c r="DA68" s="730"/>
      <c r="DB68" s="730"/>
      <c r="DC68" s="730"/>
      <c r="DD68" s="730"/>
      <c r="DE68" s="730"/>
      <c r="DF68" s="730"/>
      <c r="DG68" s="232"/>
      <c r="DH68" s="42"/>
      <c r="DI68" s="42"/>
    </row>
    <row r="69" spans="1:113" ht="12.6" thickBot="1" x14ac:dyDescent="0.5">
      <c r="A69" s="65"/>
      <c r="B69" s="785"/>
      <c r="C69" s="786"/>
      <c r="D69" s="786"/>
      <c r="E69" s="786"/>
      <c r="F69" s="786"/>
      <c r="G69" s="787"/>
      <c r="H69" s="802"/>
      <c r="I69" s="803"/>
      <c r="J69" s="751"/>
      <c r="K69" s="752"/>
      <c r="L69" s="752"/>
      <c r="M69" s="753"/>
      <c r="N69" s="757"/>
      <c r="O69" s="758"/>
      <c r="P69" s="758"/>
      <c r="Q69" s="758"/>
      <c r="R69" s="758"/>
      <c r="S69" s="758"/>
      <c r="T69" s="758"/>
      <c r="U69" s="758"/>
      <c r="V69" s="758"/>
      <c r="W69" s="758"/>
      <c r="X69" s="758"/>
      <c r="Y69" s="758"/>
      <c r="Z69" s="758"/>
      <c r="AA69" s="758"/>
      <c r="AB69" s="758"/>
      <c r="AC69" s="758"/>
      <c r="AD69" s="758"/>
      <c r="AE69" s="758"/>
      <c r="AF69" s="758"/>
      <c r="AG69" s="758"/>
      <c r="AH69" s="758"/>
      <c r="AI69" s="758"/>
      <c r="AJ69" s="759"/>
      <c r="AK69" s="66"/>
      <c r="AL69" s="65"/>
      <c r="AM69" s="785"/>
      <c r="AN69" s="786"/>
      <c r="AO69" s="786"/>
      <c r="AP69" s="786"/>
      <c r="AQ69" s="786"/>
      <c r="AR69" s="787"/>
      <c r="AS69" s="802"/>
      <c r="AT69" s="803"/>
      <c r="AU69" s="751"/>
      <c r="AV69" s="752"/>
      <c r="AW69" s="752"/>
      <c r="AX69" s="753"/>
      <c r="AY69" s="757"/>
      <c r="AZ69" s="758"/>
      <c r="BA69" s="758"/>
      <c r="BB69" s="758"/>
      <c r="BC69" s="758"/>
      <c r="BD69" s="758"/>
      <c r="BE69" s="758"/>
      <c r="BF69" s="758"/>
      <c r="BG69" s="758"/>
      <c r="BH69" s="758"/>
      <c r="BI69" s="758"/>
      <c r="BJ69" s="758"/>
      <c r="BK69" s="758"/>
      <c r="BL69" s="758"/>
      <c r="BM69" s="758"/>
      <c r="BN69" s="758"/>
      <c r="BO69" s="758"/>
      <c r="BP69" s="758"/>
      <c r="BQ69" s="758"/>
      <c r="BR69" s="758"/>
      <c r="BS69" s="758"/>
      <c r="BT69" s="758"/>
      <c r="BU69" s="759"/>
      <c r="BV69" s="66"/>
      <c r="BW69" s="552"/>
      <c r="BX69" s="731"/>
      <c r="BY69" s="731"/>
      <c r="BZ69" s="731"/>
      <c r="CA69" s="731"/>
      <c r="CB69" s="731"/>
      <c r="CC69" s="731"/>
      <c r="CD69" s="727"/>
      <c r="CE69" s="727"/>
      <c r="CF69" s="727"/>
      <c r="CG69" s="727"/>
      <c r="CH69" s="727"/>
      <c r="CI69" s="727"/>
      <c r="CJ69" s="730"/>
      <c r="CK69" s="730"/>
      <c r="CL69" s="730"/>
      <c r="CM69" s="730"/>
      <c r="CN69" s="730"/>
      <c r="CO69" s="730"/>
      <c r="CP69" s="730"/>
      <c r="CQ69" s="730"/>
      <c r="CR69" s="730"/>
      <c r="CS69" s="730"/>
      <c r="CT69" s="730"/>
      <c r="CU69" s="730"/>
      <c r="CV69" s="730"/>
      <c r="CW69" s="730"/>
      <c r="CX69" s="730"/>
      <c r="CY69" s="730"/>
      <c r="CZ69" s="730"/>
      <c r="DA69" s="730"/>
      <c r="DB69" s="730"/>
      <c r="DC69" s="730"/>
      <c r="DD69" s="730"/>
      <c r="DE69" s="730"/>
      <c r="DF69" s="730"/>
      <c r="DG69" s="232"/>
      <c r="DH69" s="42"/>
      <c r="DI69" s="42"/>
    </row>
    <row r="70" spans="1:113" ht="18" customHeight="1" x14ac:dyDescent="0.45">
      <c r="A70" s="65"/>
      <c r="B70" s="760" t="s">
        <v>561</v>
      </c>
      <c r="C70" s="761"/>
      <c r="D70" s="761"/>
      <c r="E70" s="761"/>
      <c r="F70" s="761"/>
      <c r="G70" s="761"/>
      <c r="H70" s="762"/>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77"/>
      <c r="AJ70" s="78"/>
      <c r="AK70" s="66"/>
      <c r="AL70" s="65"/>
      <c r="AM70" s="760" t="s">
        <v>561</v>
      </c>
      <c r="AN70" s="761"/>
      <c r="AO70" s="761"/>
      <c r="AP70" s="761"/>
      <c r="AQ70" s="761"/>
      <c r="AR70" s="761"/>
      <c r="AS70" s="762"/>
      <c r="AT70" s="77"/>
      <c r="AU70" s="77"/>
      <c r="AV70" s="77"/>
      <c r="AW70" s="77"/>
      <c r="AX70" s="77"/>
      <c r="AY70" s="77"/>
      <c r="AZ70" s="77"/>
      <c r="BA70" s="77"/>
      <c r="BB70" s="77"/>
      <c r="BC70" s="77"/>
      <c r="BD70" s="77"/>
      <c r="BE70" s="77"/>
      <c r="BF70" s="77"/>
      <c r="BG70" s="77"/>
      <c r="BH70" s="77"/>
      <c r="BI70" s="77"/>
      <c r="BJ70" s="77"/>
      <c r="BK70" s="77"/>
      <c r="BL70" s="77"/>
      <c r="BM70" s="77"/>
      <c r="BN70" s="77"/>
      <c r="BO70" s="77"/>
      <c r="BP70" s="77"/>
      <c r="BQ70" s="77"/>
      <c r="BR70" s="77"/>
      <c r="BS70" s="77"/>
      <c r="BT70" s="77"/>
      <c r="BU70" s="78"/>
      <c r="BV70" s="66"/>
      <c r="BW70" s="552"/>
      <c r="BX70" s="727"/>
      <c r="BY70" s="727"/>
      <c r="BZ70" s="727"/>
      <c r="CA70" s="727"/>
      <c r="CB70" s="727"/>
      <c r="CC70" s="727"/>
      <c r="CD70" s="727"/>
      <c r="CE70" s="230"/>
      <c r="CF70" s="230"/>
      <c r="CG70" s="230"/>
      <c r="CH70" s="230"/>
      <c r="CI70" s="230"/>
      <c r="CJ70" s="230"/>
      <c r="CK70" s="230"/>
      <c r="CL70" s="230"/>
      <c r="CM70" s="230"/>
      <c r="CN70" s="230"/>
      <c r="CO70" s="230"/>
      <c r="CP70" s="230"/>
      <c r="CQ70" s="230"/>
      <c r="CR70" s="230"/>
      <c r="CS70" s="230"/>
      <c r="CT70" s="230"/>
      <c r="CU70" s="230"/>
      <c r="CV70" s="230"/>
      <c r="CW70" s="230"/>
      <c r="CX70" s="230"/>
      <c r="CY70" s="230"/>
      <c r="CZ70" s="230"/>
      <c r="DA70" s="230"/>
      <c r="DB70" s="230"/>
      <c r="DC70" s="230"/>
      <c r="DD70" s="230"/>
      <c r="DE70" s="230"/>
      <c r="DF70" s="230"/>
      <c r="DG70" s="232"/>
      <c r="DH70" s="42"/>
      <c r="DI70" s="42"/>
    </row>
    <row r="71" spans="1:113" ht="11.7" customHeight="1" x14ac:dyDescent="0.45">
      <c r="A71" s="65"/>
      <c r="B71" s="83"/>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80"/>
      <c r="AK71" s="66"/>
      <c r="AL71" s="65"/>
      <c r="AM71" s="83"/>
      <c r="AN71" s="79"/>
      <c r="AO71" s="79"/>
      <c r="AP71" s="79"/>
      <c r="AQ71" s="79"/>
      <c r="AR71" s="79"/>
      <c r="AS71" s="79"/>
      <c r="AT71" s="79"/>
      <c r="AU71" s="79"/>
      <c r="AV71" s="79"/>
      <c r="AW71" s="79"/>
      <c r="AX71" s="79"/>
      <c r="AY71" s="79"/>
      <c r="AZ71" s="79"/>
      <c r="BA71" s="79"/>
      <c r="BB71" s="79"/>
      <c r="BC71" s="79"/>
      <c r="BD71" s="79"/>
      <c r="BE71" s="79"/>
      <c r="BF71" s="79"/>
      <c r="BG71" s="79"/>
      <c r="BH71" s="79"/>
      <c r="BI71" s="79"/>
      <c r="BJ71" s="79"/>
      <c r="BK71" s="79"/>
      <c r="BL71" s="79"/>
      <c r="BM71" s="79"/>
      <c r="BN71" s="79"/>
      <c r="BO71" s="79"/>
      <c r="BP71" s="79"/>
      <c r="BQ71" s="79"/>
      <c r="BR71" s="79"/>
      <c r="BS71" s="79"/>
      <c r="BT71" s="79"/>
      <c r="BU71" s="80"/>
      <c r="BV71" s="66"/>
      <c r="BW71" s="552"/>
      <c r="BX71" s="553"/>
      <c r="BY71" s="553"/>
      <c r="BZ71" s="553"/>
      <c r="CA71" s="553"/>
      <c r="CB71" s="553"/>
      <c r="CC71" s="553"/>
      <c r="CD71" s="553"/>
      <c r="CE71" s="553"/>
      <c r="CF71" s="553"/>
      <c r="CG71" s="553"/>
      <c r="CH71" s="553"/>
      <c r="CI71" s="553"/>
      <c r="CJ71" s="553"/>
      <c r="CK71" s="553"/>
      <c r="CL71" s="553"/>
      <c r="CM71" s="553"/>
      <c r="CN71" s="553"/>
      <c r="CO71" s="553"/>
      <c r="CP71" s="553"/>
      <c r="CQ71" s="553"/>
      <c r="CR71" s="553"/>
      <c r="CS71" s="553"/>
      <c r="CT71" s="553"/>
      <c r="CU71" s="553"/>
      <c r="CV71" s="553"/>
      <c r="CW71" s="553"/>
      <c r="CX71" s="553"/>
      <c r="CY71" s="553"/>
      <c r="CZ71" s="553"/>
      <c r="DA71" s="553"/>
      <c r="DB71" s="553"/>
      <c r="DC71" s="553"/>
      <c r="DD71" s="553"/>
      <c r="DE71" s="553"/>
      <c r="DF71" s="553"/>
      <c r="DG71" s="232"/>
      <c r="DH71" s="42"/>
      <c r="DI71" s="42"/>
    </row>
    <row r="72" spans="1:113" ht="11.7" customHeight="1" x14ac:dyDescent="0.45">
      <c r="A72" s="65"/>
      <c r="B72" s="83"/>
      <c r="C72" s="79"/>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80"/>
      <c r="AK72" s="66"/>
      <c r="AL72" s="65"/>
      <c r="AM72" s="83"/>
      <c r="AN72" s="79"/>
      <c r="AO72" s="79"/>
      <c r="AP72" s="79"/>
      <c r="AQ72" s="79"/>
      <c r="AR72" s="79"/>
      <c r="AS72" s="79"/>
      <c r="AT72" s="79"/>
      <c r="AU72" s="79"/>
      <c r="AV72" s="79"/>
      <c r="AW72" s="79"/>
      <c r="AX72" s="79"/>
      <c r="AY72" s="79"/>
      <c r="AZ72" s="79"/>
      <c r="BA72" s="79"/>
      <c r="BB72" s="79"/>
      <c r="BC72" s="79"/>
      <c r="BD72" s="79"/>
      <c r="BE72" s="79"/>
      <c r="BF72" s="79"/>
      <c r="BG72" s="79"/>
      <c r="BH72" s="79"/>
      <c r="BI72" s="79"/>
      <c r="BJ72" s="79"/>
      <c r="BK72" s="79"/>
      <c r="BL72" s="79"/>
      <c r="BM72" s="79"/>
      <c r="BN72" s="79"/>
      <c r="BO72" s="79"/>
      <c r="BP72" s="79"/>
      <c r="BQ72" s="79"/>
      <c r="BR72" s="79"/>
      <c r="BS72" s="79"/>
      <c r="BT72" s="79"/>
      <c r="BU72" s="80"/>
      <c r="BV72" s="66"/>
      <c r="BW72" s="552"/>
      <c r="BX72" s="553"/>
      <c r="BY72" s="553"/>
      <c r="BZ72" s="553"/>
      <c r="CA72" s="553"/>
      <c r="CB72" s="553"/>
      <c r="CC72" s="553"/>
      <c r="CD72" s="553"/>
      <c r="CE72" s="553"/>
      <c r="CF72" s="553"/>
      <c r="CG72" s="553"/>
      <c r="CH72" s="553"/>
      <c r="CI72" s="553"/>
      <c r="CJ72" s="553"/>
      <c r="CK72" s="553"/>
      <c r="CL72" s="553"/>
      <c r="CM72" s="553"/>
      <c r="CN72" s="553"/>
      <c r="CO72" s="553"/>
      <c r="CP72" s="553"/>
      <c r="CQ72" s="553"/>
      <c r="CR72" s="553"/>
      <c r="CS72" s="553"/>
      <c r="CT72" s="553"/>
      <c r="CU72" s="553"/>
      <c r="CV72" s="553"/>
      <c r="CW72" s="553"/>
      <c r="CX72" s="553"/>
      <c r="CY72" s="553"/>
      <c r="CZ72" s="553"/>
      <c r="DA72" s="553"/>
      <c r="DB72" s="553"/>
      <c r="DC72" s="553"/>
      <c r="DD72" s="553"/>
      <c r="DE72" s="553"/>
      <c r="DF72" s="553"/>
      <c r="DG72" s="232"/>
      <c r="DH72" s="42"/>
      <c r="DI72" s="42"/>
    </row>
    <row r="73" spans="1:113" ht="11.7" customHeight="1" x14ac:dyDescent="0.45">
      <c r="A73" s="65"/>
      <c r="B73" s="83"/>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80"/>
      <c r="AK73" s="66"/>
      <c r="AL73" s="65"/>
      <c r="AM73" s="83"/>
      <c r="AN73" s="79"/>
      <c r="AO73" s="79"/>
      <c r="AP73" s="79"/>
      <c r="AQ73" s="79"/>
      <c r="AR73" s="79"/>
      <c r="AS73" s="79"/>
      <c r="AT73" s="79"/>
      <c r="AU73" s="79"/>
      <c r="AV73" s="79"/>
      <c r="AW73" s="79"/>
      <c r="AX73" s="79"/>
      <c r="AY73" s="79"/>
      <c r="AZ73" s="79"/>
      <c r="BA73" s="79"/>
      <c r="BB73" s="79"/>
      <c r="BC73" s="79"/>
      <c r="BD73" s="79"/>
      <c r="BE73" s="79"/>
      <c r="BF73" s="79"/>
      <c r="BG73" s="79"/>
      <c r="BH73" s="79"/>
      <c r="BI73" s="79"/>
      <c r="BJ73" s="79"/>
      <c r="BK73" s="79"/>
      <c r="BL73" s="79"/>
      <c r="BM73" s="79"/>
      <c r="BN73" s="79"/>
      <c r="BO73" s="79"/>
      <c r="BP73" s="79"/>
      <c r="BQ73" s="79"/>
      <c r="BR73" s="79"/>
      <c r="BS73" s="79"/>
      <c r="BT73" s="79"/>
      <c r="BU73" s="80"/>
      <c r="BV73" s="66"/>
      <c r="BW73" s="552"/>
      <c r="BX73" s="553"/>
      <c r="BY73" s="553"/>
      <c r="BZ73" s="553"/>
      <c r="CA73" s="553"/>
      <c r="CB73" s="553"/>
      <c r="CC73" s="553"/>
      <c r="CD73" s="553"/>
      <c r="CE73" s="553"/>
      <c r="CF73" s="553"/>
      <c r="CG73" s="553"/>
      <c r="CH73" s="553"/>
      <c r="CI73" s="553"/>
      <c r="CJ73" s="553"/>
      <c r="CK73" s="553"/>
      <c r="CL73" s="553"/>
      <c r="CM73" s="553"/>
      <c r="CN73" s="553"/>
      <c r="CO73" s="553"/>
      <c r="CP73" s="553"/>
      <c r="CQ73" s="553"/>
      <c r="CR73" s="553"/>
      <c r="CS73" s="553"/>
      <c r="CT73" s="553"/>
      <c r="CU73" s="553"/>
      <c r="CV73" s="553"/>
      <c r="CW73" s="553"/>
      <c r="CX73" s="553"/>
      <c r="CY73" s="553"/>
      <c r="CZ73" s="553"/>
      <c r="DA73" s="553"/>
      <c r="DB73" s="553"/>
      <c r="DC73" s="553"/>
      <c r="DD73" s="553"/>
      <c r="DE73" s="553"/>
      <c r="DF73" s="553"/>
      <c r="DG73" s="232"/>
      <c r="DH73" s="42"/>
      <c r="DI73" s="42"/>
    </row>
    <row r="74" spans="1:113" ht="11.7" customHeight="1" x14ac:dyDescent="0.45">
      <c r="A74" s="65"/>
      <c r="B74" s="83"/>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80"/>
      <c r="AK74" s="66"/>
      <c r="AL74" s="65"/>
      <c r="AM74" s="83"/>
      <c r="AN74" s="79"/>
      <c r="AO74" s="79"/>
      <c r="AP74" s="79"/>
      <c r="AQ74" s="79"/>
      <c r="AR74" s="79"/>
      <c r="AS74" s="79"/>
      <c r="AT74" s="79"/>
      <c r="AU74" s="79"/>
      <c r="AV74" s="79"/>
      <c r="AW74" s="79"/>
      <c r="AX74" s="79"/>
      <c r="AY74" s="79"/>
      <c r="AZ74" s="79"/>
      <c r="BA74" s="79"/>
      <c r="BB74" s="79"/>
      <c r="BC74" s="79"/>
      <c r="BD74" s="79"/>
      <c r="BE74" s="79"/>
      <c r="BF74" s="79"/>
      <c r="BG74" s="79"/>
      <c r="BH74" s="79"/>
      <c r="BI74" s="79"/>
      <c r="BJ74" s="79"/>
      <c r="BK74" s="79"/>
      <c r="BL74" s="79"/>
      <c r="BM74" s="79"/>
      <c r="BN74" s="79"/>
      <c r="BO74" s="79"/>
      <c r="BP74" s="79"/>
      <c r="BQ74" s="79"/>
      <c r="BR74" s="79"/>
      <c r="BS74" s="79"/>
      <c r="BT74" s="79"/>
      <c r="BU74" s="80"/>
      <c r="BV74" s="66"/>
      <c r="BW74" s="552"/>
      <c r="BX74" s="553"/>
      <c r="BY74" s="553"/>
      <c r="BZ74" s="553"/>
      <c r="CA74" s="553"/>
      <c r="CB74" s="553"/>
      <c r="CC74" s="553"/>
      <c r="CD74" s="553"/>
      <c r="CE74" s="553"/>
      <c r="CF74" s="553"/>
      <c r="CG74" s="553"/>
      <c r="CH74" s="553"/>
      <c r="CI74" s="553"/>
      <c r="CJ74" s="553"/>
      <c r="CK74" s="553"/>
      <c r="CL74" s="553"/>
      <c r="CM74" s="553"/>
      <c r="CN74" s="553"/>
      <c r="CO74" s="553"/>
      <c r="CP74" s="553"/>
      <c r="CQ74" s="553"/>
      <c r="CR74" s="553"/>
      <c r="CS74" s="553"/>
      <c r="CT74" s="553"/>
      <c r="CU74" s="553"/>
      <c r="CV74" s="553"/>
      <c r="CW74" s="553"/>
      <c r="CX74" s="553"/>
      <c r="CY74" s="553"/>
      <c r="CZ74" s="553"/>
      <c r="DA74" s="553"/>
      <c r="DB74" s="553"/>
      <c r="DC74" s="553"/>
      <c r="DD74" s="553"/>
      <c r="DE74" s="553"/>
      <c r="DF74" s="553"/>
      <c r="DG74" s="232"/>
      <c r="DH74" s="42"/>
      <c r="DI74" s="42"/>
    </row>
    <row r="75" spans="1:113" ht="11.7" customHeight="1" x14ac:dyDescent="0.45">
      <c r="A75" s="65"/>
      <c r="B75" s="83"/>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80"/>
      <c r="AK75" s="66"/>
      <c r="AL75" s="65"/>
      <c r="AM75" s="83"/>
      <c r="AN75" s="79"/>
      <c r="AO75" s="79"/>
      <c r="AP75" s="79"/>
      <c r="AQ75" s="79"/>
      <c r="AR75" s="79"/>
      <c r="AS75" s="79"/>
      <c r="AT75" s="79"/>
      <c r="AU75" s="79"/>
      <c r="AV75" s="79"/>
      <c r="AW75" s="79"/>
      <c r="AX75" s="79"/>
      <c r="AY75" s="79"/>
      <c r="AZ75" s="79"/>
      <c r="BA75" s="79"/>
      <c r="BB75" s="79"/>
      <c r="BC75" s="79"/>
      <c r="BD75" s="79"/>
      <c r="BE75" s="79"/>
      <c r="BF75" s="79"/>
      <c r="BG75" s="79"/>
      <c r="BH75" s="79"/>
      <c r="BI75" s="79"/>
      <c r="BJ75" s="79"/>
      <c r="BK75" s="79"/>
      <c r="BL75" s="79"/>
      <c r="BM75" s="79"/>
      <c r="BN75" s="79"/>
      <c r="BO75" s="79"/>
      <c r="BP75" s="79"/>
      <c r="BQ75" s="79"/>
      <c r="BR75" s="79"/>
      <c r="BS75" s="79"/>
      <c r="BT75" s="79"/>
      <c r="BU75" s="80"/>
      <c r="BV75" s="66"/>
      <c r="BW75" s="552"/>
      <c r="BX75" s="553"/>
      <c r="BY75" s="553"/>
      <c r="BZ75" s="553"/>
      <c r="CA75" s="553"/>
      <c r="CB75" s="553"/>
      <c r="CC75" s="553"/>
      <c r="CD75" s="553"/>
      <c r="CE75" s="553"/>
      <c r="CF75" s="553"/>
      <c r="CG75" s="553"/>
      <c r="CH75" s="553"/>
      <c r="CI75" s="553"/>
      <c r="CJ75" s="553"/>
      <c r="CK75" s="553"/>
      <c r="CL75" s="553"/>
      <c r="CM75" s="553"/>
      <c r="CN75" s="553"/>
      <c r="CO75" s="553"/>
      <c r="CP75" s="553"/>
      <c r="CQ75" s="553"/>
      <c r="CR75" s="553"/>
      <c r="CS75" s="553"/>
      <c r="CT75" s="553"/>
      <c r="CU75" s="553"/>
      <c r="CV75" s="553"/>
      <c r="CW75" s="553"/>
      <c r="CX75" s="553"/>
      <c r="CY75" s="553"/>
      <c r="CZ75" s="553"/>
      <c r="DA75" s="553"/>
      <c r="DB75" s="553"/>
      <c r="DC75" s="553"/>
      <c r="DD75" s="553"/>
      <c r="DE75" s="553"/>
      <c r="DF75" s="553"/>
      <c r="DG75" s="232"/>
      <c r="DH75" s="42"/>
      <c r="DI75" s="42"/>
    </row>
    <row r="76" spans="1:113" ht="11.7" customHeight="1" x14ac:dyDescent="0.45">
      <c r="A76" s="65"/>
      <c r="B76" s="83"/>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80"/>
      <c r="AK76" s="66"/>
      <c r="AL76" s="65"/>
      <c r="AM76" s="83"/>
      <c r="AN76" s="79"/>
      <c r="AO76" s="79"/>
      <c r="AP76" s="79"/>
      <c r="AQ76" s="79"/>
      <c r="AR76" s="79"/>
      <c r="AS76" s="79"/>
      <c r="AT76" s="79"/>
      <c r="AU76" s="79"/>
      <c r="AV76" s="79"/>
      <c r="AW76" s="79"/>
      <c r="AX76" s="79"/>
      <c r="AY76" s="79"/>
      <c r="AZ76" s="79"/>
      <c r="BA76" s="79"/>
      <c r="BB76" s="79"/>
      <c r="BC76" s="79"/>
      <c r="BD76" s="79"/>
      <c r="BE76" s="79"/>
      <c r="BF76" s="79"/>
      <c r="BG76" s="79"/>
      <c r="BH76" s="79"/>
      <c r="BI76" s="79"/>
      <c r="BJ76" s="79"/>
      <c r="BK76" s="79"/>
      <c r="BL76" s="79"/>
      <c r="BM76" s="79"/>
      <c r="BN76" s="79"/>
      <c r="BO76" s="79"/>
      <c r="BP76" s="79"/>
      <c r="BQ76" s="79"/>
      <c r="BR76" s="79"/>
      <c r="BS76" s="79"/>
      <c r="BT76" s="79"/>
      <c r="BU76" s="80"/>
      <c r="BV76" s="66"/>
      <c r="BW76" s="552"/>
      <c r="BX76" s="553"/>
      <c r="BY76" s="553"/>
      <c r="BZ76" s="553"/>
      <c r="CA76" s="553"/>
      <c r="CB76" s="553"/>
      <c r="CC76" s="553"/>
      <c r="CD76" s="553"/>
      <c r="CE76" s="553"/>
      <c r="CF76" s="553"/>
      <c r="CG76" s="553"/>
      <c r="CH76" s="553"/>
      <c r="CI76" s="553"/>
      <c r="CJ76" s="553"/>
      <c r="CK76" s="553"/>
      <c r="CL76" s="553"/>
      <c r="CM76" s="553"/>
      <c r="CN76" s="553"/>
      <c r="CO76" s="553"/>
      <c r="CP76" s="553"/>
      <c r="CQ76" s="553"/>
      <c r="CR76" s="553"/>
      <c r="CS76" s="553"/>
      <c r="CT76" s="553"/>
      <c r="CU76" s="553"/>
      <c r="CV76" s="553"/>
      <c r="CW76" s="553"/>
      <c r="CX76" s="553"/>
      <c r="CY76" s="553"/>
      <c r="CZ76" s="553"/>
      <c r="DA76" s="553"/>
      <c r="DB76" s="553"/>
      <c r="DC76" s="553"/>
      <c r="DD76" s="553"/>
      <c r="DE76" s="553"/>
      <c r="DF76" s="553"/>
      <c r="DG76" s="232"/>
      <c r="DH76" s="42"/>
      <c r="DI76" s="42"/>
    </row>
    <row r="77" spans="1:113" ht="11.7" customHeight="1" x14ac:dyDescent="0.45">
      <c r="A77" s="65"/>
      <c r="B77" s="83"/>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80"/>
      <c r="AK77" s="66"/>
      <c r="AL77" s="65"/>
      <c r="AM77" s="83"/>
      <c r="AN77" s="79"/>
      <c r="AO77" s="79"/>
      <c r="AP77" s="79"/>
      <c r="AQ77" s="79"/>
      <c r="AR77" s="79"/>
      <c r="AS77" s="79"/>
      <c r="AT77" s="79"/>
      <c r="AU77" s="79"/>
      <c r="AV77" s="79"/>
      <c r="AW77" s="79"/>
      <c r="AX77" s="79"/>
      <c r="AY77" s="79"/>
      <c r="AZ77" s="79"/>
      <c r="BA77" s="79"/>
      <c r="BB77" s="79"/>
      <c r="BC77" s="79"/>
      <c r="BD77" s="79"/>
      <c r="BE77" s="79"/>
      <c r="BF77" s="79"/>
      <c r="BG77" s="79"/>
      <c r="BH77" s="79"/>
      <c r="BI77" s="79"/>
      <c r="BJ77" s="79"/>
      <c r="BK77" s="79"/>
      <c r="BL77" s="79"/>
      <c r="BM77" s="79"/>
      <c r="BN77" s="79"/>
      <c r="BO77" s="79"/>
      <c r="BP77" s="79"/>
      <c r="BQ77" s="79"/>
      <c r="BR77" s="79"/>
      <c r="BS77" s="79"/>
      <c r="BT77" s="79"/>
      <c r="BU77" s="80"/>
      <c r="BV77" s="66"/>
      <c r="BW77" s="552"/>
      <c r="BX77" s="553"/>
      <c r="BY77" s="553"/>
      <c r="BZ77" s="553"/>
      <c r="CA77" s="553"/>
      <c r="CB77" s="553"/>
      <c r="CC77" s="553"/>
      <c r="CD77" s="553"/>
      <c r="CE77" s="553"/>
      <c r="CF77" s="553"/>
      <c r="CG77" s="553"/>
      <c r="CH77" s="553"/>
      <c r="CI77" s="553"/>
      <c r="CJ77" s="553"/>
      <c r="CK77" s="553"/>
      <c r="CL77" s="553"/>
      <c r="CM77" s="553"/>
      <c r="CN77" s="553"/>
      <c r="CO77" s="553"/>
      <c r="CP77" s="553"/>
      <c r="CQ77" s="553"/>
      <c r="CR77" s="553"/>
      <c r="CS77" s="553"/>
      <c r="CT77" s="553"/>
      <c r="CU77" s="553"/>
      <c r="CV77" s="553"/>
      <c r="CW77" s="553"/>
      <c r="CX77" s="553"/>
      <c r="CY77" s="553"/>
      <c r="CZ77" s="553"/>
      <c r="DA77" s="553"/>
      <c r="DB77" s="553"/>
      <c r="DC77" s="553"/>
      <c r="DD77" s="553"/>
      <c r="DE77" s="553"/>
      <c r="DF77" s="553"/>
      <c r="DG77" s="232"/>
      <c r="DH77" s="42"/>
      <c r="DI77" s="42"/>
    </row>
    <row r="78" spans="1:113" ht="11.7" customHeight="1" x14ac:dyDescent="0.45">
      <c r="A78" s="65"/>
      <c r="B78" s="83"/>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80"/>
      <c r="AK78" s="66"/>
      <c r="AL78" s="65"/>
      <c r="AM78" s="83"/>
      <c r="AN78" s="79"/>
      <c r="AO78" s="79"/>
      <c r="AP78" s="79"/>
      <c r="AQ78" s="79"/>
      <c r="AR78" s="79"/>
      <c r="AS78" s="79"/>
      <c r="AT78" s="79"/>
      <c r="AU78" s="79"/>
      <c r="AV78" s="79"/>
      <c r="AW78" s="79"/>
      <c r="AX78" s="79"/>
      <c r="AY78" s="79"/>
      <c r="AZ78" s="79"/>
      <c r="BA78" s="79"/>
      <c r="BB78" s="79"/>
      <c r="BC78" s="79"/>
      <c r="BD78" s="79"/>
      <c r="BE78" s="79"/>
      <c r="BF78" s="79"/>
      <c r="BG78" s="79"/>
      <c r="BH78" s="79"/>
      <c r="BI78" s="79"/>
      <c r="BJ78" s="79"/>
      <c r="BK78" s="79"/>
      <c r="BL78" s="79"/>
      <c r="BM78" s="79"/>
      <c r="BN78" s="79"/>
      <c r="BO78" s="79"/>
      <c r="BP78" s="79"/>
      <c r="BQ78" s="79"/>
      <c r="BR78" s="79"/>
      <c r="BS78" s="79"/>
      <c r="BT78" s="79"/>
      <c r="BU78" s="80"/>
      <c r="BV78" s="66"/>
      <c r="BW78" s="552"/>
      <c r="BX78" s="553"/>
      <c r="BY78" s="553"/>
      <c r="BZ78" s="553"/>
      <c r="CA78" s="553"/>
      <c r="CB78" s="553"/>
      <c r="CC78" s="553"/>
      <c r="CD78" s="553"/>
      <c r="CE78" s="553"/>
      <c r="CF78" s="553"/>
      <c r="CG78" s="553"/>
      <c r="CH78" s="553"/>
      <c r="CI78" s="553"/>
      <c r="CJ78" s="553"/>
      <c r="CK78" s="553"/>
      <c r="CL78" s="553"/>
      <c r="CM78" s="553"/>
      <c r="CN78" s="553"/>
      <c r="CO78" s="553"/>
      <c r="CP78" s="553"/>
      <c r="CQ78" s="553"/>
      <c r="CR78" s="553"/>
      <c r="CS78" s="553"/>
      <c r="CT78" s="553"/>
      <c r="CU78" s="553"/>
      <c r="CV78" s="553"/>
      <c r="CW78" s="553"/>
      <c r="CX78" s="553"/>
      <c r="CY78" s="553"/>
      <c r="CZ78" s="553"/>
      <c r="DA78" s="553"/>
      <c r="DB78" s="553"/>
      <c r="DC78" s="553"/>
      <c r="DD78" s="553"/>
      <c r="DE78" s="553"/>
      <c r="DF78" s="553"/>
      <c r="DG78" s="232"/>
      <c r="DH78" s="42"/>
      <c r="DI78" s="42"/>
    </row>
    <row r="79" spans="1:113" ht="11.7" customHeight="1" x14ac:dyDescent="0.45">
      <c r="A79" s="65"/>
      <c r="B79" s="83"/>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80"/>
      <c r="AK79" s="66"/>
      <c r="AL79" s="65"/>
      <c r="AM79" s="83"/>
      <c r="AN79" s="79"/>
      <c r="AO79" s="79"/>
      <c r="AP79" s="79"/>
      <c r="AQ79" s="79"/>
      <c r="AR79" s="79"/>
      <c r="AS79" s="79"/>
      <c r="AT79" s="79"/>
      <c r="AU79" s="79"/>
      <c r="AV79" s="79"/>
      <c r="AW79" s="79"/>
      <c r="AX79" s="79"/>
      <c r="AY79" s="79"/>
      <c r="AZ79" s="79"/>
      <c r="BA79" s="79"/>
      <c r="BB79" s="79"/>
      <c r="BC79" s="79"/>
      <c r="BD79" s="79"/>
      <c r="BE79" s="79"/>
      <c r="BF79" s="79"/>
      <c r="BG79" s="79"/>
      <c r="BH79" s="79"/>
      <c r="BI79" s="79"/>
      <c r="BJ79" s="79"/>
      <c r="BK79" s="79"/>
      <c r="BL79" s="79"/>
      <c r="BM79" s="79"/>
      <c r="BN79" s="79"/>
      <c r="BO79" s="79"/>
      <c r="BP79" s="79"/>
      <c r="BQ79" s="79"/>
      <c r="BR79" s="79"/>
      <c r="BS79" s="79"/>
      <c r="BT79" s="79"/>
      <c r="BU79" s="80"/>
      <c r="BV79" s="66"/>
      <c r="BW79" s="552"/>
      <c r="BX79" s="553"/>
      <c r="BY79" s="553"/>
      <c r="BZ79" s="553"/>
      <c r="CA79" s="553"/>
      <c r="CB79" s="553"/>
      <c r="CC79" s="553"/>
      <c r="CD79" s="553"/>
      <c r="CE79" s="553"/>
      <c r="CF79" s="553"/>
      <c r="CG79" s="553"/>
      <c r="CH79" s="553"/>
      <c r="CI79" s="553"/>
      <c r="CJ79" s="553"/>
      <c r="CK79" s="553"/>
      <c r="CL79" s="553"/>
      <c r="CM79" s="553"/>
      <c r="CN79" s="553"/>
      <c r="CO79" s="553"/>
      <c r="CP79" s="553"/>
      <c r="CQ79" s="553"/>
      <c r="CR79" s="553"/>
      <c r="CS79" s="553"/>
      <c r="CT79" s="553"/>
      <c r="CU79" s="553"/>
      <c r="CV79" s="553"/>
      <c r="CW79" s="553"/>
      <c r="CX79" s="553"/>
      <c r="CY79" s="553"/>
      <c r="CZ79" s="553"/>
      <c r="DA79" s="553"/>
      <c r="DB79" s="553"/>
      <c r="DC79" s="553"/>
      <c r="DD79" s="553"/>
      <c r="DE79" s="553"/>
      <c r="DF79" s="553"/>
      <c r="DG79" s="232"/>
      <c r="DH79" s="42"/>
      <c r="DI79" s="42"/>
    </row>
    <row r="80" spans="1:113" ht="11.7" customHeight="1" x14ac:dyDescent="0.45">
      <c r="A80" s="65"/>
      <c r="B80" s="83"/>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80"/>
      <c r="AK80" s="66"/>
      <c r="AL80" s="65"/>
      <c r="AM80" s="83"/>
      <c r="AN80" s="79"/>
      <c r="AO80" s="79"/>
      <c r="AP80" s="79"/>
      <c r="AQ80" s="79"/>
      <c r="AR80" s="79"/>
      <c r="AS80" s="79"/>
      <c r="AT80" s="79"/>
      <c r="AU80" s="79"/>
      <c r="AV80" s="79"/>
      <c r="AW80" s="79"/>
      <c r="AX80" s="79"/>
      <c r="AY80" s="79"/>
      <c r="AZ80" s="79"/>
      <c r="BA80" s="79"/>
      <c r="BB80" s="79"/>
      <c r="BC80" s="79"/>
      <c r="BD80" s="79"/>
      <c r="BE80" s="79"/>
      <c r="BF80" s="79"/>
      <c r="BG80" s="79"/>
      <c r="BH80" s="79"/>
      <c r="BI80" s="79"/>
      <c r="BJ80" s="79"/>
      <c r="BK80" s="79"/>
      <c r="BL80" s="79"/>
      <c r="BM80" s="79"/>
      <c r="BN80" s="79"/>
      <c r="BO80" s="79"/>
      <c r="BP80" s="79"/>
      <c r="BQ80" s="79"/>
      <c r="BR80" s="79"/>
      <c r="BS80" s="79"/>
      <c r="BT80" s="79"/>
      <c r="BU80" s="80"/>
      <c r="BV80" s="66"/>
      <c r="BW80" s="552"/>
      <c r="BX80" s="553"/>
      <c r="BY80" s="553"/>
      <c r="BZ80" s="553"/>
      <c r="CA80" s="553"/>
      <c r="CB80" s="553"/>
      <c r="CC80" s="553"/>
      <c r="CD80" s="553"/>
      <c r="CE80" s="553"/>
      <c r="CF80" s="553"/>
      <c r="CG80" s="553"/>
      <c r="CH80" s="553"/>
      <c r="CI80" s="553"/>
      <c r="CJ80" s="553"/>
      <c r="CK80" s="553"/>
      <c r="CL80" s="553"/>
      <c r="CM80" s="553"/>
      <c r="CN80" s="553"/>
      <c r="CO80" s="553"/>
      <c r="CP80" s="553"/>
      <c r="CQ80" s="553"/>
      <c r="CR80" s="553"/>
      <c r="CS80" s="553"/>
      <c r="CT80" s="553"/>
      <c r="CU80" s="553"/>
      <c r="CV80" s="553"/>
      <c r="CW80" s="553"/>
      <c r="CX80" s="553"/>
      <c r="CY80" s="553"/>
      <c r="CZ80" s="553"/>
      <c r="DA80" s="553"/>
      <c r="DB80" s="553"/>
      <c r="DC80" s="553"/>
      <c r="DD80" s="553"/>
      <c r="DE80" s="553"/>
      <c r="DF80" s="553"/>
      <c r="DG80" s="232"/>
      <c r="DH80" s="42"/>
      <c r="DI80" s="42"/>
    </row>
    <row r="81" spans="1:113" ht="11.7" customHeight="1" x14ac:dyDescent="0.45">
      <c r="A81" s="65"/>
      <c r="B81" s="83"/>
      <c r="C81" s="79"/>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80"/>
      <c r="AK81" s="66"/>
      <c r="AL81" s="65"/>
      <c r="AM81" s="83"/>
      <c r="AN81" s="79"/>
      <c r="AO81" s="79"/>
      <c r="AP81" s="79"/>
      <c r="AQ81" s="79"/>
      <c r="AR81" s="79"/>
      <c r="AS81" s="79"/>
      <c r="AT81" s="79"/>
      <c r="AU81" s="79"/>
      <c r="AV81" s="79"/>
      <c r="AW81" s="79"/>
      <c r="AX81" s="79"/>
      <c r="AY81" s="79"/>
      <c r="AZ81" s="79"/>
      <c r="BA81" s="79"/>
      <c r="BB81" s="79"/>
      <c r="BC81" s="79"/>
      <c r="BD81" s="79"/>
      <c r="BE81" s="79"/>
      <c r="BF81" s="79"/>
      <c r="BG81" s="79"/>
      <c r="BH81" s="79"/>
      <c r="BI81" s="79"/>
      <c r="BJ81" s="79"/>
      <c r="BK81" s="79"/>
      <c r="BL81" s="79"/>
      <c r="BM81" s="79"/>
      <c r="BN81" s="79"/>
      <c r="BO81" s="79"/>
      <c r="BP81" s="79"/>
      <c r="BQ81" s="79"/>
      <c r="BR81" s="79"/>
      <c r="BS81" s="79"/>
      <c r="BT81" s="79"/>
      <c r="BU81" s="80"/>
      <c r="BV81" s="66"/>
      <c r="BW81" s="552"/>
      <c r="BX81" s="553"/>
      <c r="BY81" s="553"/>
      <c r="BZ81" s="553"/>
      <c r="CA81" s="553"/>
      <c r="CB81" s="553"/>
      <c r="CC81" s="553"/>
      <c r="CD81" s="553"/>
      <c r="CE81" s="553"/>
      <c r="CF81" s="553"/>
      <c r="CG81" s="553"/>
      <c r="CH81" s="553"/>
      <c r="CI81" s="553"/>
      <c r="CJ81" s="553"/>
      <c r="CK81" s="553"/>
      <c r="CL81" s="553"/>
      <c r="CM81" s="553"/>
      <c r="CN81" s="553"/>
      <c r="CO81" s="553"/>
      <c r="CP81" s="553"/>
      <c r="CQ81" s="553"/>
      <c r="CR81" s="553"/>
      <c r="CS81" s="553"/>
      <c r="CT81" s="553"/>
      <c r="CU81" s="553"/>
      <c r="CV81" s="553"/>
      <c r="CW81" s="553"/>
      <c r="CX81" s="553"/>
      <c r="CY81" s="553"/>
      <c r="CZ81" s="553"/>
      <c r="DA81" s="553"/>
      <c r="DB81" s="553"/>
      <c r="DC81" s="553"/>
      <c r="DD81" s="553"/>
      <c r="DE81" s="553"/>
      <c r="DF81" s="553"/>
      <c r="DG81" s="232"/>
      <c r="DH81" s="42"/>
      <c r="DI81" s="42"/>
    </row>
    <row r="82" spans="1:113" ht="11.7" customHeight="1" x14ac:dyDescent="0.45">
      <c r="A82" s="65"/>
      <c r="B82" s="83"/>
      <c r="C82" s="79"/>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80"/>
      <c r="AK82" s="66"/>
      <c r="AL82" s="65"/>
      <c r="AM82" s="83"/>
      <c r="AN82" s="79"/>
      <c r="AO82" s="79"/>
      <c r="AP82" s="79"/>
      <c r="AQ82" s="79"/>
      <c r="AR82" s="79"/>
      <c r="AS82" s="79"/>
      <c r="AT82" s="79"/>
      <c r="AU82" s="79"/>
      <c r="AV82" s="79"/>
      <c r="AW82" s="79"/>
      <c r="AX82" s="79"/>
      <c r="AY82" s="79"/>
      <c r="AZ82" s="79"/>
      <c r="BA82" s="79"/>
      <c r="BB82" s="79"/>
      <c r="BC82" s="79"/>
      <c r="BD82" s="79"/>
      <c r="BE82" s="79"/>
      <c r="BF82" s="79"/>
      <c r="BG82" s="79"/>
      <c r="BH82" s="79"/>
      <c r="BI82" s="79"/>
      <c r="BJ82" s="79"/>
      <c r="BK82" s="79"/>
      <c r="BL82" s="79"/>
      <c r="BM82" s="79"/>
      <c r="BN82" s="79"/>
      <c r="BO82" s="79"/>
      <c r="BP82" s="79"/>
      <c r="BQ82" s="79"/>
      <c r="BR82" s="79"/>
      <c r="BS82" s="79"/>
      <c r="BT82" s="79"/>
      <c r="BU82" s="80"/>
      <c r="BV82" s="66"/>
      <c r="BW82" s="552"/>
      <c r="BX82" s="553"/>
      <c r="BY82" s="553"/>
      <c r="BZ82" s="553"/>
      <c r="CA82" s="553"/>
      <c r="CB82" s="553"/>
      <c r="CC82" s="553"/>
      <c r="CD82" s="553"/>
      <c r="CE82" s="553"/>
      <c r="CF82" s="553"/>
      <c r="CG82" s="553"/>
      <c r="CH82" s="553"/>
      <c r="CI82" s="553"/>
      <c r="CJ82" s="553"/>
      <c r="CK82" s="553"/>
      <c r="CL82" s="553"/>
      <c r="CM82" s="553"/>
      <c r="CN82" s="553"/>
      <c r="CO82" s="553"/>
      <c r="CP82" s="553"/>
      <c r="CQ82" s="553"/>
      <c r="CR82" s="553"/>
      <c r="CS82" s="553"/>
      <c r="CT82" s="553"/>
      <c r="CU82" s="553"/>
      <c r="CV82" s="553"/>
      <c r="CW82" s="553"/>
      <c r="CX82" s="553"/>
      <c r="CY82" s="553"/>
      <c r="CZ82" s="553"/>
      <c r="DA82" s="553"/>
      <c r="DB82" s="553"/>
      <c r="DC82" s="553"/>
      <c r="DD82" s="553"/>
      <c r="DE82" s="553"/>
      <c r="DF82" s="553"/>
      <c r="DG82" s="232"/>
      <c r="DH82" s="42"/>
      <c r="DI82" s="42"/>
    </row>
    <row r="83" spans="1:113" ht="11.7" customHeight="1" x14ac:dyDescent="0.45">
      <c r="A83" s="65"/>
      <c r="B83" s="83"/>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80"/>
      <c r="AK83" s="66"/>
      <c r="AL83" s="65"/>
      <c r="AM83" s="83"/>
      <c r="AN83" s="79"/>
      <c r="AO83" s="79"/>
      <c r="AP83" s="79"/>
      <c r="AQ83" s="79"/>
      <c r="AR83" s="79"/>
      <c r="AS83" s="79"/>
      <c r="AT83" s="79"/>
      <c r="AU83" s="79"/>
      <c r="AV83" s="79"/>
      <c r="AW83" s="79"/>
      <c r="AX83" s="79"/>
      <c r="AY83" s="79"/>
      <c r="AZ83" s="79"/>
      <c r="BA83" s="79"/>
      <c r="BB83" s="79"/>
      <c r="BC83" s="79"/>
      <c r="BD83" s="79"/>
      <c r="BE83" s="79"/>
      <c r="BF83" s="79"/>
      <c r="BG83" s="79"/>
      <c r="BH83" s="79"/>
      <c r="BI83" s="79"/>
      <c r="BJ83" s="79"/>
      <c r="BK83" s="79"/>
      <c r="BL83" s="79"/>
      <c r="BM83" s="79"/>
      <c r="BN83" s="79"/>
      <c r="BO83" s="79"/>
      <c r="BP83" s="79"/>
      <c r="BQ83" s="79"/>
      <c r="BR83" s="79"/>
      <c r="BS83" s="79"/>
      <c r="BT83" s="79"/>
      <c r="BU83" s="80"/>
      <c r="BV83" s="66"/>
      <c r="BW83" s="552"/>
      <c r="BX83" s="553"/>
      <c r="BY83" s="553"/>
      <c r="BZ83" s="553"/>
      <c r="CA83" s="553"/>
      <c r="CB83" s="553"/>
      <c r="CC83" s="553"/>
      <c r="CD83" s="553"/>
      <c r="CE83" s="553"/>
      <c r="CF83" s="553"/>
      <c r="CG83" s="553"/>
      <c r="CH83" s="553"/>
      <c r="CI83" s="553"/>
      <c r="CJ83" s="553"/>
      <c r="CK83" s="553"/>
      <c r="CL83" s="553"/>
      <c r="CM83" s="553"/>
      <c r="CN83" s="553"/>
      <c r="CO83" s="553"/>
      <c r="CP83" s="553"/>
      <c r="CQ83" s="553"/>
      <c r="CR83" s="553"/>
      <c r="CS83" s="553"/>
      <c r="CT83" s="553"/>
      <c r="CU83" s="553"/>
      <c r="CV83" s="553"/>
      <c r="CW83" s="553"/>
      <c r="CX83" s="553"/>
      <c r="CY83" s="553"/>
      <c r="CZ83" s="553"/>
      <c r="DA83" s="553"/>
      <c r="DB83" s="553"/>
      <c r="DC83" s="553"/>
      <c r="DD83" s="553"/>
      <c r="DE83" s="553"/>
      <c r="DF83" s="553"/>
      <c r="DG83" s="232"/>
      <c r="DH83" s="42"/>
      <c r="DI83" s="42"/>
    </row>
    <row r="84" spans="1:113" ht="11.7" customHeight="1" x14ac:dyDescent="0.45">
      <c r="A84" s="65"/>
      <c r="B84" s="83"/>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80"/>
      <c r="AK84" s="66"/>
      <c r="AL84" s="65"/>
      <c r="AM84" s="83"/>
      <c r="AN84" s="79"/>
      <c r="AO84" s="79"/>
      <c r="AP84" s="79"/>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79"/>
      <c r="BR84" s="79"/>
      <c r="BS84" s="79"/>
      <c r="BT84" s="79"/>
      <c r="BU84" s="80"/>
      <c r="BV84" s="66"/>
      <c r="BW84" s="552"/>
      <c r="BX84" s="553"/>
      <c r="BY84" s="553"/>
      <c r="BZ84" s="553"/>
      <c r="CA84" s="553"/>
      <c r="CB84" s="553"/>
      <c r="CC84" s="553"/>
      <c r="CD84" s="553"/>
      <c r="CE84" s="553"/>
      <c r="CF84" s="553"/>
      <c r="CG84" s="553"/>
      <c r="CH84" s="553"/>
      <c r="CI84" s="553"/>
      <c r="CJ84" s="553"/>
      <c r="CK84" s="553"/>
      <c r="CL84" s="553"/>
      <c r="CM84" s="553"/>
      <c r="CN84" s="553"/>
      <c r="CO84" s="553"/>
      <c r="CP84" s="553"/>
      <c r="CQ84" s="553"/>
      <c r="CR84" s="553"/>
      <c r="CS84" s="553"/>
      <c r="CT84" s="553"/>
      <c r="CU84" s="553"/>
      <c r="CV84" s="553"/>
      <c r="CW84" s="553"/>
      <c r="CX84" s="553"/>
      <c r="CY84" s="553"/>
      <c r="CZ84" s="553"/>
      <c r="DA84" s="553"/>
      <c r="DB84" s="553"/>
      <c r="DC84" s="553"/>
      <c r="DD84" s="553"/>
      <c r="DE84" s="553"/>
      <c r="DF84" s="553"/>
      <c r="DG84" s="232"/>
      <c r="DH84" s="42"/>
      <c r="DI84" s="42"/>
    </row>
    <row r="85" spans="1:113" ht="11.7" customHeight="1" x14ac:dyDescent="0.45">
      <c r="A85" s="65"/>
      <c r="B85" s="83"/>
      <c r="C85" s="79"/>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80"/>
      <c r="AK85" s="66"/>
      <c r="AL85" s="65"/>
      <c r="AM85" s="83"/>
      <c r="AN85" s="79"/>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79"/>
      <c r="BU85" s="80"/>
      <c r="BV85" s="66"/>
      <c r="BW85" s="552"/>
      <c r="BX85" s="553"/>
      <c r="BY85" s="553"/>
      <c r="BZ85" s="553"/>
      <c r="CA85" s="553"/>
      <c r="CB85" s="553"/>
      <c r="CC85" s="553"/>
      <c r="CD85" s="553"/>
      <c r="CE85" s="553"/>
      <c r="CF85" s="553"/>
      <c r="CG85" s="553"/>
      <c r="CH85" s="553"/>
      <c r="CI85" s="553"/>
      <c r="CJ85" s="553"/>
      <c r="CK85" s="553"/>
      <c r="CL85" s="553"/>
      <c r="CM85" s="553"/>
      <c r="CN85" s="553"/>
      <c r="CO85" s="553"/>
      <c r="CP85" s="553"/>
      <c r="CQ85" s="553"/>
      <c r="CR85" s="553"/>
      <c r="CS85" s="553"/>
      <c r="CT85" s="553"/>
      <c r="CU85" s="553"/>
      <c r="CV85" s="553"/>
      <c r="CW85" s="553"/>
      <c r="CX85" s="553"/>
      <c r="CY85" s="553"/>
      <c r="CZ85" s="553"/>
      <c r="DA85" s="553"/>
      <c r="DB85" s="553"/>
      <c r="DC85" s="553"/>
      <c r="DD85" s="553"/>
      <c r="DE85" s="553"/>
      <c r="DF85" s="553"/>
      <c r="DG85" s="232"/>
      <c r="DH85" s="42"/>
      <c r="DI85" s="42"/>
    </row>
    <row r="86" spans="1:113" ht="11.7" customHeight="1" x14ac:dyDescent="0.45">
      <c r="A86" s="65"/>
      <c r="B86" s="83"/>
      <c r="C86" s="79"/>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80"/>
      <c r="AK86" s="66"/>
      <c r="AL86" s="65"/>
      <c r="AM86" s="83"/>
      <c r="AN86" s="79"/>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79"/>
      <c r="BU86" s="80"/>
      <c r="BV86" s="66"/>
      <c r="BW86" s="552"/>
      <c r="BX86" s="553"/>
      <c r="BY86" s="553"/>
      <c r="BZ86" s="553"/>
      <c r="CA86" s="553"/>
      <c r="CB86" s="553"/>
      <c r="CC86" s="553"/>
      <c r="CD86" s="553"/>
      <c r="CE86" s="553"/>
      <c r="CF86" s="553"/>
      <c r="CG86" s="553"/>
      <c r="CH86" s="553"/>
      <c r="CI86" s="553"/>
      <c r="CJ86" s="553"/>
      <c r="CK86" s="553"/>
      <c r="CL86" s="553"/>
      <c r="CM86" s="553"/>
      <c r="CN86" s="553"/>
      <c r="CO86" s="553"/>
      <c r="CP86" s="553"/>
      <c r="CQ86" s="553"/>
      <c r="CR86" s="553"/>
      <c r="CS86" s="553"/>
      <c r="CT86" s="553"/>
      <c r="CU86" s="553"/>
      <c r="CV86" s="553"/>
      <c r="CW86" s="553"/>
      <c r="CX86" s="553"/>
      <c r="CY86" s="553"/>
      <c r="CZ86" s="553"/>
      <c r="DA86" s="553"/>
      <c r="DB86" s="553"/>
      <c r="DC86" s="553"/>
      <c r="DD86" s="553"/>
      <c r="DE86" s="553"/>
      <c r="DF86" s="553"/>
      <c r="DG86" s="232"/>
      <c r="DH86" s="42"/>
      <c r="DI86" s="42"/>
    </row>
    <row r="87" spans="1:113" ht="11.7" customHeight="1" x14ac:dyDescent="0.45">
      <c r="A87" s="65"/>
      <c r="B87" s="83"/>
      <c r="C87" s="79"/>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80"/>
      <c r="AK87" s="66"/>
      <c r="AL87" s="65"/>
      <c r="AM87" s="83"/>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79"/>
      <c r="BU87" s="80"/>
      <c r="BV87" s="66"/>
      <c r="BW87" s="552"/>
      <c r="BX87" s="553"/>
      <c r="BY87" s="553"/>
      <c r="BZ87" s="553"/>
      <c r="CA87" s="553"/>
      <c r="CB87" s="553"/>
      <c r="CC87" s="553"/>
      <c r="CD87" s="553"/>
      <c r="CE87" s="553"/>
      <c r="CF87" s="553"/>
      <c r="CG87" s="553"/>
      <c r="CH87" s="553"/>
      <c r="CI87" s="553"/>
      <c r="CJ87" s="553"/>
      <c r="CK87" s="553"/>
      <c r="CL87" s="553"/>
      <c r="CM87" s="553"/>
      <c r="CN87" s="553"/>
      <c r="CO87" s="553"/>
      <c r="CP87" s="553"/>
      <c r="CQ87" s="553"/>
      <c r="CR87" s="553"/>
      <c r="CS87" s="553"/>
      <c r="CT87" s="553"/>
      <c r="CU87" s="553"/>
      <c r="CV87" s="553"/>
      <c r="CW87" s="553"/>
      <c r="CX87" s="553"/>
      <c r="CY87" s="553"/>
      <c r="CZ87" s="553"/>
      <c r="DA87" s="553"/>
      <c r="DB87" s="553"/>
      <c r="DC87" s="553"/>
      <c r="DD87" s="553"/>
      <c r="DE87" s="553"/>
      <c r="DF87" s="553"/>
      <c r="DG87" s="232"/>
      <c r="DH87" s="42"/>
      <c r="DI87" s="42"/>
    </row>
    <row r="88" spans="1:113" ht="11.7" customHeight="1" x14ac:dyDescent="0.45">
      <c r="A88" s="65"/>
      <c r="B88" s="83"/>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80"/>
      <c r="AK88" s="66"/>
      <c r="AL88" s="65"/>
      <c r="AM88" s="83"/>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79"/>
      <c r="BU88" s="80"/>
      <c r="BV88" s="66"/>
      <c r="BW88" s="552"/>
      <c r="BX88" s="553"/>
      <c r="BY88" s="553"/>
      <c r="BZ88" s="553"/>
      <c r="CA88" s="553"/>
      <c r="CB88" s="553"/>
      <c r="CC88" s="553"/>
      <c r="CD88" s="553"/>
      <c r="CE88" s="553"/>
      <c r="CF88" s="553"/>
      <c r="CG88" s="553"/>
      <c r="CH88" s="553"/>
      <c r="CI88" s="553"/>
      <c r="CJ88" s="553"/>
      <c r="CK88" s="553"/>
      <c r="CL88" s="553"/>
      <c r="CM88" s="553"/>
      <c r="CN88" s="553"/>
      <c r="CO88" s="553"/>
      <c r="CP88" s="553"/>
      <c r="CQ88" s="553"/>
      <c r="CR88" s="553"/>
      <c r="CS88" s="553"/>
      <c r="CT88" s="553"/>
      <c r="CU88" s="553"/>
      <c r="CV88" s="553"/>
      <c r="CW88" s="553"/>
      <c r="CX88" s="553"/>
      <c r="CY88" s="553"/>
      <c r="CZ88" s="553"/>
      <c r="DA88" s="553"/>
      <c r="DB88" s="553"/>
      <c r="DC88" s="553"/>
      <c r="DD88" s="553"/>
      <c r="DE88" s="553"/>
      <c r="DF88" s="553"/>
      <c r="DG88" s="232"/>
      <c r="DH88" s="42"/>
      <c r="DI88" s="42"/>
    </row>
    <row r="89" spans="1:113" ht="11.7" customHeight="1" x14ac:dyDescent="0.45">
      <c r="A89" s="65"/>
      <c r="B89" s="83"/>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80"/>
      <c r="AK89" s="66"/>
      <c r="AL89" s="65"/>
      <c r="AM89" s="83"/>
      <c r="AN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80"/>
      <c r="BV89" s="66"/>
      <c r="BW89" s="552"/>
      <c r="BX89" s="553"/>
      <c r="BY89" s="553"/>
      <c r="BZ89" s="553"/>
      <c r="CA89" s="553"/>
      <c r="CB89" s="553"/>
      <c r="CC89" s="553"/>
      <c r="CD89" s="553"/>
      <c r="CE89" s="553"/>
      <c r="CF89" s="553"/>
      <c r="CG89" s="553"/>
      <c r="CH89" s="553"/>
      <c r="CI89" s="553"/>
      <c r="CJ89" s="553"/>
      <c r="CK89" s="553"/>
      <c r="CL89" s="553"/>
      <c r="CM89" s="553"/>
      <c r="CN89" s="553"/>
      <c r="CO89" s="553"/>
      <c r="CP89" s="553"/>
      <c r="CQ89" s="553"/>
      <c r="CR89" s="553"/>
      <c r="CS89" s="553"/>
      <c r="CT89" s="553"/>
      <c r="CU89" s="553"/>
      <c r="CV89" s="553"/>
      <c r="CW89" s="553"/>
      <c r="CX89" s="553"/>
      <c r="CY89" s="553"/>
      <c r="CZ89" s="553"/>
      <c r="DA89" s="553"/>
      <c r="DB89" s="553"/>
      <c r="DC89" s="553"/>
      <c r="DD89" s="553"/>
      <c r="DE89" s="553"/>
      <c r="DF89" s="553"/>
      <c r="DG89" s="232"/>
      <c r="DH89" s="42"/>
      <c r="DI89" s="42"/>
    </row>
    <row r="90" spans="1:113" ht="11.7" customHeight="1" x14ac:dyDescent="0.45">
      <c r="A90" s="65"/>
      <c r="B90" s="83"/>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80"/>
      <c r="AK90" s="66"/>
      <c r="AL90" s="65"/>
      <c r="AM90" s="83"/>
      <c r="AN90" s="79"/>
      <c r="AO90" s="79"/>
      <c r="AP90" s="79"/>
      <c r="AQ90" s="79"/>
      <c r="AR90" s="79"/>
      <c r="AS90" s="79"/>
      <c r="AT90" s="79"/>
      <c r="AU90" s="79"/>
      <c r="AV90" s="79"/>
      <c r="AW90" s="79"/>
      <c r="AX90" s="79"/>
      <c r="AY90" s="79"/>
      <c r="AZ90" s="79"/>
      <c r="BA90" s="79"/>
      <c r="BB90" s="79"/>
      <c r="BC90" s="79"/>
      <c r="BD90" s="79"/>
      <c r="BE90" s="79"/>
      <c r="BF90" s="79"/>
      <c r="BG90" s="79"/>
      <c r="BH90" s="79"/>
      <c r="BI90" s="79"/>
      <c r="BJ90" s="79"/>
      <c r="BK90" s="79"/>
      <c r="BL90" s="79"/>
      <c r="BM90" s="79"/>
      <c r="BN90" s="79"/>
      <c r="BO90" s="79"/>
      <c r="BP90" s="79"/>
      <c r="BQ90" s="79"/>
      <c r="BR90" s="79"/>
      <c r="BS90" s="79"/>
      <c r="BT90" s="79"/>
      <c r="BU90" s="80"/>
      <c r="BV90" s="66"/>
      <c r="BW90" s="552"/>
      <c r="BX90" s="553"/>
      <c r="BY90" s="553"/>
      <c r="BZ90" s="553"/>
      <c r="CA90" s="553"/>
      <c r="CB90" s="553"/>
      <c r="CC90" s="553"/>
      <c r="CD90" s="553"/>
      <c r="CE90" s="553"/>
      <c r="CF90" s="553"/>
      <c r="CG90" s="553"/>
      <c r="CH90" s="553"/>
      <c r="CI90" s="553"/>
      <c r="CJ90" s="553"/>
      <c r="CK90" s="553"/>
      <c r="CL90" s="553"/>
      <c r="CM90" s="553"/>
      <c r="CN90" s="553"/>
      <c r="CO90" s="553"/>
      <c r="CP90" s="553"/>
      <c r="CQ90" s="553"/>
      <c r="CR90" s="553"/>
      <c r="CS90" s="553"/>
      <c r="CT90" s="553"/>
      <c r="CU90" s="553"/>
      <c r="CV90" s="553"/>
      <c r="CW90" s="553"/>
      <c r="CX90" s="553"/>
      <c r="CY90" s="553"/>
      <c r="CZ90" s="553"/>
      <c r="DA90" s="553"/>
      <c r="DB90" s="553"/>
      <c r="DC90" s="553"/>
      <c r="DD90" s="553"/>
      <c r="DE90" s="553"/>
      <c r="DF90" s="553"/>
      <c r="DG90" s="232"/>
      <c r="DH90" s="42"/>
      <c r="DI90" s="42"/>
    </row>
    <row r="91" spans="1:113" ht="11.7" customHeight="1" x14ac:dyDescent="0.45">
      <c r="A91" s="65"/>
      <c r="B91" s="83"/>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80"/>
      <c r="AK91" s="66"/>
      <c r="AL91" s="65"/>
      <c r="AM91" s="83"/>
      <c r="AN91" s="79"/>
      <c r="AO91" s="79"/>
      <c r="AP91" s="79"/>
      <c r="AQ91" s="79"/>
      <c r="AR91" s="79"/>
      <c r="AS91" s="79"/>
      <c r="AT91" s="79"/>
      <c r="AU91" s="79"/>
      <c r="AV91" s="79"/>
      <c r="AW91" s="79"/>
      <c r="AX91" s="79"/>
      <c r="AY91" s="79"/>
      <c r="AZ91" s="79"/>
      <c r="BA91" s="79"/>
      <c r="BB91" s="79"/>
      <c r="BC91" s="79"/>
      <c r="BD91" s="79"/>
      <c r="BE91" s="79"/>
      <c r="BF91" s="79"/>
      <c r="BG91" s="79"/>
      <c r="BH91" s="79"/>
      <c r="BI91" s="79"/>
      <c r="BJ91" s="79"/>
      <c r="BK91" s="79"/>
      <c r="BL91" s="79"/>
      <c r="BM91" s="79"/>
      <c r="BN91" s="79"/>
      <c r="BO91" s="79"/>
      <c r="BP91" s="79"/>
      <c r="BQ91" s="79"/>
      <c r="BR91" s="79"/>
      <c r="BS91" s="79"/>
      <c r="BT91" s="79"/>
      <c r="BU91" s="80"/>
      <c r="BV91" s="66"/>
      <c r="BW91" s="552"/>
      <c r="BX91" s="553"/>
      <c r="BY91" s="553"/>
      <c r="BZ91" s="553"/>
      <c r="CA91" s="553"/>
      <c r="CB91" s="553"/>
      <c r="CC91" s="553"/>
      <c r="CD91" s="553"/>
      <c r="CE91" s="553"/>
      <c r="CF91" s="553"/>
      <c r="CG91" s="553"/>
      <c r="CH91" s="553"/>
      <c r="CI91" s="553"/>
      <c r="CJ91" s="553"/>
      <c r="CK91" s="553"/>
      <c r="CL91" s="553"/>
      <c r="CM91" s="553"/>
      <c r="CN91" s="553"/>
      <c r="CO91" s="553"/>
      <c r="CP91" s="553"/>
      <c r="CQ91" s="553"/>
      <c r="CR91" s="553"/>
      <c r="CS91" s="553"/>
      <c r="CT91" s="553"/>
      <c r="CU91" s="553"/>
      <c r="CV91" s="553"/>
      <c r="CW91" s="553"/>
      <c r="CX91" s="553"/>
      <c r="CY91" s="553"/>
      <c r="CZ91" s="553"/>
      <c r="DA91" s="553"/>
      <c r="DB91" s="553"/>
      <c r="DC91" s="553"/>
      <c r="DD91" s="553"/>
      <c r="DE91" s="553"/>
      <c r="DF91" s="553"/>
      <c r="DG91" s="232"/>
      <c r="DH91" s="42"/>
      <c r="DI91" s="42"/>
    </row>
    <row r="92" spans="1:113" ht="11.7" customHeight="1" x14ac:dyDescent="0.45">
      <c r="A92" s="65"/>
      <c r="B92" s="83"/>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80"/>
      <c r="AK92" s="66"/>
      <c r="AL92" s="65"/>
      <c r="AM92" s="83"/>
      <c r="AN92" s="79"/>
      <c r="AO92" s="79"/>
      <c r="AP92" s="79"/>
      <c r="AQ92" s="79"/>
      <c r="AR92" s="79"/>
      <c r="AS92" s="79"/>
      <c r="AT92" s="79"/>
      <c r="AU92" s="79"/>
      <c r="AV92" s="79"/>
      <c r="AW92" s="79"/>
      <c r="AX92" s="79"/>
      <c r="AY92" s="79"/>
      <c r="AZ92" s="79"/>
      <c r="BA92" s="79"/>
      <c r="BB92" s="79"/>
      <c r="BC92" s="79"/>
      <c r="BD92" s="79"/>
      <c r="BE92" s="79"/>
      <c r="BF92" s="79"/>
      <c r="BG92" s="79"/>
      <c r="BH92" s="79"/>
      <c r="BI92" s="79"/>
      <c r="BJ92" s="79"/>
      <c r="BK92" s="79"/>
      <c r="BL92" s="79"/>
      <c r="BM92" s="79"/>
      <c r="BN92" s="79"/>
      <c r="BO92" s="79"/>
      <c r="BP92" s="79"/>
      <c r="BQ92" s="79"/>
      <c r="BR92" s="79"/>
      <c r="BS92" s="79"/>
      <c r="BT92" s="79"/>
      <c r="BU92" s="80"/>
      <c r="BV92" s="66"/>
      <c r="BW92" s="552"/>
      <c r="BX92" s="553"/>
      <c r="BY92" s="553"/>
      <c r="BZ92" s="553"/>
      <c r="CA92" s="553"/>
      <c r="CB92" s="553"/>
      <c r="CC92" s="553"/>
      <c r="CD92" s="553"/>
      <c r="CE92" s="553"/>
      <c r="CF92" s="553"/>
      <c r="CG92" s="553"/>
      <c r="CH92" s="553"/>
      <c r="CI92" s="553"/>
      <c r="CJ92" s="553"/>
      <c r="CK92" s="553"/>
      <c r="CL92" s="553"/>
      <c r="CM92" s="553"/>
      <c r="CN92" s="553"/>
      <c r="CO92" s="553"/>
      <c r="CP92" s="553"/>
      <c r="CQ92" s="553"/>
      <c r="CR92" s="553"/>
      <c r="CS92" s="553"/>
      <c r="CT92" s="553"/>
      <c r="CU92" s="553"/>
      <c r="CV92" s="553"/>
      <c r="CW92" s="553"/>
      <c r="CX92" s="553"/>
      <c r="CY92" s="553"/>
      <c r="CZ92" s="553"/>
      <c r="DA92" s="553"/>
      <c r="DB92" s="553"/>
      <c r="DC92" s="553"/>
      <c r="DD92" s="553"/>
      <c r="DE92" s="553"/>
      <c r="DF92" s="553"/>
      <c r="DG92" s="232"/>
      <c r="DH92" s="42"/>
      <c r="DI92" s="42"/>
    </row>
    <row r="93" spans="1:113" ht="11.7" customHeight="1" x14ac:dyDescent="0.45">
      <c r="A93" s="65"/>
      <c r="B93" s="83"/>
      <c r="C93" s="79"/>
      <c r="D93" s="79"/>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80"/>
      <c r="AK93" s="66"/>
      <c r="AL93" s="65"/>
      <c r="AM93" s="83"/>
      <c r="AN93" s="79"/>
      <c r="AO93" s="79"/>
      <c r="AP93" s="79"/>
      <c r="AQ93" s="79"/>
      <c r="AR93" s="79"/>
      <c r="AS93" s="79"/>
      <c r="AT93" s="79"/>
      <c r="AU93" s="79"/>
      <c r="AV93" s="79"/>
      <c r="AW93" s="79"/>
      <c r="AX93" s="79"/>
      <c r="AY93" s="79"/>
      <c r="AZ93" s="79"/>
      <c r="BA93" s="79"/>
      <c r="BB93" s="79"/>
      <c r="BC93" s="79"/>
      <c r="BD93" s="79"/>
      <c r="BE93" s="79"/>
      <c r="BF93" s="79"/>
      <c r="BG93" s="79"/>
      <c r="BH93" s="79"/>
      <c r="BI93" s="79"/>
      <c r="BJ93" s="79"/>
      <c r="BK93" s="79"/>
      <c r="BL93" s="79"/>
      <c r="BM93" s="79"/>
      <c r="BN93" s="79"/>
      <c r="BO93" s="79"/>
      <c r="BP93" s="79"/>
      <c r="BQ93" s="79"/>
      <c r="BR93" s="79"/>
      <c r="BS93" s="79"/>
      <c r="BT93" s="79"/>
      <c r="BU93" s="80"/>
      <c r="BV93" s="66"/>
      <c r="BW93" s="552"/>
      <c r="BX93" s="553"/>
      <c r="BY93" s="553"/>
      <c r="BZ93" s="553"/>
      <c r="CA93" s="553"/>
      <c r="CB93" s="553"/>
      <c r="CC93" s="553"/>
      <c r="CD93" s="553"/>
      <c r="CE93" s="553"/>
      <c r="CF93" s="553"/>
      <c r="CG93" s="553"/>
      <c r="CH93" s="553"/>
      <c r="CI93" s="553"/>
      <c r="CJ93" s="553"/>
      <c r="CK93" s="553"/>
      <c r="CL93" s="553"/>
      <c r="CM93" s="553"/>
      <c r="CN93" s="553"/>
      <c r="CO93" s="553"/>
      <c r="CP93" s="553"/>
      <c r="CQ93" s="553"/>
      <c r="CR93" s="553"/>
      <c r="CS93" s="553"/>
      <c r="CT93" s="553"/>
      <c r="CU93" s="553"/>
      <c r="CV93" s="553"/>
      <c r="CW93" s="553"/>
      <c r="CX93" s="553"/>
      <c r="CY93" s="553"/>
      <c r="CZ93" s="553"/>
      <c r="DA93" s="553"/>
      <c r="DB93" s="553"/>
      <c r="DC93" s="553"/>
      <c r="DD93" s="553"/>
      <c r="DE93" s="553"/>
      <c r="DF93" s="553"/>
      <c r="DG93" s="232"/>
      <c r="DH93" s="42"/>
      <c r="DI93" s="42"/>
    </row>
    <row r="94" spans="1:113" ht="11.7" customHeight="1" x14ac:dyDescent="0.45">
      <c r="A94" s="65"/>
      <c r="B94" s="83"/>
      <c r="C94" s="79"/>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80"/>
      <c r="AK94" s="66"/>
      <c r="AL94" s="65"/>
      <c r="AM94" s="83"/>
      <c r="AN94" s="79"/>
      <c r="AO94" s="79"/>
      <c r="AP94" s="79"/>
      <c r="AQ94" s="79"/>
      <c r="AR94" s="79"/>
      <c r="AS94" s="79"/>
      <c r="AT94" s="79"/>
      <c r="AU94" s="79"/>
      <c r="AV94" s="79"/>
      <c r="AW94" s="79"/>
      <c r="AX94" s="79"/>
      <c r="AY94" s="79"/>
      <c r="AZ94" s="79"/>
      <c r="BA94" s="79"/>
      <c r="BB94" s="79"/>
      <c r="BC94" s="79"/>
      <c r="BD94" s="79"/>
      <c r="BE94" s="79"/>
      <c r="BF94" s="79"/>
      <c r="BG94" s="79"/>
      <c r="BH94" s="79"/>
      <c r="BI94" s="79"/>
      <c r="BJ94" s="79"/>
      <c r="BK94" s="79"/>
      <c r="BL94" s="79"/>
      <c r="BM94" s="79"/>
      <c r="BN94" s="79"/>
      <c r="BO94" s="79"/>
      <c r="BP94" s="79"/>
      <c r="BQ94" s="79"/>
      <c r="BR94" s="79"/>
      <c r="BS94" s="79"/>
      <c r="BT94" s="79"/>
      <c r="BU94" s="80"/>
      <c r="BV94" s="66"/>
      <c r="BW94" s="552"/>
      <c r="BX94" s="553"/>
      <c r="BY94" s="553"/>
      <c r="BZ94" s="553"/>
      <c r="CA94" s="553"/>
      <c r="CB94" s="553"/>
      <c r="CC94" s="553"/>
      <c r="CD94" s="553"/>
      <c r="CE94" s="553"/>
      <c r="CF94" s="553"/>
      <c r="CG94" s="553"/>
      <c r="CH94" s="553"/>
      <c r="CI94" s="553"/>
      <c r="CJ94" s="553"/>
      <c r="CK94" s="553"/>
      <c r="CL94" s="553"/>
      <c r="CM94" s="553"/>
      <c r="CN94" s="553"/>
      <c r="CO94" s="553"/>
      <c r="CP94" s="553"/>
      <c r="CQ94" s="553"/>
      <c r="CR94" s="553"/>
      <c r="CS94" s="553"/>
      <c r="CT94" s="553"/>
      <c r="CU94" s="553"/>
      <c r="CV94" s="553"/>
      <c r="CW94" s="553"/>
      <c r="CX94" s="553"/>
      <c r="CY94" s="553"/>
      <c r="CZ94" s="553"/>
      <c r="DA94" s="553"/>
      <c r="DB94" s="553"/>
      <c r="DC94" s="553"/>
      <c r="DD94" s="553"/>
      <c r="DE94" s="553"/>
      <c r="DF94" s="553"/>
      <c r="DG94" s="232"/>
      <c r="DH94" s="42"/>
      <c r="DI94" s="42"/>
    </row>
    <row r="95" spans="1:113" ht="11.7" customHeight="1" x14ac:dyDescent="0.45">
      <c r="A95" s="65"/>
      <c r="B95" s="83"/>
      <c r="C95" s="79"/>
      <c r="D95" s="79"/>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80"/>
      <c r="AK95" s="66"/>
      <c r="AL95" s="65"/>
      <c r="AM95" s="83"/>
      <c r="AN95" s="79"/>
      <c r="AO95" s="79"/>
      <c r="AP95" s="79"/>
      <c r="AQ95" s="79"/>
      <c r="AR95" s="79"/>
      <c r="AS95" s="79"/>
      <c r="AT95" s="79"/>
      <c r="AU95" s="79"/>
      <c r="AV95" s="79"/>
      <c r="AW95" s="79"/>
      <c r="AX95" s="79"/>
      <c r="AY95" s="79"/>
      <c r="AZ95" s="79"/>
      <c r="BA95" s="79"/>
      <c r="BB95" s="79"/>
      <c r="BC95" s="79"/>
      <c r="BD95" s="79"/>
      <c r="BE95" s="79"/>
      <c r="BF95" s="79"/>
      <c r="BG95" s="79"/>
      <c r="BH95" s="79"/>
      <c r="BI95" s="79"/>
      <c r="BJ95" s="79"/>
      <c r="BK95" s="79"/>
      <c r="BL95" s="79"/>
      <c r="BM95" s="79"/>
      <c r="BN95" s="79"/>
      <c r="BO95" s="79"/>
      <c r="BP95" s="79"/>
      <c r="BQ95" s="79"/>
      <c r="BR95" s="79"/>
      <c r="BS95" s="79"/>
      <c r="BT95" s="79"/>
      <c r="BU95" s="80"/>
      <c r="BV95" s="66"/>
      <c r="BW95" s="552"/>
      <c r="BX95" s="553"/>
      <c r="BY95" s="553"/>
      <c r="BZ95" s="553"/>
      <c r="CA95" s="553"/>
      <c r="CB95" s="553"/>
      <c r="CC95" s="553"/>
      <c r="CD95" s="553"/>
      <c r="CE95" s="553"/>
      <c r="CF95" s="553"/>
      <c r="CG95" s="553"/>
      <c r="CH95" s="553"/>
      <c r="CI95" s="553"/>
      <c r="CJ95" s="553"/>
      <c r="CK95" s="553"/>
      <c r="CL95" s="553"/>
      <c r="CM95" s="553"/>
      <c r="CN95" s="553"/>
      <c r="CO95" s="553"/>
      <c r="CP95" s="553"/>
      <c r="CQ95" s="553"/>
      <c r="CR95" s="553"/>
      <c r="CS95" s="553"/>
      <c r="CT95" s="553"/>
      <c r="CU95" s="553"/>
      <c r="CV95" s="553"/>
      <c r="CW95" s="553"/>
      <c r="CX95" s="553"/>
      <c r="CY95" s="553"/>
      <c r="CZ95" s="553"/>
      <c r="DA95" s="553"/>
      <c r="DB95" s="553"/>
      <c r="DC95" s="553"/>
      <c r="DD95" s="553"/>
      <c r="DE95" s="553"/>
      <c r="DF95" s="553"/>
      <c r="DG95" s="232"/>
      <c r="DH95" s="42"/>
      <c r="DI95" s="42"/>
    </row>
    <row r="96" spans="1:113" ht="11.7" customHeight="1" x14ac:dyDescent="0.45">
      <c r="A96" s="65"/>
      <c r="B96" s="83"/>
      <c r="C96" s="79"/>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c r="AI96" s="79"/>
      <c r="AJ96" s="80"/>
      <c r="AK96" s="66"/>
      <c r="AL96" s="65"/>
      <c r="AM96" s="83"/>
      <c r="AN96" s="79"/>
      <c r="AO96" s="79"/>
      <c r="AP96" s="79"/>
      <c r="AQ96" s="79"/>
      <c r="AR96" s="79"/>
      <c r="AS96" s="79"/>
      <c r="AT96" s="79"/>
      <c r="AU96" s="79"/>
      <c r="AV96" s="79"/>
      <c r="AW96" s="79"/>
      <c r="AX96" s="79"/>
      <c r="AY96" s="79"/>
      <c r="AZ96" s="79"/>
      <c r="BA96" s="79"/>
      <c r="BB96" s="79"/>
      <c r="BC96" s="79"/>
      <c r="BD96" s="79"/>
      <c r="BE96" s="79"/>
      <c r="BF96" s="79"/>
      <c r="BG96" s="79"/>
      <c r="BH96" s="79"/>
      <c r="BI96" s="79"/>
      <c r="BJ96" s="79"/>
      <c r="BK96" s="79"/>
      <c r="BL96" s="79"/>
      <c r="BM96" s="79"/>
      <c r="BN96" s="79"/>
      <c r="BO96" s="79"/>
      <c r="BP96" s="79"/>
      <c r="BQ96" s="79"/>
      <c r="BR96" s="79"/>
      <c r="BS96" s="79"/>
      <c r="BT96" s="79"/>
      <c r="BU96" s="80"/>
      <c r="BV96" s="66"/>
      <c r="BW96" s="552"/>
      <c r="BX96" s="553"/>
      <c r="BY96" s="553"/>
      <c r="BZ96" s="553"/>
      <c r="CA96" s="553"/>
      <c r="CB96" s="553"/>
      <c r="CC96" s="553"/>
      <c r="CD96" s="553"/>
      <c r="CE96" s="553"/>
      <c r="CF96" s="553"/>
      <c r="CG96" s="553"/>
      <c r="CH96" s="553"/>
      <c r="CI96" s="553"/>
      <c r="CJ96" s="553"/>
      <c r="CK96" s="553"/>
      <c r="CL96" s="553"/>
      <c r="CM96" s="553"/>
      <c r="CN96" s="553"/>
      <c r="CO96" s="553"/>
      <c r="CP96" s="553"/>
      <c r="CQ96" s="553"/>
      <c r="CR96" s="553"/>
      <c r="CS96" s="553"/>
      <c r="CT96" s="553"/>
      <c r="CU96" s="553"/>
      <c r="CV96" s="553"/>
      <c r="CW96" s="553"/>
      <c r="CX96" s="553"/>
      <c r="CY96" s="553"/>
      <c r="CZ96" s="553"/>
      <c r="DA96" s="553"/>
      <c r="DB96" s="553"/>
      <c r="DC96" s="553"/>
      <c r="DD96" s="553"/>
      <c r="DE96" s="553"/>
      <c r="DF96" s="553"/>
      <c r="DG96" s="232"/>
      <c r="DH96" s="42"/>
      <c r="DI96" s="42"/>
    </row>
    <row r="97" spans="1:113" ht="11.7" customHeight="1" x14ac:dyDescent="0.45">
      <c r="A97" s="65"/>
      <c r="B97" s="83"/>
      <c r="C97" s="79"/>
      <c r="D97" s="79"/>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79"/>
      <c r="AJ97" s="80"/>
      <c r="AK97" s="66"/>
      <c r="AL97" s="65"/>
      <c r="AM97" s="83"/>
      <c r="AN97" s="79"/>
      <c r="AO97" s="79"/>
      <c r="AP97" s="79"/>
      <c r="AQ97" s="79"/>
      <c r="AR97" s="79"/>
      <c r="AS97" s="79"/>
      <c r="AT97" s="79"/>
      <c r="AU97" s="79"/>
      <c r="AV97" s="79"/>
      <c r="AW97" s="79"/>
      <c r="AX97" s="79"/>
      <c r="AY97" s="79"/>
      <c r="AZ97" s="79"/>
      <c r="BA97" s="79"/>
      <c r="BB97" s="79"/>
      <c r="BC97" s="79"/>
      <c r="BD97" s="79"/>
      <c r="BE97" s="79"/>
      <c r="BF97" s="79"/>
      <c r="BG97" s="79"/>
      <c r="BH97" s="79"/>
      <c r="BI97" s="79"/>
      <c r="BJ97" s="79"/>
      <c r="BK97" s="79"/>
      <c r="BL97" s="79"/>
      <c r="BM97" s="79"/>
      <c r="BN97" s="79"/>
      <c r="BO97" s="79"/>
      <c r="BP97" s="79"/>
      <c r="BQ97" s="79"/>
      <c r="BR97" s="79"/>
      <c r="BS97" s="79"/>
      <c r="BT97" s="79"/>
      <c r="BU97" s="80"/>
      <c r="BV97" s="66"/>
      <c r="BW97" s="552"/>
      <c r="BX97" s="553"/>
      <c r="BY97" s="553"/>
      <c r="BZ97" s="553"/>
      <c r="CA97" s="553"/>
      <c r="CB97" s="553"/>
      <c r="CC97" s="553"/>
      <c r="CD97" s="553"/>
      <c r="CE97" s="553"/>
      <c r="CF97" s="553"/>
      <c r="CG97" s="553"/>
      <c r="CH97" s="553"/>
      <c r="CI97" s="553"/>
      <c r="CJ97" s="553"/>
      <c r="CK97" s="553"/>
      <c r="CL97" s="553"/>
      <c r="CM97" s="553"/>
      <c r="CN97" s="553"/>
      <c r="CO97" s="553"/>
      <c r="CP97" s="553"/>
      <c r="CQ97" s="553"/>
      <c r="CR97" s="553"/>
      <c r="CS97" s="553"/>
      <c r="CT97" s="553"/>
      <c r="CU97" s="553"/>
      <c r="CV97" s="553"/>
      <c r="CW97" s="553"/>
      <c r="CX97" s="553"/>
      <c r="CY97" s="553"/>
      <c r="CZ97" s="553"/>
      <c r="DA97" s="553"/>
      <c r="DB97" s="553"/>
      <c r="DC97" s="553"/>
      <c r="DD97" s="553"/>
      <c r="DE97" s="553"/>
      <c r="DF97" s="553"/>
      <c r="DG97" s="232"/>
      <c r="DH97" s="42"/>
      <c r="DI97" s="42"/>
    </row>
    <row r="98" spans="1:113" ht="11.7" customHeight="1" x14ac:dyDescent="0.45">
      <c r="A98" s="65"/>
      <c r="B98" s="83"/>
      <c r="C98" s="79"/>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80"/>
      <c r="AK98" s="66"/>
      <c r="AL98" s="65"/>
      <c r="AM98" s="83"/>
      <c r="AN98" s="79"/>
      <c r="AO98" s="79"/>
      <c r="AP98" s="79"/>
      <c r="AQ98" s="79"/>
      <c r="AR98" s="79"/>
      <c r="AS98" s="79"/>
      <c r="AT98" s="79"/>
      <c r="AU98" s="79"/>
      <c r="AV98" s="79"/>
      <c r="AW98" s="79"/>
      <c r="AX98" s="79"/>
      <c r="AY98" s="79"/>
      <c r="AZ98" s="79"/>
      <c r="BA98" s="79"/>
      <c r="BB98" s="79"/>
      <c r="BC98" s="79"/>
      <c r="BD98" s="79"/>
      <c r="BE98" s="79"/>
      <c r="BF98" s="79"/>
      <c r="BG98" s="79"/>
      <c r="BH98" s="79"/>
      <c r="BI98" s="79"/>
      <c r="BJ98" s="79"/>
      <c r="BK98" s="79"/>
      <c r="BL98" s="79"/>
      <c r="BM98" s="79"/>
      <c r="BN98" s="79"/>
      <c r="BO98" s="79"/>
      <c r="BP98" s="79"/>
      <c r="BQ98" s="79"/>
      <c r="BR98" s="79"/>
      <c r="BS98" s="79"/>
      <c r="BT98" s="79"/>
      <c r="BU98" s="80"/>
      <c r="BV98" s="66"/>
      <c r="BW98" s="552"/>
      <c r="BX98" s="553"/>
      <c r="BY98" s="553"/>
      <c r="BZ98" s="553"/>
      <c r="CA98" s="553"/>
      <c r="CB98" s="553"/>
      <c r="CC98" s="553"/>
      <c r="CD98" s="553"/>
      <c r="CE98" s="553"/>
      <c r="CF98" s="553"/>
      <c r="CG98" s="553"/>
      <c r="CH98" s="553"/>
      <c r="CI98" s="553"/>
      <c r="CJ98" s="553"/>
      <c r="CK98" s="553"/>
      <c r="CL98" s="553"/>
      <c r="CM98" s="553"/>
      <c r="CN98" s="553"/>
      <c r="CO98" s="553"/>
      <c r="CP98" s="553"/>
      <c r="CQ98" s="553"/>
      <c r="CR98" s="553"/>
      <c r="CS98" s="553"/>
      <c r="CT98" s="553"/>
      <c r="CU98" s="553"/>
      <c r="CV98" s="553"/>
      <c r="CW98" s="553"/>
      <c r="CX98" s="553"/>
      <c r="CY98" s="553"/>
      <c r="CZ98" s="553"/>
      <c r="DA98" s="553"/>
      <c r="DB98" s="553"/>
      <c r="DC98" s="553"/>
      <c r="DD98" s="553"/>
      <c r="DE98" s="553"/>
      <c r="DF98" s="553"/>
      <c r="DG98" s="232"/>
      <c r="DH98" s="42"/>
      <c r="DI98" s="42"/>
    </row>
    <row r="99" spans="1:113" ht="11.7" customHeight="1" x14ac:dyDescent="0.45">
      <c r="A99" s="65"/>
      <c r="B99" s="83"/>
      <c r="C99" s="79"/>
      <c r="D99" s="79"/>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79"/>
      <c r="AJ99" s="80"/>
      <c r="AK99" s="66"/>
      <c r="AL99" s="65"/>
      <c r="AM99" s="83"/>
      <c r="AN99" s="79"/>
      <c r="AO99" s="79"/>
      <c r="AP99" s="79"/>
      <c r="AQ99" s="79"/>
      <c r="AR99" s="79"/>
      <c r="AS99" s="79"/>
      <c r="AT99" s="79"/>
      <c r="AU99" s="79"/>
      <c r="AV99" s="79"/>
      <c r="AW99" s="79"/>
      <c r="AX99" s="79"/>
      <c r="AY99" s="79"/>
      <c r="AZ99" s="79"/>
      <c r="BA99" s="79"/>
      <c r="BB99" s="79"/>
      <c r="BC99" s="79"/>
      <c r="BD99" s="79"/>
      <c r="BE99" s="79"/>
      <c r="BF99" s="79"/>
      <c r="BG99" s="79"/>
      <c r="BH99" s="79"/>
      <c r="BI99" s="79"/>
      <c r="BJ99" s="79"/>
      <c r="BK99" s="79"/>
      <c r="BL99" s="79"/>
      <c r="BM99" s="79"/>
      <c r="BN99" s="79"/>
      <c r="BO99" s="79"/>
      <c r="BP99" s="79"/>
      <c r="BQ99" s="79"/>
      <c r="BR99" s="79"/>
      <c r="BS99" s="79"/>
      <c r="BT99" s="79"/>
      <c r="BU99" s="80"/>
      <c r="BV99" s="66"/>
      <c r="BW99" s="552"/>
      <c r="BX99" s="553"/>
      <c r="BY99" s="553"/>
      <c r="BZ99" s="553"/>
      <c r="CA99" s="553"/>
      <c r="CB99" s="553"/>
      <c r="CC99" s="553"/>
      <c r="CD99" s="553"/>
      <c r="CE99" s="553"/>
      <c r="CF99" s="553"/>
      <c r="CG99" s="553"/>
      <c r="CH99" s="553"/>
      <c r="CI99" s="553"/>
      <c r="CJ99" s="553"/>
      <c r="CK99" s="553"/>
      <c r="CL99" s="553"/>
      <c r="CM99" s="553"/>
      <c r="CN99" s="553"/>
      <c r="CO99" s="553"/>
      <c r="CP99" s="553"/>
      <c r="CQ99" s="553"/>
      <c r="CR99" s="553"/>
      <c r="CS99" s="553"/>
      <c r="CT99" s="553"/>
      <c r="CU99" s="553"/>
      <c r="CV99" s="553"/>
      <c r="CW99" s="553"/>
      <c r="CX99" s="553"/>
      <c r="CY99" s="553"/>
      <c r="CZ99" s="553"/>
      <c r="DA99" s="553"/>
      <c r="DB99" s="553"/>
      <c r="DC99" s="553"/>
      <c r="DD99" s="553"/>
      <c r="DE99" s="553"/>
      <c r="DF99" s="553"/>
      <c r="DG99" s="232"/>
      <c r="DH99" s="42"/>
      <c r="DI99" s="42"/>
    </row>
    <row r="100" spans="1:113" ht="11.7" customHeight="1" x14ac:dyDescent="0.45">
      <c r="A100" s="65"/>
      <c r="B100" s="83"/>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80"/>
      <c r="AK100" s="66"/>
      <c r="AL100" s="65"/>
      <c r="AM100" s="83"/>
      <c r="AN100" s="79"/>
      <c r="AO100" s="79"/>
      <c r="AP100" s="79"/>
      <c r="AQ100" s="79"/>
      <c r="AR100" s="79"/>
      <c r="AS100" s="79"/>
      <c r="AT100" s="79"/>
      <c r="AU100" s="79"/>
      <c r="AV100" s="79"/>
      <c r="AW100" s="79"/>
      <c r="AX100" s="79"/>
      <c r="AY100" s="79"/>
      <c r="AZ100" s="79"/>
      <c r="BA100" s="79"/>
      <c r="BB100" s="79"/>
      <c r="BC100" s="79"/>
      <c r="BD100" s="79"/>
      <c r="BE100" s="79"/>
      <c r="BF100" s="79"/>
      <c r="BG100" s="79"/>
      <c r="BH100" s="79"/>
      <c r="BI100" s="79"/>
      <c r="BJ100" s="79"/>
      <c r="BK100" s="79"/>
      <c r="BL100" s="79"/>
      <c r="BM100" s="79"/>
      <c r="BN100" s="79"/>
      <c r="BO100" s="79"/>
      <c r="BP100" s="79"/>
      <c r="BQ100" s="79"/>
      <c r="BR100" s="79"/>
      <c r="BS100" s="79"/>
      <c r="BT100" s="79"/>
      <c r="BU100" s="80"/>
      <c r="BV100" s="66"/>
      <c r="BW100" s="552"/>
      <c r="BX100" s="553"/>
      <c r="BY100" s="553"/>
      <c r="BZ100" s="553"/>
      <c r="CA100" s="553"/>
      <c r="CB100" s="553"/>
      <c r="CC100" s="553"/>
      <c r="CD100" s="553"/>
      <c r="CE100" s="553"/>
      <c r="CF100" s="553"/>
      <c r="CG100" s="553"/>
      <c r="CH100" s="553"/>
      <c r="CI100" s="553"/>
      <c r="CJ100" s="553"/>
      <c r="CK100" s="553"/>
      <c r="CL100" s="553"/>
      <c r="CM100" s="553"/>
      <c r="CN100" s="553"/>
      <c r="CO100" s="553"/>
      <c r="CP100" s="553"/>
      <c r="CQ100" s="553"/>
      <c r="CR100" s="553"/>
      <c r="CS100" s="553"/>
      <c r="CT100" s="553"/>
      <c r="CU100" s="553"/>
      <c r="CV100" s="553"/>
      <c r="CW100" s="553"/>
      <c r="CX100" s="553"/>
      <c r="CY100" s="553"/>
      <c r="CZ100" s="553"/>
      <c r="DA100" s="553"/>
      <c r="DB100" s="553"/>
      <c r="DC100" s="553"/>
      <c r="DD100" s="553"/>
      <c r="DE100" s="553"/>
      <c r="DF100" s="553"/>
      <c r="DG100" s="232"/>
      <c r="DH100" s="42"/>
      <c r="DI100" s="42"/>
    </row>
    <row r="101" spans="1:113" ht="11.7" customHeight="1" x14ac:dyDescent="0.45">
      <c r="A101" s="65"/>
      <c r="B101" s="83"/>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c r="AI101" s="79"/>
      <c r="AJ101" s="80"/>
      <c r="AK101" s="66"/>
      <c r="AL101" s="65"/>
      <c r="AM101" s="83"/>
      <c r="AN101" s="79"/>
      <c r="AO101" s="79"/>
      <c r="AP101" s="79"/>
      <c r="AQ101" s="79"/>
      <c r="AR101" s="79"/>
      <c r="AS101" s="79"/>
      <c r="AT101" s="79"/>
      <c r="AU101" s="79"/>
      <c r="AV101" s="79"/>
      <c r="AW101" s="79"/>
      <c r="AX101" s="79"/>
      <c r="AY101" s="79"/>
      <c r="AZ101" s="79"/>
      <c r="BA101" s="79"/>
      <c r="BB101" s="79"/>
      <c r="BC101" s="79"/>
      <c r="BD101" s="79"/>
      <c r="BE101" s="79"/>
      <c r="BF101" s="79"/>
      <c r="BG101" s="79"/>
      <c r="BH101" s="79"/>
      <c r="BI101" s="79"/>
      <c r="BJ101" s="79"/>
      <c r="BK101" s="79"/>
      <c r="BL101" s="79"/>
      <c r="BM101" s="79"/>
      <c r="BN101" s="79"/>
      <c r="BO101" s="79"/>
      <c r="BP101" s="79"/>
      <c r="BQ101" s="79"/>
      <c r="BR101" s="79"/>
      <c r="BS101" s="79"/>
      <c r="BT101" s="79"/>
      <c r="BU101" s="80"/>
      <c r="BV101" s="66"/>
      <c r="BW101" s="552"/>
      <c r="BX101" s="553"/>
      <c r="BY101" s="553"/>
      <c r="BZ101" s="553"/>
      <c r="CA101" s="553"/>
      <c r="CB101" s="553"/>
      <c r="CC101" s="553"/>
      <c r="CD101" s="553"/>
      <c r="CE101" s="553"/>
      <c r="CF101" s="553"/>
      <c r="CG101" s="553"/>
      <c r="CH101" s="553"/>
      <c r="CI101" s="553"/>
      <c r="CJ101" s="553"/>
      <c r="CK101" s="553"/>
      <c r="CL101" s="553"/>
      <c r="CM101" s="553"/>
      <c r="CN101" s="553"/>
      <c r="CO101" s="553"/>
      <c r="CP101" s="553"/>
      <c r="CQ101" s="553"/>
      <c r="CR101" s="553"/>
      <c r="CS101" s="553"/>
      <c r="CT101" s="553"/>
      <c r="CU101" s="553"/>
      <c r="CV101" s="553"/>
      <c r="CW101" s="553"/>
      <c r="CX101" s="553"/>
      <c r="CY101" s="553"/>
      <c r="CZ101" s="553"/>
      <c r="DA101" s="553"/>
      <c r="DB101" s="553"/>
      <c r="DC101" s="553"/>
      <c r="DD101" s="553"/>
      <c r="DE101" s="553"/>
      <c r="DF101" s="553"/>
      <c r="DG101" s="232"/>
      <c r="DH101" s="42"/>
      <c r="DI101" s="42"/>
    </row>
    <row r="102" spans="1:113" ht="11.7" customHeight="1" x14ac:dyDescent="0.45">
      <c r="A102" s="65"/>
      <c r="B102" s="83"/>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80"/>
      <c r="AK102" s="66"/>
      <c r="AL102" s="65"/>
      <c r="AM102" s="83"/>
      <c r="AN102" s="79"/>
      <c r="AO102" s="79"/>
      <c r="AP102" s="79"/>
      <c r="AQ102" s="79"/>
      <c r="AR102" s="79"/>
      <c r="AS102" s="79"/>
      <c r="AT102" s="79"/>
      <c r="AU102" s="79"/>
      <c r="AV102" s="79"/>
      <c r="AW102" s="79"/>
      <c r="AX102" s="79"/>
      <c r="AY102" s="79"/>
      <c r="AZ102" s="79"/>
      <c r="BA102" s="79"/>
      <c r="BB102" s="79"/>
      <c r="BC102" s="79"/>
      <c r="BD102" s="79"/>
      <c r="BE102" s="79"/>
      <c r="BF102" s="79"/>
      <c r="BG102" s="79"/>
      <c r="BH102" s="79"/>
      <c r="BI102" s="79"/>
      <c r="BJ102" s="79"/>
      <c r="BK102" s="79"/>
      <c r="BL102" s="79"/>
      <c r="BM102" s="79"/>
      <c r="BN102" s="79"/>
      <c r="BO102" s="79"/>
      <c r="BP102" s="79"/>
      <c r="BQ102" s="79"/>
      <c r="BR102" s="79"/>
      <c r="BS102" s="79"/>
      <c r="BT102" s="79"/>
      <c r="BU102" s="80"/>
      <c r="BV102" s="66"/>
      <c r="BW102" s="552"/>
      <c r="BX102" s="553"/>
      <c r="BY102" s="553"/>
      <c r="BZ102" s="553"/>
      <c r="CA102" s="553"/>
      <c r="CB102" s="553"/>
      <c r="CC102" s="553"/>
      <c r="CD102" s="553"/>
      <c r="CE102" s="553"/>
      <c r="CF102" s="553"/>
      <c r="CG102" s="553"/>
      <c r="CH102" s="553"/>
      <c r="CI102" s="553"/>
      <c r="CJ102" s="553"/>
      <c r="CK102" s="553"/>
      <c r="CL102" s="553"/>
      <c r="CM102" s="553"/>
      <c r="CN102" s="553"/>
      <c r="CO102" s="553"/>
      <c r="CP102" s="553"/>
      <c r="CQ102" s="553"/>
      <c r="CR102" s="553"/>
      <c r="CS102" s="553"/>
      <c r="CT102" s="553"/>
      <c r="CU102" s="553"/>
      <c r="CV102" s="553"/>
      <c r="CW102" s="553"/>
      <c r="CX102" s="553"/>
      <c r="CY102" s="553"/>
      <c r="CZ102" s="553"/>
      <c r="DA102" s="553"/>
      <c r="DB102" s="553"/>
      <c r="DC102" s="553"/>
      <c r="DD102" s="553"/>
      <c r="DE102" s="553"/>
      <c r="DF102" s="553"/>
      <c r="DG102" s="232"/>
      <c r="DH102" s="42"/>
      <c r="DI102" s="42"/>
    </row>
    <row r="103" spans="1:113" ht="11.7" customHeight="1" x14ac:dyDescent="0.45">
      <c r="A103" s="65"/>
      <c r="B103" s="83"/>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c r="AA103" s="79"/>
      <c r="AB103" s="79"/>
      <c r="AC103" s="79"/>
      <c r="AD103" s="79"/>
      <c r="AE103" s="79"/>
      <c r="AF103" s="79"/>
      <c r="AG103" s="79"/>
      <c r="AH103" s="79"/>
      <c r="AI103" s="79"/>
      <c r="AJ103" s="80"/>
      <c r="AK103" s="66"/>
      <c r="AL103" s="65"/>
      <c r="AM103" s="83"/>
      <c r="AN103" s="79"/>
      <c r="AO103" s="79"/>
      <c r="AP103" s="79"/>
      <c r="AQ103" s="79"/>
      <c r="AR103" s="79"/>
      <c r="AS103" s="79"/>
      <c r="AT103" s="79"/>
      <c r="AU103" s="79"/>
      <c r="AV103" s="79"/>
      <c r="AW103" s="79"/>
      <c r="AX103" s="79"/>
      <c r="AY103" s="79"/>
      <c r="AZ103" s="79"/>
      <c r="BA103" s="79"/>
      <c r="BB103" s="79"/>
      <c r="BC103" s="79"/>
      <c r="BD103" s="79"/>
      <c r="BE103" s="79"/>
      <c r="BF103" s="79"/>
      <c r="BG103" s="79"/>
      <c r="BH103" s="79"/>
      <c r="BI103" s="79"/>
      <c r="BJ103" s="79"/>
      <c r="BK103" s="79"/>
      <c r="BL103" s="79"/>
      <c r="BM103" s="79"/>
      <c r="BN103" s="79"/>
      <c r="BO103" s="79"/>
      <c r="BP103" s="79"/>
      <c r="BQ103" s="79"/>
      <c r="BR103" s="79"/>
      <c r="BS103" s="79"/>
      <c r="BT103" s="79"/>
      <c r="BU103" s="80"/>
      <c r="BV103" s="66"/>
      <c r="BW103" s="552"/>
      <c r="BX103" s="553"/>
      <c r="BY103" s="553"/>
      <c r="BZ103" s="553"/>
      <c r="CA103" s="553"/>
      <c r="CB103" s="553"/>
      <c r="CC103" s="553"/>
      <c r="CD103" s="553"/>
      <c r="CE103" s="553"/>
      <c r="CF103" s="553"/>
      <c r="CG103" s="553"/>
      <c r="CH103" s="553"/>
      <c r="CI103" s="553"/>
      <c r="CJ103" s="553"/>
      <c r="CK103" s="553"/>
      <c r="CL103" s="553"/>
      <c r="CM103" s="553"/>
      <c r="CN103" s="553"/>
      <c r="CO103" s="553"/>
      <c r="CP103" s="553"/>
      <c r="CQ103" s="553"/>
      <c r="CR103" s="553"/>
      <c r="CS103" s="553"/>
      <c r="CT103" s="553"/>
      <c r="CU103" s="553"/>
      <c r="CV103" s="553"/>
      <c r="CW103" s="553"/>
      <c r="CX103" s="553"/>
      <c r="CY103" s="553"/>
      <c r="CZ103" s="553"/>
      <c r="DA103" s="553"/>
      <c r="DB103" s="553"/>
      <c r="DC103" s="553"/>
      <c r="DD103" s="553"/>
      <c r="DE103" s="553"/>
      <c r="DF103" s="553"/>
      <c r="DG103" s="232"/>
      <c r="DH103" s="42"/>
      <c r="DI103" s="42"/>
    </row>
    <row r="104" spans="1:113" ht="11.7" customHeight="1" x14ac:dyDescent="0.45">
      <c r="A104" s="65"/>
      <c r="B104" s="83"/>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c r="AB104" s="79"/>
      <c r="AC104" s="79"/>
      <c r="AD104" s="79"/>
      <c r="AE104" s="79"/>
      <c r="AF104" s="79"/>
      <c r="AG104" s="79"/>
      <c r="AH104" s="79"/>
      <c r="AI104" s="79"/>
      <c r="AJ104" s="80"/>
      <c r="AK104" s="66"/>
      <c r="AL104" s="65"/>
      <c r="AM104" s="83"/>
      <c r="AN104" s="79"/>
      <c r="AO104" s="79"/>
      <c r="AP104" s="79"/>
      <c r="AQ104" s="79"/>
      <c r="AR104" s="79"/>
      <c r="AS104" s="79"/>
      <c r="AT104" s="79"/>
      <c r="AU104" s="79"/>
      <c r="AV104" s="79"/>
      <c r="AW104" s="79"/>
      <c r="AX104" s="79"/>
      <c r="AY104" s="79"/>
      <c r="AZ104" s="79"/>
      <c r="BA104" s="79"/>
      <c r="BB104" s="79"/>
      <c r="BC104" s="79"/>
      <c r="BD104" s="79"/>
      <c r="BE104" s="79"/>
      <c r="BF104" s="79"/>
      <c r="BG104" s="79"/>
      <c r="BH104" s="79"/>
      <c r="BI104" s="79"/>
      <c r="BJ104" s="79"/>
      <c r="BK104" s="79"/>
      <c r="BL104" s="79"/>
      <c r="BM104" s="79"/>
      <c r="BN104" s="79"/>
      <c r="BO104" s="79"/>
      <c r="BP104" s="79"/>
      <c r="BQ104" s="79"/>
      <c r="BR104" s="79"/>
      <c r="BS104" s="79"/>
      <c r="BT104" s="79"/>
      <c r="BU104" s="80"/>
      <c r="BV104" s="66"/>
      <c r="BW104" s="552"/>
      <c r="BX104" s="553"/>
      <c r="BY104" s="553"/>
      <c r="BZ104" s="553"/>
      <c r="CA104" s="553"/>
      <c r="CB104" s="553"/>
      <c r="CC104" s="553"/>
      <c r="CD104" s="553"/>
      <c r="CE104" s="553"/>
      <c r="CF104" s="553"/>
      <c r="CG104" s="553"/>
      <c r="CH104" s="553"/>
      <c r="CI104" s="553"/>
      <c r="CJ104" s="553"/>
      <c r="CK104" s="553"/>
      <c r="CL104" s="553"/>
      <c r="CM104" s="553"/>
      <c r="CN104" s="553"/>
      <c r="CO104" s="553"/>
      <c r="CP104" s="553"/>
      <c r="CQ104" s="553"/>
      <c r="CR104" s="553"/>
      <c r="CS104" s="553"/>
      <c r="CT104" s="553"/>
      <c r="CU104" s="553"/>
      <c r="CV104" s="553"/>
      <c r="CW104" s="553"/>
      <c r="CX104" s="553"/>
      <c r="CY104" s="553"/>
      <c r="CZ104" s="553"/>
      <c r="DA104" s="553"/>
      <c r="DB104" s="553"/>
      <c r="DC104" s="553"/>
      <c r="DD104" s="553"/>
      <c r="DE104" s="553"/>
      <c r="DF104" s="553"/>
      <c r="DG104" s="232"/>
      <c r="DH104" s="42"/>
      <c r="DI104" s="42"/>
    </row>
    <row r="105" spans="1:113" ht="11.7" customHeight="1" x14ac:dyDescent="0.45">
      <c r="A105" s="65"/>
      <c r="B105" s="83"/>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c r="AA105" s="79"/>
      <c r="AB105" s="79"/>
      <c r="AC105" s="79"/>
      <c r="AD105" s="79"/>
      <c r="AE105" s="79"/>
      <c r="AF105" s="79"/>
      <c r="AG105" s="79"/>
      <c r="AH105" s="79"/>
      <c r="AI105" s="79"/>
      <c r="AJ105" s="80"/>
      <c r="AK105" s="66"/>
      <c r="AL105" s="65"/>
      <c r="AM105" s="83"/>
      <c r="AN105" s="79"/>
      <c r="AO105" s="79"/>
      <c r="AP105" s="79"/>
      <c r="AQ105" s="79"/>
      <c r="AR105" s="79"/>
      <c r="AS105" s="79"/>
      <c r="AT105" s="79"/>
      <c r="AU105" s="79"/>
      <c r="AV105" s="79"/>
      <c r="AW105" s="79"/>
      <c r="AX105" s="79"/>
      <c r="AY105" s="79"/>
      <c r="AZ105" s="79"/>
      <c r="BA105" s="79"/>
      <c r="BB105" s="79"/>
      <c r="BC105" s="79"/>
      <c r="BD105" s="79"/>
      <c r="BE105" s="79"/>
      <c r="BF105" s="79"/>
      <c r="BG105" s="79"/>
      <c r="BH105" s="79"/>
      <c r="BI105" s="79"/>
      <c r="BJ105" s="79"/>
      <c r="BK105" s="79"/>
      <c r="BL105" s="79"/>
      <c r="BM105" s="79"/>
      <c r="BN105" s="79"/>
      <c r="BO105" s="79"/>
      <c r="BP105" s="79"/>
      <c r="BQ105" s="79"/>
      <c r="BR105" s="79"/>
      <c r="BS105" s="79"/>
      <c r="BT105" s="79"/>
      <c r="BU105" s="80"/>
      <c r="BV105" s="66"/>
      <c r="BW105" s="552"/>
      <c r="BX105" s="553"/>
      <c r="BY105" s="553"/>
      <c r="BZ105" s="553"/>
      <c r="CA105" s="553"/>
      <c r="CB105" s="553"/>
      <c r="CC105" s="553"/>
      <c r="CD105" s="553"/>
      <c r="CE105" s="553"/>
      <c r="CF105" s="553"/>
      <c r="CG105" s="553"/>
      <c r="CH105" s="553"/>
      <c r="CI105" s="553"/>
      <c r="CJ105" s="553"/>
      <c r="CK105" s="553"/>
      <c r="CL105" s="553"/>
      <c r="CM105" s="553"/>
      <c r="CN105" s="553"/>
      <c r="CO105" s="553"/>
      <c r="CP105" s="553"/>
      <c r="CQ105" s="553"/>
      <c r="CR105" s="553"/>
      <c r="CS105" s="553"/>
      <c r="CT105" s="553"/>
      <c r="CU105" s="553"/>
      <c r="CV105" s="553"/>
      <c r="CW105" s="553"/>
      <c r="CX105" s="553"/>
      <c r="CY105" s="553"/>
      <c r="CZ105" s="553"/>
      <c r="DA105" s="553"/>
      <c r="DB105" s="553"/>
      <c r="DC105" s="553"/>
      <c r="DD105" s="553"/>
      <c r="DE105" s="553"/>
      <c r="DF105" s="553"/>
      <c r="DG105" s="232"/>
      <c r="DH105" s="42"/>
      <c r="DI105" s="42"/>
    </row>
    <row r="106" spans="1:113" ht="11.7" customHeight="1" x14ac:dyDescent="0.45">
      <c r="A106" s="65"/>
      <c r="B106" s="83"/>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c r="AB106" s="79"/>
      <c r="AC106" s="79"/>
      <c r="AD106" s="79"/>
      <c r="AE106" s="79"/>
      <c r="AF106" s="79"/>
      <c r="AG106" s="79"/>
      <c r="AH106" s="79"/>
      <c r="AI106" s="79"/>
      <c r="AJ106" s="80"/>
      <c r="AK106" s="66"/>
      <c r="AL106" s="65"/>
      <c r="AM106" s="83"/>
      <c r="AN106" s="79"/>
      <c r="AO106" s="79"/>
      <c r="AP106" s="79"/>
      <c r="AQ106" s="79"/>
      <c r="AR106" s="79"/>
      <c r="AS106" s="79"/>
      <c r="AT106" s="79"/>
      <c r="AU106" s="79"/>
      <c r="AV106" s="79"/>
      <c r="AW106" s="79"/>
      <c r="AX106" s="79"/>
      <c r="AY106" s="79"/>
      <c r="AZ106" s="79"/>
      <c r="BA106" s="79"/>
      <c r="BB106" s="79"/>
      <c r="BC106" s="79"/>
      <c r="BD106" s="79"/>
      <c r="BE106" s="79"/>
      <c r="BF106" s="79"/>
      <c r="BG106" s="79"/>
      <c r="BH106" s="79"/>
      <c r="BI106" s="79"/>
      <c r="BJ106" s="79"/>
      <c r="BK106" s="79"/>
      <c r="BL106" s="79"/>
      <c r="BM106" s="79"/>
      <c r="BN106" s="79"/>
      <c r="BO106" s="79"/>
      <c r="BP106" s="79"/>
      <c r="BQ106" s="79"/>
      <c r="BR106" s="79"/>
      <c r="BS106" s="79"/>
      <c r="BT106" s="79"/>
      <c r="BU106" s="80"/>
      <c r="BV106" s="66"/>
      <c r="BW106" s="552"/>
      <c r="BX106" s="553"/>
      <c r="BY106" s="553"/>
      <c r="BZ106" s="553"/>
      <c r="CA106" s="553"/>
      <c r="CB106" s="553"/>
      <c r="CC106" s="553"/>
      <c r="CD106" s="553"/>
      <c r="CE106" s="553"/>
      <c r="CF106" s="553"/>
      <c r="CG106" s="553"/>
      <c r="CH106" s="553"/>
      <c r="CI106" s="553"/>
      <c r="CJ106" s="553"/>
      <c r="CK106" s="553"/>
      <c r="CL106" s="553"/>
      <c r="CM106" s="553"/>
      <c r="CN106" s="553"/>
      <c r="CO106" s="553"/>
      <c r="CP106" s="553"/>
      <c r="CQ106" s="553"/>
      <c r="CR106" s="553"/>
      <c r="CS106" s="553"/>
      <c r="CT106" s="553"/>
      <c r="CU106" s="553"/>
      <c r="CV106" s="553"/>
      <c r="CW106" s="553"/>
      <c r="CX106" s="553"/>
      <c r="CY106" s="553"/>
      <c r="CZ106" s="553"/>
      <c r="DA106" s="553"/>
      <c r="DB106" s="553"/>
      <c r="DC106" s="553"/>
      <c r="DD106" s="553"/>
      <c r="DE106" s="553"/>
      <c r="DF106" s="553"/>
      <c r="DG106" s="232"/>
      <c r="DH106" s="42"/>
      <c r="DI106" s="42"/>
    </row>
    <row r="107" spans="1:113" ht="11.7" customHeight="1" x14ac:dyDescent="0.45">
      <c r="A107" s="65"/>
      <c r="B107" s="83"/>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c r="AB107" s="79"/>
      <c r="AC107" s="79"/>
      <c r="AD107" s="79"/>
      <c r="AE107" s="79"/>
      <c r="AF107" s="79"/>
      <c r="AG107" s="79"/>
      <c r="AH107" s="79"/>
      <c r="AI107" s="79"/>
      <c r="AJ107" s="80"/>
      <c r="AK107" s="66"/>
      <c r="AL107" s="65"/>
      <c r="AM107" s="83"/>
      <c r="AN107" s="79"/>
      <c r="AO107" s="79"/>
      <c r="AP107" s="79"/>
      <c r="AQ107" s="79"/>
      <c r="AR107" s="79"/>
      <c r="AS107" s="79"/>
      <c r="AT107" s="79"/>
      <c r="AU107" s="79"/>
      <c r="AV107" s="79"/>
      <c r="AW107" s="79"/>
      <c r="AX107" s="79"/>
      <c r="AY107" s="79"/>
      <c r="AZ107" s="79"/>
      <c r="BA107" s="79"/>
      <c r="BB107" s="79"/>
      <c r="BC107" s="79"/>
      <c r="BD107" s="79"/>
      <c r="BE107" s="79"/>
      <c r="BF107" s="79"/>
      <c r="BG107" s="79"/>
      <c r="BH107" s="79"/>
      <c r="BI107" s="79"/>
      <c r="BJ107" s="79"/>
      <c r="BK107" s="79"/>
      <c r="BL107" s="79"/>
      <c r="BM107" s="79"/>
      <c r="BN107" s="79"/>
      <c r="BO107" s="79"/>
      <c r="BP107" s="79"/>
      <c r="BQ107" s="79"/>
      <c r="BR107" s="79"/>
      <c r="BS107" s="79"/>
      <c r="BT107" s="79"/>
      <c r="BU107" s="80"/>
      <c r="BV107" s="66"/>
      <c r="BW107" s="552"/>
      <c r="BX107" s="553"/>
      <c r="BY107" s="553"/>
      <c r="BZ107" s="553"/>
      <c r="CA107" s="553"/>
      <c r="CB107" s="553"/>
      <c r="CC107" s="553"/>
      <c r="CD107" s="553"/>
      <c r="CE107" s="553"/>
      <c r="CF107" s="553"/>
      <c r="CG107" s="553"/>
      <c r="CH107" s="553"/>
      <c r="CI107" s="553"/>
      <c r="CJ107" s="553"/>
      <c r="CK107" s="553"/>
      <c r="CL107" s="553"/>
      <c r="CM107" s="553"/>
      <c r="CN107" s="553"/>
      <c r="CO107" s="553"/>
      <c r="CP107" s="553"/>
      <c r="CQ107" s="553"/>
      <c r="CR107" s="553"/>
      <c r="CS107" s="553"/>
      <c r="CT107" s="553"/>
      <c r="CU107" s="553"/>
      <c r="CV107" s="553"/>
      <c r="CW107" s="553"/>
      <c r="CX107" s="553"/>
      <c r="CY107" s="553"/>
      <c r="CZ107" s="553"/>
      <c r="DA107" s="553"/>
      <c r="DB107" s="553"/>
      <c r="DC107" s="553"/>
      <c r="DD107" s="553"/>
      <c r="DE107" s="553"/>
      <c r="DF107" s="553"/>
      <c r="DG107" s="232"/>
      <c r="DH107" s="42"/>
      <c r="DI107" s="42"/>
    </row>
    <row r="108" spans="1:113" ht="11.7" customHeight="1" x14ac:dyDescent="0.45">
      <c r="A108" s="65"/>
      <c r="B108" s="83"/>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79"/>
      <c r="AJ108" s="80"/>
      <c r="AK108" s="66"/>
      <c r="AL108" s="65"/>
      <c r="AM108" s="83"/>
      <c r="AN108" s="79"/>
      <c r="AO108" s="79"/>
      <c r="AP108" s="79"/>
      <c r="AQ108" s="79"/>
      <c r="AR108" s="79"/>
      <c r="AS108" s="79"/>
      <c r="AT108" s="79"/>
      <c r="AU108" s="79"/>
      <c r="AV108" s="79"/>
      <c r="AW108" s="79"/>
      <c r="AX108" s="79"/>
      <c r="AY108" s="79"/>
      <c r="AZ108" s="79"/>
      <c r="BA108" s="79"/>
      <c r="BB108" s="79"/>
      <c r="BC108" s="79"/>
      <c r="BD108" s="79"/>
      <c r="BE108" s="79"/>
      <c r="BF108" s="79"/>
      <c r="BG108" s="79"/>
      <c r="BH108" s="79"/>
      <c r="BI108" s="79"/>
      <c r="BJ108" s="79"/>
      <c r="BK108" s="79"/>
      <c r="BL108" s="79"/>
      <c r="BM108" s="79"/>
      <c r="BN108" s="79"/>
      <c r="BO108" s="79"/>
      <c r="BP108" s="79"/>
      <c r="BQ108" s="79"/>
      <c r="BR108" s="79"/>
      <c r="BS108" s="79"/>
      <c r="BT108" s="79"/>
      <c r="BU108" s="80"/>
      <c r="BV108" s="66"/>
      <c r="BW108" s="552"/>
      <c r="BX108" s="553"/>
      <c r="BY108" s="553"/>
      <c r="BZ108" s="553"/>
      <c r="CA108" s="553"/>
      <c r="CB108" s="553"/>
      <c r="CC108" s="553"/>
      <c r="CD108" s="553"/>
      <c r="CE108" s="553"/>
      <c r="CF108" s="553"/>
      <c r="CG108" s="553"/>
      <c r="CH108" s="553"/>
      <c r="CI108" s="553"/>
      <c r="CJ108" s="553"/>
      <c r="CK108" s="553"/>
      <c r="CL108" s="553"/>
      <c r="CM108" s="553"/>
      <c r="CN108" s="553"/>
      <c r="CO108" s="553"/>
      <c r="CP108" s="553"/>
      <c r="CQ108" s="553"/>
      <c r="CR108" s="553"/>
      <c r="CS108" s="553"/>
      <c r="CT108" s="553"/>
      <c r="CU108" s="553"/>
      <c r="CV108" s="553"/>
      <c r="CW108" s="553"/>
      <c r="CX108" s="553"/>
      <c r="CY108" s="553"/>
      <c r="CZ108" s="553"/>
      <c r="DA108" s="553"/>
      <c r="DB108" s="553"/>
      <c r="DC108" s="553"/>
      <c r="DD108" s="553"/>
      <c r="DE108" s="553"/>
      <c r="DF108" s="553"/>
      <c r="DG108" s="232"/>
      <c r="DH108" s="42"/>
      <c r="DI108" s="42"/>
    </row>
    <row r="109" spans="1:113" ht="11.7" customHeight="1" x14ac:dyDescent="0.45">
      <c r="A109" s="65"/>
      <c r="B109" s="83"/>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c r="AC109" s="79"/>
      <c r="AD109" s="79"/>
      <c r="AE109" s="79"/>
      <c r="AF109" s="79"/>
      <c r="AG109" s="79"/>
      <c r="AH109" s="79"/>
      <c r="AI109" s="79"/>
      <c r="AJ109" s="80"/>
      <c r="AK109" s="66"/>
      <c r="AL109" s="65"/>
      <c r="AM109" s="83"/>
      <c r="AN109" s="79"/>
      <c r="AO109" s="79"/>
      <c r="AP109" s="79"/>
      <c r="AQ109" s="79"/>
      <c r="AR109" s="79"/>
      <c r="AS109" s="79"/>
      <c r="AT109" s="79"/>
      <c r="AU109" s="79"/>
      <c r="AV109" s="79"/>
      <c r="AW109" s="79"/>
      <c r="AX109" s="79"/>
      <c r="AY109" s="79"/>
      <c r="AZ109" s="79"/>
      <c r="BA109" s="79"/>
      <c r="BB109" s="79"/>
      <c r="BC109" s="79"/>
      <c r="BD109" s="79"/>
      <c r="BE109" s="79"/>
      <c r="BF109" s="79"/>
      <c r="BG109" s="79"/>
      <c r="BH109" s="79"/>
      <c r="BI109" s="79"/>
      <c r="BJ109" s="79"/>
      <c r="BK109" s="79"/>
      <c r="BL109" s="79"/>
      <c r="BM109" s="79"/>
      <c r="BN109" s="79"/>
      <c r="BO109" s="79"/>
      <c r="BP109" s="79"/>
      <c r="BQ109" s="79"/>
      <c r="BR109" s="79"/>
      <c r="BS109" s="79"/>
      <c r="BT109" s="79"/>
      <c r="BU109" s="80"/>
      <c r="BV109" s="66"/>
      <c r="BW109" s="552"/>
      <c r="BX109" s="553"/>
      <c r="BY109" s="553"/>
      <c r="BZ109" s="553"/>
      <c r="CA109" s="553"/>
      <c r="CB109" s="553"/>
      <c r="CC109" s="553"/>
      <c r="CD109" s="553"/>
      <c r="CE109" s="553"/>
      <c r="CF109" s="553"/>
      <c r="CG109" s="553"/>
      <c r="CH109" s="553"/>
      <c r="CI109" s="553"/>
      <c r="CJ109" s="553"/>
      <c r="CK109" s="553"/>
      <c r="CL109" s="553"/>
      <c r="CM109" s="553"/>
      <c r="CN109" s="553"/>
      <c r="CO109" s="553"/>
      <c r="CP109" s="553"/>
      <c r="CQ109" s="553"/>
      <c r="CR109" s="553"/>
      <c r="CS109" s="553"/>
      <c r="CT109" s="553"/>
      <c r="CU109" s="553"/>
      <c r="CV109" s="553"/>
      <c r="CW109" s="553"/>
      <c r="CX109" s="553"/>
      <c r="CY109" s="553"/>
      <c r="CZ109" s="553"/>
      <c r="DA109" s="553"/>
      <c r="DB109" s="553"/>
      <c r="DC109" s="553"/>
      <c r="DD109" s="553"/>
      <c r="DE109" s="553"/>
      <c r="DF109" s="553"/>
      <c r="DG109" s="232"/>
      <c r="DH109" s="42"/>
      <c r="DI109" s="42"/>
    </row>
    <row r="110" spans="1:113" ht="11.7" customHeight="1" x14ac:dyDescent="0.45">
      <c r="A110" s="65"/>
      <c r="B110" s="83"/>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c r="AA110" s="79"/>
      <c r="AB110" s="79"/>
      <c r="AC110" s="79"/>
      <c r="AD110" s="79"/>
      <c r="AE110" s="79"/>
      <c r="AF110" s="79"/>
      <c r="AG110" s="79"/>
      <c r="AH110" s="79"/>
      <c r="AI110" s="79"/>
      <c r="AJ110" s="80"/>
      <c r="AK110" s="66"/>
      <c r="AL110" s="65"/>
      <c r="AM110" s="83"/>
      <c r="AN110" s="79"/>
      <c r="AO110" s="79"/>
      <c r="AP110" s="79"/>
      <c r="AQ110" s="79"/>
      <c r="AR110" s="79"/>
      <c r="AS110" s="79"/>
      <c r="AT110" s="79"/>
      <c r="AU110" s="79"/>
      <c r="AV110" s="79"/>
      <c r="AW110" s="79"/>
      <c r="AX110" s="79"/>
      <c r="AY110" s="79"/>
      <c r="AZ110" s="79"/>
      <c r="BA110" s="79"/>
      <c r="BB110" s="79"/>
      <c r="BC110" s="79"/>
      <c r="BD110" s="79"/>
      <c r="BE110" s="79"/>
      <c r="BF110" s="79"/>
      <c r="BG110" s="79"/>
      <c r="BH110" s="79"/>
      <c r="BI110" s="79"/>
      <c r="BJ110" s="79"/>
      <c r="BK110" s="79"/>
      <c r="BL110" s="79"/>
      <c r="BM110" s="79"/>
      <c r="BN110" s="79"/>
      <c r="BO110" s="79"/>
      <c r="BP110" s="79"/>
      <c r="BQ110" s="79"/>
      <c r="BR110" s="79"/>
      <c r="BS110" s="79"/>
      <c r="BT110" s="79"/>
      <c r="BU110" s="80"/>
      <c r="BV110" s="66"/>
      <c r="BW110" s="552"/>
      <c r="BX110" s="553"/>
      <c r="BY110" s="553"/>
      <c r="BZ110" s="553"/>
      <c r="CA110" s="553"/>
      <c r="CB110" s="553"/>
      <c r="CC110" s="553"/>
      <c r="CD110" s="553"/>
      <c r="CE110" s="553"/>
      <c r="CF110" s="553"/>
      <c r="CG110" s="553"/>
      <c r="CH110" s="553"/>
      <c r="CI110" s="553"/>
      <c r="CJ110" s="553"/>
      <c r="CK110" s="553"/>
      <c r="CL110" s="553"/>
      <c r="CM110" s="553"/>
      <c r="CN110" s="553"/>
      <c r="CO110" s="553"/>
      <c r="CP110" s="553"/>
      <c r="CQ110" s="553"/>
      <c r="CR110" s="553"/>
      <c r="CS110" s="553"/>
      <c r="CT110" s="553"/>
      <c r="CU110" s="553"/>
      <c r="CV110" s="553"/>
      <c r="CW110" s="553"/>
      <c r="CX110" s="553"/>
      <c r="CY110" s="553"/>
      <c r="CZ110" s="553"/>
      <c r="DA110" s="553"/>
      <c r="DB110" s="553"/>
      <c r="DC110" s="553"/>
      <c r="DD110" s="553"/>
      <c r="DE110" s="553"/>
      <c r="DF110" s="553"/>
      <c r="DG110" s="232"/>
      <c r="DH110" s="42"/>
      <c r="DI110" s="42"/>
    </row>
    <row r="111" spans="1:113" ht="11.7" customHeight="1" x14ac:dyDescent="0.45">
      <c r="A111" s="65"/>
      <c r="B111" s="83"/>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c r="AF111" s="79"/>
      <c r="AG111" s="79"/>
      <c r="AH111" s="79"/>
      <c r="AI111" s="79"/>
      <c r="AJ111" s="80"/>
      <c r="AK111" s="66"/>
      <c r="AL111" s="65"/>
      <c r="AM111" s="83"/>
      <c r="AN111" s="79"/>
      <c r="AO111" s="79"/>
      <c r="AP111" s="79"/>
      <c r="AQ111" s="79"/>
      <c r="AR111" s="79"/>
      <c r="AS111" s="79"/>
      <c r="AT111" s="79"/>
      <c r="AU111" s="79"/>
      <c r="AV111" s="79"/>
      <c r="AW111" s="79"/>
      <c r="AX111" s="79"/>
      <c r="AY111" s="79"/>
      <c r="AZ111" s="79"/>
      <c r="BA111" s="79"/>
      <c r="BB111" s="79"/>
      <c r="BC111" s="79"/>
      <c r="BD111" s="79"/>
      <c r="BE111" s="79"/>
      <c r="BF111" s="79"/>
      <c r="BG111" s="79"/>
      <c r="BH111" s="79"/>
      <c r="BI111" s="79"/>
      <c r="BJ111" s="79"/>
      <c r="BK111" s="79"/>
      <c r="BL111" s="79"/>
      <c r="BM111" s="79"/>
      <c r="BN111" s="79"/>
      <c r="BO111" s="79"/>
      <c r="BP111" s="79"/>
      <c r="BQ111" s="79"/>
      <c r="BR111" s="79"/>
      <c r="BS111" s="79"/>
      <c r="BT111" s="79"/>
      <c r="BU111" s="80"/>
      <c r="BV111" s="66"/>
      <c r="BW111" s="552"/>
      <c r="BX111" s="553"/>
      <c r="BY111" s="553"/>
      <c r="BZ111" s="553"/>
      <c r="CA111" s="553"/>
      <c r="CB111" s="553"/>
      <c r="CC111" s="553"/>
      <c r="CD111" s="553"/>
      <c r="CE111" s="553"/>
      <c r="CF111" s="553"/>
      <c r="CG111" s="553"/>
      <c r="CH111" s="553"/>
      <c r="CI111" s="553"/>
      <c r="CJ111" s="553"/>
      <c r="CK111" s="553"/>
      <c r="CL111" s="553"/>
      <c r="CM111" s="553"/>
      <c r="CN111" s="553"/>
      <c r="CO111" s="553"/>
      <c r="CP111" s="553"/>
      <c r="CQ111" s="553"/>
      <c r="CR111" s="553"/>
      <c r="CS111" s="553"/>
      <c r="CT111" s="553"/>
      <c r="CU111" s="553"/>
      <c r="CV111" s="553"/>
      <c r="CW111" s="553"/>
      <c r="CX111" s="553"/>
      <c r="CY111" s="553"/>
      <c r="CZ111" s="553"/>
      <c r="DA111" s="553"/>
      <c r="DB111" s="553"/>
      <c r="DC111" s="553"/>
      <c r="DD111" s="553"/>
      <c r="DE111" s="553"/>
      <c r="DF111" s="553"/>
      <c r="DG111" s="232"/>
      <c r="DH111" s="42"/>
      <c r="DI111" s="42"/>
    </row>
    <row r="112" spans="1:113" ht="11.7" customHeight="1" x14ac:dyDescent="0.45">
      <c r="A112" s="65"/>
      <c r="B112" s="83"/>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c r="AA112" s="79"/>
      <c r="AB112" s="79"/>
      <c r="AC112" s="79"/>
      <c r="AD112" s="79"/>
      <c r="AE112" s="79"/>
      <c r="AF112" s="79"/>
      <c r="AG112" s="79"/>
      <c r="AH112" s="79"/>
      <c r="AI112" s="79"/>
      <c r="AJ112" s="80"/>
      <c r="AK112" s="66"/>
      <c r="AL112" s="65"/>
      <c r="AM112" s="83"/>
      <c r="AN112" s="79"/>
      <c r="AO112" s="79"/>
      <c r="AP112" s="79"/>
      <c r="AQ112" s="79"/>
      <c r="AR112" s="79"/>
      <c r="AS112" s="79"/>
      <c r="AT112" s="79"/>
      <c r="AU112" s="79"/>
      <c r="AV112" s="79"/>
      <c r="AW112" s="79"/>
      <c r="AX112" s="79"/>
      <c r="AY112" s="79"/>
      <c r="AZ112" s="79"/>
      <c r="BA112" s="79"/>
      <c r="BB112" s="79"/>
      <c r="BC112" s="79"/>
      <c r="BD112" s="79"/>
      <c r="BE112" s="79"/>
      <c r="BF112" s="79"/>
      <c r="BG112" s="79"/>
      <c r="BH112" s="79"/>
      <c r="BI112" s="79"/>
      <c r="BJ112" s="79"/>
      <c r="BK112" s="79"/>
      <c r="BL112" s="79"/>
      <c r="BM112" s="79"/>
      <c r="BN112" s="79"/>
      <c r="BO112" s="79"/>
      <c r="BP112" s="79"/>
      <c r="BQ112" s="79"/>
      <c r="BR112" s="79"/>
      <c r="BS112" s="79"/>
      <c r="BT112" s="79"/>
      <c r="BU112" s="80"/>
      <c r="BV112" s="66"/>
      <c r="BW112" s="552"/>
      <c r="BX112" s="553"/>
      <c r="BY112" s="553"/>
      <c r="BZ112" s="553"/>
      <c r="CA112" s="553"/>
      <c r="CB112" s="553"/>
      <c r="CC112" s="553"/>
      <c r="CD112" s="553"/>
      <c r="CE112" s="553"/>
      <c r="CF112" s="553"/>
      <c r="CG112" s="553"/>
      <c r="CH112" s="553"/>
      <c r="CI112" s="553"/>
      <c r="CJ112" s="553"/>
      <c r="CK112" s="553"/>
      <c r="CL112" s="553"/>
      <c r="CM112" s="553"/>
      <c r="CN112" s="553"/>
      <c r="CO112" s="553"/>
      <c r="CP112" s="553"/>
      <c r="CQ112" s="553"/>
      <c r="CR112" s="553"/>
      <c r="CS112" s="553"/>
      <c r="CT112" s="553"/>
      <c r="CU112" s="553"/>
      <c r="CV112" s="553"/>
      <c r="CW112" s="553"/>
      <c r="CX112" s="553"/>
      <c r="CY112" s="553"/>
      <c r="CZ112" s="553"/>
      <c r="DA112" s="553"/>
      <c r="DB112" s="553"/>
      <c r="DC112" s="553"/>
      <c r="DD112" s="553"/>
      <c r="DE112" s="553"/>
      <c r="DF112" s="553"/>
      <c r="DG112" s="232"/>
      <c r="DH112" s="42"/>
      <c r="DI112" s="42"/>
    </row>
    <row r="113" spans="1:113" ht="11.7" customHeight="1" thickBot="1" x14ac:dyDescent="0.5">
      <c r="A113" s="65"/>
      <c r="B113" s="84"/>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2"/>
      <c r="AK113" s="66"/>
      <c r="AL113" s="65"/>
      <c r="AM113" s="84"/>
      <c r="AN113" s="81"/>
      <c r="AO113" s="81"/>
      <c r="AP113" s="81"/>
      <c r="AQ113" s="81"/>
      <c r="AR113" s="81"/>
      <c r="AS113" s="81"/>
      <c r="AT113" s="81"/>
      <c r="AU113" s="81"/>
      <c r="AV113" s="81"/>
      <c r="AW113" s="81"/>
      <c r="AX113" s="81"/>
      <c r="AY113" s="81"/>
      <c r="AZ113" s="81"/>
      <c r="BA113" s="81"/>
      <c r="BB113" s="81"/>
      <c r="BC113" s="81"/>
      <c r="BD113" s="81"/>
      <c r="BE113" s="81"/>
      <c r="BF113" s="81"/>
      <c r="BG113" s="81"/>
      <c r="BH113" s="81"/>
      <c r="BI113" s="81"/>
      <c r="BJ113" s="81"/>
      <c r="BK113" s="81"/>
      <c r="BL113" s="81"/>
      <c r="BM113" s="81"/>
      <c r="BN113" s="81"/>
      <c r="BO113" s="81"/>
      <c r="BP113" s="81"/>
      <c r="BQ113" s="81"/>
      <c r="BR113" s="81"/>
      <c r="BS113" s="81"/>
      <c r="BT113" s="81"/>
      <c r="BU113" s="82"/>
      <c r="BV113" s="66"/>
      <c r="BW113" s="552"/>
      <c r="BX113" s="553"/>
      <c r="BY113" s="553"/>
      <c r="BZ113" s="553"/>
      <c r="CA113" s="553"/>
      <c r="CB113" s="553"/>
      <c r="CC113" s="553"/>
      <c r="CD113" s="553"/>
      <c r="CE113" s="553"/>
      <c r="CF113" s="553"/>
      <c r="CG113" s="553"/>
      <c r="CH113" s="553"/>
      <c r="CI113" s="553"/>
      <c r="CJ113" s="553"/>
      <c r="CK113" s="553"/>
      <c r="CL113" s="553"/>
      <c r="CM113" s="553"/>
      <c r="CN113" s="553"/>
      <c r="CO113" s="553"/>
      <c r="CP113" s="553"/>
      <c r="CQ113" s="553"/>
      <c r="CR113" s="553"/>
      <c r="CS113" s="553"/>
      <c r="CT113" s="553"/>
      <c r="CU113" s="553"/>
      <c r="CV113" s="553"/>
      <c r="CW113" s="553"/>
      <c r="CX113" s="553"/>
      <c r="CY113" s="553"/>
      <c r="CZ113" s="553"/>
      <c r="DA113" s="553"/>
      <c r="DB113" s="553"/>
      <c r="DC113" s="553"/>
      <c r="DD113" s="553"/>
      <c r="DE113" s="553"/>
      <c r="DF113" s="553"/>
      <c r="DG113" s="232"/>
      <c r="DH113" s="42"/>
      <c r="DI113" s="42"/>
    </row>
    <row r="114" spans="1:113" ht="12" customHeight="1" x14ac:dyDescent="0.45">
      <c r="A114" s="65"/>
      <c r="B114" s="763" t="s">
        <v>552</v>
      </c>
      <c r="C114" s="764"/>
      <c r="D114" s="764"/>
      <c r="E114" s="764"/>
      <c r="F114" s="764"/>
      <c r="G114" s="764"/>
      <c r="H114" s="764"/>
      <c r="I114" s="765"/>
      <c r="J114" s="769"/>
      <c r="K114" s="769"/>
      <c r="L114" s="769"/>
      <c r="M114" s="769"/>
      <c r="N114" s="769"/>
      <c r="O114" s="769"/>
      <c r="P114" s="769"/>
      <c r="Q114" s="769"/>
      <c r="R114" s="769"/>
      <c r="S114" s="769"/>
      <c r="T114" s="769"/>
      <c r="U114" s="769"/>
      <c r="V114" s="769"/>
      <c r="W114" s="769"/>
      <c r="X114" s="769"/>
      <c r="Y114" s="769"/>
      <c r="Z114" s="769"/>
      <c r="AA114" s="769"/>
      <c r="AB114" s="769"/>
      <c r="AC114" s="769"/>
      <c r="AD114" s="769"/>
      <c r="AE114" s="769"/>
      <c r="AF114" s="769"/>
      <c r="AG114" s="769"/>
      <c r="AH114" s="769"/>
      <c r="AI114" s="769"/>
      <c r="AJ114" s="770"/>
      <c r="AK114" s="66"/>
      <c r="AL114" s="65"/>
      <c r="AM114" s="763" t="s">
        <v>552</v>
      </c>
      <c r="AN114" s="764"/>
      <c r="AO114" s="764"/>
      <c r="AP114" s="764"/>
      <c r="AQ114" s="764"/>
      <c r="AR114" s="764"/>
      <c r="AS114" s="764"/>
      <c r="AT114" s="765"/>
      <c r="AU114" s="769"/>
      <c r="AV114" s="769"/>
      <c r="AW114" s="769"/>
      <c r="AX114" s="769"/>
      <c r="AY114" s="769"/>
      <c r="AZ114" s="769"/>
      <c r="BA114" s="769"/>
      <c r="BB114" s="769"/>
      <c r="BC114" s="769"/>
      <c r="BD114" s="769"/>
      <c r="BE114" s="769"/>
      <c r="BF114" s="769"/>
      <c r="BG114" s="769"/>
      <c r="BH114" s="769"/>
      <c r="BI114" s="769"/>
      <c r="BJ114" s="769"/>
      <c r="BK114" s="769"/>
      <c r="BL114" s="769"/>
      <c r="BM114" s="769"/>
      <c r="BN114" s="769"/>
      <c r="BO114" s="769"/>
      <c r="BP114" s="769"/>
      <c r="BQ114" s="769"/>
      <c r="BR114" s="769"/>
      <c r="BS114" s="769"/>
      <c r="BT114" s="769"/>
      <c r="BU114" s="770"/>
      <c r="BV114" s="66"/>
      <c r="BW114" s="552"/>
      <c r="BX114" s="731"/>
      <c r="BY114" s="731"/>
      <c r="BZ114" s="731"/>
      <c r="CA114" s="731"/>
      <c r="CB114" s="731"/>
      <c r="CC114" s="731"/>
      <c r="CD114" s="731"/>
      <c r="CE114" s="731"/>
      <c r="CF114" s="728"/>
      <c r="CG114" s="728"/>
      <c r="CH114" s="728"/>
      <c r="CI114" s="728"/>
      <c r="CJ114" s="728"/>
      <c r="CK114" s="728"/>
      <c r="CL114" s="728"/>
      <c r="CM114" s="728"/>
      <c r="CN114" s="728"/>
      <c r="CO114" s="728"/>
      <c r="CP114" s="728"/>
      <c r="CQ114" s="728"/>
      <c r="CR114" s="728"/>
      <c r="CS114" s="728"/>
      <c r="CT114" s="728"/>
      <c r="CU114" s="728"/>
      <c r="CV114" s="728"/>
      <c r="CW114" s="728"/>
      <c r="CX114" s="728"/>
      <c r="CY114" s="728"/>
      <c r="CZ114" s="728"/>
      <c r="DA114" s="728"/>
      <c r="DB114" s="728"/>
      <c r="DC114" s="728"/>
      <c r="DD114" s="728"/>
      <c r="DE114" s="728"/>
      <c r="DF114" s="728"/>
      <c r="DG114" s="232"/>
      <c r="DH114" s="42"/>
      <c r="DI114" s="42"/>
    </row>
    <row r="115" spans="1:113" x14ac:dyDescent="0.45">
      <c r="A115" s="65"/>
      <c r="B115" s="766"/>
      <c r="C115" s="767"/>
      <c r="D115" s="767"/>
      <c r="E115" s="767"/>
      <c r="F115" s="767"/>
      <c r="G115" s="767"/>
      <c r="H115" s="767"/>
      <c r="I115" s="768"/>
      <c r="J115" s="737"/>
      <c r="K115" s="737"/>
      <c r="L115" s="737"/>
      <c r="M115" s="737"/>
      <c r="N115" s="737"/>
      <c r="O115" s="737"/>
      <c r="P115" s="737"/>
      <c r="Q115" s="737"/>
      <c r="R115" s="737"/>
      <c r="S115" s="737"/>
      <c r="T115" s="737"/>
      <c r="U115" s="737"/>
      <c r="V115" s="737"/>
      <c r="W115" s="737"/>
      <c r="X115" s="737"/>
      <c r="Y115" s="737"/>
      <c r="Z115" s="737"/>
      <c r="AA115" s="737"/>
      <c r="AB115" s="737"/>
      <c r="AC115" s="737"/>
      <c r="AD115" s="737"/>
      <c r="AE115" s="737"/>
      <c r="AF115" s="737"/>
      <c r="AG115" s="737"/>
      <c r="AH115" s="737"/>
      <c r="AI115" s="737"/>
      <c r="AJ115" s="738"/>
      <c r="AK115" s="66"/>
      <c r="AL115" s="65"/>
      <c r="AM115" s="766"/>
      <c r="AN115" s="767"/>
      <c r="AO115" s="767"/>
      <c r="AP115" s="767"/>
      <c r="AQ115" s="767"/>
      <c r="AR115" s="767"/>
      <c r="AS115" s="767"/>
      <c r="AT115" s="768"/>
      <c r="AU115" s="737"/>
      <c r="AV115" s="737"/>
      <c r="AW115" s="737"/>
      <c r="AX115" s="737"/>
      <c r="AY115" s="737"/>
      <c r="AZ115" s="737"/>
      <c r="BA115" s="737"/>
      <c r="BB115" s="737"/>
      <c r="BC115" s="737"/>
      <c r="BD115" s="737"/>
      <c r="BE115" s="737"/>
      <c r="BF115" s="737"/>
      <c r="BG115" s="737"/>
      <c r="BH115" s="737"/>
      <c r="BI115" s="737"/>
      <c r="BJ115" s="737"/>
      <c r="BK115" s="737"/>
      <c r="BL115" s="737"/>
      <c r="BM115" s="737"/>
      <c r="BN115" s="737"/>
      <c r="BO115" s="737"/>
      <c r="BP115" s="737"/>
      <c r="BQ115" s="737"/>
      <c r="BR115" s="737"/>
      <c r="BS115" s="737"/>
      <c r="BT115" s="737"/>
      <c r="BU115" s="738"/>
      <c r="BV115" s="66"/>
      <c r="BW115" s="552"/>
      <c r="BX115" s="731"/>
      <c r="BY115" s="731"/>
      <c r="BZ115" s="731"/>
      <c r="CA115" s="731"/>
      <c r="CB115" s="731"/>
      <c r="CC115" s="731"/>
      <c r="CD115" s="731"/>
      <c r="CE115" s="731"/>
      <c r="CF115" s="728"/>
      <c r="CG115" s="728"/>
      <c r="CH115" s="728"/>
      <c r="CI115" s="728"/>
      <c r="CJ115" s="728"/>
      <c r="CK115" s="728"/>
      <c r="CL115" s="728"/>
      <c r="CM115" s="728"/>
      <c r="CN115" s="728"/>
      <c r="CO115" s="728"/>
      <c r="CP115" s="728"/>
      <c r="CQ115" s="728"/>
      <c r="CR115" s="728"/>
      <c r="CS115" s="728"/>
      <c r="CT115" s="728"/>
      <c r="CU115" s="728"/>
      <c r="CV115" s="728"/>
      <c r="CW115" s="728"/>
      <c r="CX115" s="728"/>
      <c r="CY115" s="728"/>
      <c r="CZ115" s="728"/>
      <c r="DA115" s="728"/>
      <c r="DB115" s="728"/>
      <c r="DC115" s="728"/>
      <c r="DD115" s="728"/>
      <c r="DE115" s="728"/>
      <c r="DF115" s="728"/>
      <c r="DG115" s="232"/>
      <c r="DH115" s="42"/>
      <c r="DI115" s="42"/>
    </row>
    <row r="116" spans="1:113" ht="27.6" customHeight="1" x14ac:dyDescent="0.45">
      <c r="A116" s="65"/>
      <c r="B116" s="771" t="s">
        <v>553</v>
      </c>
      <c r="C116" s="772"/>
      <c r="D116" s="772"/>
      <c r="E116" s="772"/>
      <c r="F116" s="772"/>
      <c r="G116" s="772"/>
      <c r="H116" s="772"/>
      <c r="I116" s="773"/>
      <c r="J116" s="737"/>
      <c r="K116" s="737"/>
      <c r="L116" s="737"/>
      <c r="M116" s="737"/>
      <c r="N116" s="737"/>
      <c r="O116" s="737"/>
      <c r="P116" s="737"/>
      <c r="Q116" s="737"/>
      <c r="R116" s="737"/>
      <c r="S116" s="737"/>
      <c r="T116" s="737"/>
      <c r="U116" s="737"/>
      <c r="V116" s="737"/>
      <c r="W116" s="737"/>
      <c r="X116" s="737"/>
      <c r="Y116" s="737"/>
      <c r="Z116" s="737"/>
      <c r="AA116" s="737"/>
      <c r="AB116" s="737"/>
      <c r="AC116" s="737"/>
      <c r="AD116" s="737"/>
      <c r="AE116" s="737"/>
      <c r="AF116" s="737"/>
      <c r="AG116" s="737"/>
      <c r="AH116" s="737"/>
      <c r="AI116" s="737"/>
      <c r="AJ116" s="738"/>
      <c r="AK116" s="66"/>
      <c r="AL116" s="65"/>
      <c r="AM116" s="771" t="s">
        <v>553</v>
      </c>
      <c r="AN116" s="772"/>
      <c r="AO116" s="772"/>
      <c r="AP116" s="772"/>
      <c r="AQ116" s="772"/>
      <c r="AR116" s="772"/>
      <c r="AS116" s="772"/>
      <c r="AT116" s="773"/>
      <c r="AU116" s="737"/>
      <c r="AV116" s="737"/>
      <c r="AW116" s="737"/>
      <c r="AX116" s="737"/>
      <c r="AY116" s="737"/>
      <c r="AZ116" s="737"/>
      <c r="BA116" s="737"/>
      <c r="BB116" s="737"/>
      <c r="BC116" s="737"/>
      <c r="BD116" s="737"/>
      <c r="BE116" s="737"/>
      <c r="BF116" s="737"/>
      <c r="BG116" s="737"/>
      <c r="BH116" s="737"/>
      <c r="BI116" s="737"/>
      <c r="BJ116" s="737"/>
      <c r="BK116" s="737"/>
      <c r="BL116" s="737"/>
      <c r="BM116" s="737"/>
      <c r="BN116" s="737"/>
      <c r="BO116" s="737"/>
      <c r="BP116" s="737"/>
      <c r="BQ116" s="737"/>
      <c r="BR116" s="737"/>
      <c r="BS116" s="737"/>
      <c r="BT116" s="737"/>
      <c r="BU116" s="738"/>
      <c r="BV116" s="66"/>
      <c r="BW116" s="552"/>
      <c r="BX116" s="731"/>
      <c r="BY116" s="731"/>
      <c r="BZ116" s="731"/>
      <c r="CA116" s="731"/>
      <c r="CB116" s="731"/>
      <c r="CC116" s="731"/>
      <c r="CD116" s="731"/>
      <c r="CE116" s="731"/>
      <c r="CF116" s="728"/>
      <c r="CG116" s="728"/>
      <c r="CH116" s="728"/>
      <c r="CI116" s="728"/>
      <c r="CJ116" s="728"/>
      <c r="CK116" s="728"/>
      <c r="CL116" s="728"/>
      <c r="CM116" s="728"/>
      <c r="CN116" s="728"/>
      <c r="CO116" s="728"/>
      <c r="CP116" s="728"/>
      <c r="CQ116" s="728"/>
      <c r="CR116" s="728"/>
      <c r="CS116" s="728"/>
      <c r="CT116" s="728"/>
      <c r="CU116" s="728"/>
      <c r="CV116" s="728"/>
      <c r="CW116" s="728"/>
      <c r="CX116" s="728"/>
      <c r="CY116" s="728"/>
      <c r="CZ116" s="728"/>
      <c r="DA116" s="728"/>
      <c r="DB116" s="728"/>
      <c r="DC116" s="728"/>
      <c r="DD116" s="728"/>
      <c r="DE116" s="728"/>
      <c r="DF116" s="728"/>
      <c r="DG116" s="232"/>
      <c r="DH116" s="42"/>
      <c r="DI116" s="42"/>
    </row>
    <row r="117" spans="1:113" ht="27.6" customHeight="1" x14ac:dyDescent="0.45">
      <c r="A117" s="65"/>
      <c r="B117" s="766"/>
      <c r="C117" s="767"/>
      <c r="D117" s="767"/>
      <c r="E117" s="767"/>
      <c r="F117" s="767"/>
      <c r="G117" s="767"/>
      <c r="H117" s="767"/>
      <c r="I117" s="768"/>
      <c r="J117" s="737"/>
      <c r="K117" s="737"/>
      <c r="L117" s="737"/>
      <c r="M117" s="737"/>
      <c r="N117" s="737"/>
      <c r="O117" s="737"/>
      <c r="P117" s="737"/>
      <c r="Q117" s="737"/>
      <c r="R117" s="737"/>
      <c r="S117" s="737"/>
      <c r="T117" s="737"/>
      <c r="U117" s="737"/>
      <c r="V117" s="737"/>
      <c r="W117" s="737"/>
      <c r="X117" s="737"/>
      <c r="Y117" s="737"/>
      <c r="Z117" s="737"/>
      <c r="AA117" s="737"/>
      <c r="AB117" s="737"/>
      <c r="AC117" s="737"/>
      <c r="AD117" s="737"/>
      <c r="AE117" s="737"/>
      <c r="AF117" s="737"/>
      <c r="AG117" s="737"/>
      <c r="AH117" s="737"/>
      <c r="AI117" s="737"/>
      <c r="AJ117" s="738"/>
      <c r="AK117" s="66"/>
      <c r="AL117" s="65"/>
      <c r="AM117" s="766"/>
      <c r="AN117" s="767"/>
      <c r="AO117" s="767"/>
      <c r="AP117" s="767"/>
      <c r="AQ117" s="767"/>
      <c r="AR117" s="767"/>
      <c r="AS117" s="767"/>
      <c r="AT117" s="768"/>
      <c r="AU117" s="737"/>
      <c r="AV117" s="737"/>
      <c r="AW117" s="737"/>
      <c r="AX117" s="737"/>
      <c r="AY117" s="737"/>
      <c r="AZ117" s="737"/>
      <c r="BA117" s="737"/>
      <c r="BB117" s="737"/>
      <c r="BC117" s="737"/>
      <c r="BD117" s="737"/>
      <c r="BE117" s="737"/>
      <c r="BF117" s="737"/>
      <c r="BG117" s="737"/>
      <c r="BH117" s="737"/>
      <c r="BI117" s="737"/>
      <c r="BJ117" s="737"/>
      <c r="BK117" s="737"/>
      <c r="BL117" s="737"/>
      <c r="BM117" s="737"/>
      <c r="BN117" s="737"/>
      <c r="BO117" s="737"/>
      <c r="BP117" s="737"/>
      <c r="BQ117" s="737"/>
      <c r="BR117" s="737"/>
      <c r="BS117" s="737"/>
      <c r="BT117" s="737"/>
      <c r="BU117" s="738"/>
      <c r="BV117" s="66"/>
      <c r="BW117" s="552"/>
      <c r="BX117" s="731"/>
      <c r="BY117" s="731"/>
      <c r="BZ117" s="731"/>
      <c r="CA117" s="731"/>
      <c r="CB117" s="731"/>
      <c r="CC117" s="731"/>
      <c r="CD117" s="731"/>
      <c r="CE117" s="731"/>
      <c r="CF117" s="728"/>
      <c r="CG117" s="728"/>
      <c r="CH117" s="728"/>
      <c r="CI117" s="728"/>
      <c r="CJ117" s="728"/>
      <c r="CK117" s="728"/>
      <c r="CL117" s="728"/>
      <c r="CM117" s="728"/>
      <c r="CN117" s="728"/>
      <c r="CO117" s="728"/>
      <c r="CP117" s="728"/>
      <c r="CQ117" s="728"/>
      <c r="CR117" s="728"/>
      <c r="CS117" s="728"/>
      <c r="CT117" s="728"/>
      <c r="CU117" s="728"/>
      <c r="CV117" s="728"/>
      <c r="CW117" s="728"/>
      <c r="CX117" s="728"/>
      <c r="CY117" s="728"/>
      <c r="CZ117" s="728"/>
      <c r="DA117" s="728"/>
      <c r="DB117" s="728"/>
      <c r="DC117" s="728"/>
      <c r="DD117" s="728"/>
      <c r="DE117" s="728"/>
      <c r="DF117" s="728"/>
      <c r="DG117" s="232"/>
      <c r="DH117" s="42"/>
      <c r="DI117" s="42"/>
    </row>
    <row r="118" spans="1:113" ht="16.2" customHeight="1" x14ac:dyDescent="0.45">
      <c r="A118" s="65"/>
      <c r="B118" s="774" t="s">
        <v>780</v>
      </c>
      <c r="C118" s="775"/>
      <c r="D118" s="775"/>
      <c r="E118" s="776"/>
      <c r="F118" s="783" t="s">
        <v>867</v>
      </c>
      <c r="G118" s="776"/>
      <c r="H118" s="732"/>
      <c r="I118" s="733"/>
      <c r="J118" s="702" t="s">
        <v>554</v>
      </c>
      <c r="K118" s="702"/>
      <c r="L118" s="702"/>
      <c r="M118" s="702"/>
      <c r="N118" s="737"/>
      <c r="O118" s="737"/>
      <c r="P118" s="737"/>
      <c r="Q118" s="737"/>
      <c r="R118" s="737"/>
      <c r="S118" s="737"/>
      <c r="T118" s="737"/>
      <c r="U118" s="737"/>
      <c r="V118" s="737"/>
      <c r="W118" s="737"/>
      <c r="X118" s="737"/>
      <c r="Y118" s="737"/>
      <c r="Z118" s="737"/>
      <c r="AA118" s="737"/>
      <c r="AB118" s="737"/>
      <c r="AC118" s="737"/>
      <c r="AD118" s="737"/>
      <c r="AE118" s="737"/>
      <c r="AF118" s="737"/>
      <c r="AG118" s="737"/>
      <c r="AH118" s="737"/>
      <c r="AI118" s="737"/>
      <c r="AJ118" s="738"/>
      <c r="AK118" s="66"/>
      <c r="AL118" s="65"/>
      <c r="AM118" s="774" t="s">
        <v>780</v>
      </c>
      <c r="AN118" s="775"/>
      <c r="AO118" s="775"/>
      <c r="AP118" s="776"/>
      <c r="AQ118" s="783" t="s">
        <v>867</v>
      </c>
      <c r="AR118" s="776"/>
      <c r="AS118" s="732"/>
      <c r="AT118" s="733"/>
      <c r="AU118" s="702" t="s">
        <v>554</v>
      </c>
      <c r="AV118" s="702"/>
      <c r="AW118" s="702"/>
      <c r="AX118" s="702"/>
      <c r="AY118" s="737"/>
      <c r="AZ118" s="737"/>
      <c r="BA118" s="737"/>
      <c r="BB118" s="737"/>
      <c r="BC118" s="737"/>
      <c r="BD118" s="737"/>
      <c r="BE118" s="737"/>
      <c r="BF118" s="737"/>
      <c r="BG118" s="737"/>
      <c r="BH118" s="737"/>
      <c r="BI118" s="737"/>
      <c r="BJ118" s="737"/>
      <c r="BK118" s="737"/>
      <c r="BL118" s="737"/>
      <c r="BM118" s="737"/>
      <c r="BN118" s="737"/>
      <c r="BO118" s="737"/>
      <c r="BP118" s="737"/>
      <c r="BQ118" s="737"/>
      <c r="BR118" s="737"/>
      <c r="BS118" s="737"/>
      <c r="BT118" s="737"/>
      <c r="BU118" s="738"/>
      <c r="BV118" s="66"/>
      <c r="BW118" s="552"/>
      <c r="BX118" s="729"/>
      <c r="BY118" s="729"/>
      <c r="BZ118" s="729"/>
      <c r="CA118" s="729"/>
      <c r="CB118" s="729"/>
      <c r="CC118" s="729"/>
      <c r="CD118" s="727"/>
      <c r="CE118" s="727"/>
      <c r="CF118" s="727"/>
      <c r="CG118" s="727"/>
      <c r="CH118" s="727"/>
      <c r="CI118" s="727"/>
      <c r="CJ118" s="728"/>
      <c r="CK118" s="728"/>
      <c r="CL118" s="728"/>
      <c r="CM118" s="728"/>
      <c r="CN118" s="728"/>
      <c r="CO118" s="728"/>
      <c r="CP118" s="728"/>
      <c r="CQ118" s="728"/>
      <c r="CR118" s="728"/>
      <c r="CS118" s="728"/>
      <c r="CT118" s="728"/>
      <c r="CU118" s="728"/>
      <c r="CV118" s="728"/>
      <c r="CW118" s="728"/>
      <c r="CX118" s="728"/>
      <c r="CY118" s="728"/>
      <c r="CZ118" s="728"/>
      <c r="DA118" s="728"/>
      <c r="DB118" s="728"/>
      <c r="DC118" s="728"/>
      <c r="DD118" s="728"/>
      <c r="DE118" s="728"/>
      <c r="DF118" s="728"/>
      <c r="DG118" s="232"/>
      <c r="DH118" s="42"/>
      <c r="DI118" s="42"/>
    </row>
    <row r="119" spans="1:113" ht="16.2" customHeight="1" x14ac:dyDescent="0.45">
      <c r="A119" s="65"/>
      <c r="B119" s="777"/>
      <c r="C119" s="778"/>
      <c r="D119" s="778"/>
      <c r="E119" s="779"/>
      <c r="F119" s="784"/>
      <c r="G119" s="782"/>
      <c r="H119" s="734"/>
      <c r="I119" s="735"/>
      <c r="J119" s="702"/>
      <c r="K119" s="702"/>
      <c r="L119" s="702"/>
      <c r="M119" s="702"/>
      <c r="N119" s="737"/>
      <c r="O119" s="737"/>
      <c r="P119" s="737"/>
      <c r="Q119" s="737"/>
      <c r="R119" s="737"/>
      <c r="S119" s="737"/>
      <c r="T119" s="737"/>
      <c r="U119" s="737"/>
      <c r="V119" s="737"/>
      <c r="W119" s="737"/>
      <c r="X119" s="737"/>
      <c r="Y119" s="737"/>
      <c r="Z119" s="737"/>
      <c r="AA119" s="737"/>
      <c r="AB119" s="737"/>
      <c r="AC119" s="737"/>
      <c r="AD119" s="737"/>
      <c r="AE119" s="737"/>
      <c r="AF119" s="737"/>
      <c r="AG119" s="737"/>
      <c r="AH119" s="737"/>
      <c r="AI119" s="737"/>
      <c r="AJ119" s="738"/>
      <c r="AK119" s="66"/>
      <c r="AL119" s="65"/>
      <c r="AM119" s="777"/>
      <c r="AN119" s="778"/>
      <c r="AO119" s="778"/>
      <c r="AP119" s="779"/>
      <c r="AQ119" s="784"/>
      <c r="AR119" s="782"/>
      <c r="AS119" s="734"/>
      <c r="AT119" s="735"/>
      <c r="AU119" s="702"/>
      <c r="AV119" s="702"/>
      <c r="AW119" s="702"/>
      <c r="AX119" s="702"/>
      <c r="AY119" s="737"/>
      <c r="AZ119" s="737"/>
      <c r="BA119" s="737"/>
      <c r="BB119" s="737"/>
      <c r="BC119" s="737"/>
      <c r="BD119" s="737"/>
      <c r="BE119" s="737"/>
      <c r="BF119" s="737"/>
      <c r="BG119" s="737"/>
      <c r="BH119" s="737"/>
      <c r="BI119" s="737"/>
      <c r="BJ119" s="737"/>
      <c r="BK119" s="737"/>
      <c r="BL119" s="737"/>
      <c r="BM119" s="737"/>
      <c r="BN119" s="737"/>
      <c r="BO119" s="737"/>
      <c r="BP119" s="737"/>
      <c r="BQ119" s="737"/>
      <c r="BR119" s="737"/>
      <c r="BS119" s="737"/>
      <c r="BT119" s="737"/>
      <c r="BU119" s="738"/>
      <c r="BV119" s="66"/>
      <c r="BW119" s="552"/>
      <c r="BX119" s="729"/>
      <c r="BY119" s="729"/>
      <c r="BZ119" s="729"/>
      <c r="CA119" s="729"/>
      <c r="CB119" s="729"/>
      <c r="CC119" s="729"/>
      <c r="CD119" s="727"/>
      <c r="CE119" s="727"/>
      <c r="CF119" s="727"/>
      <c r="CG119" s="727"/>
      <c r="CH119" s="727"/>
      <c r="CI119" s="727"/>
      <c r="CJ119" s="728"/>
      <c r="CK119" s="728"/>
      <c r="CL119" s="728"/>
      <c r="CM119" s="728"/>
      <c r="CN119" s="728"/>
      <c r="CO119" s="728"/>
      <c r="CP119" s="728"/>
      <c r="CQ119" s="728"/>
      <c r="CR119" s="728"/>
      <c r="CS119" s="728"/>
      <c r="CT119" s="728"/>
      <c r="CU119" s="728"/>
      <c r="CV119" s="728"/>
      <c r="CW119" s="728"/>
      <c r="CX119" s="728"/>
      <c r="CY119" s="728"/>
      <c r="CZ119" s="728"/>
      <c r="DA119" s="728"/>
      <c r="DB119" s="728"/>
      <c r="DC119" s="728"/>
      <c r="DD119" s="728"/>
      <c r="DE119" s="728"/>
      <c r="DF119" s="728"/>
      <c r="DG119" s="232"/>
      <c r="DH119" s="42"/>
      <c r="DI119" s="42"/>
    </row>
    <row r="120" spans="1:113" ht="16.2" customHeight="1" x14ac:dyDescent="0.45">
      <c r="A120" s="65"/>
      <c r="B120" s="777"/>
      <c r="C120" s="778"/>
      <c r="D120" s="778"/>
      <c r="E120" s="779"/>
      <c r="F120" s="783" t="s">
        <v>868</v>
      </c>
      <c r="G120" s="776"/>
      <c r="H120" s="732"/>
      <c r="I120" s="733"/>
      <c r="J120" s="702" t="s">
        <v>554</v>
      </c>
      <c r="K120" s="702"/>
      <c r="L120" s="702"/>
      <c r="M120" s="702"/>
      <c r="N120" s="737"/>
      <c r="O120" s="737"/>
      <c r="P120" s="737"/>
      <c r="Q120" s="737"/>
      <c r="R120" s="737"/>
      <c r="S120" s="737"/>
      <c r="T120" s="737"/>
      <c r="U120" s="737"/>
      <c r="V120" s="737"/>
      <c r="W120" s="737"/>
      <c r="X120" s="737"/>
      <c r="Y120" s="737"/>
      <c r="Z120" s="737"/>
      <c r="AA120" s="737"/>
      <c r="AB120" s="737"/>
      <c r="AC120" s="737"/>
      <c r="AD120" s="737"/>
      <c r="AE120" s="737"/>
      <c r="AF120" s="737"/>
      <c r="AG120" s="737"/>
      <c r="AH120" s="737"/>
      <c r="AI120" s="737"/>
      <c r="AJ120" s="738"/>
      <c r="AK120" s="66"/>
      <c r="AL120" s="65"/>
      <c r="AM120" s="777"/>
      <c r="AN120" s="778"/>
      <c r="AO120" s="778"/>
      <c r="AP120" s="779"/>
      <c r="AQ120" s="783" t="s">
        <v>868</v>
      </c>
      <c r="AR120" s="776"/>
      <c r="AS120" s="732"/>
      <c r="AT120" s="733"/>
      <c r="AU120" s="702" t="s">
        <v>554</v>
      </c>
      <c r="AV120" s="702"/>
      <c r="AW120" s="702"/>
      <c r="AX120" s="702"/>
      <c r="AY120" s="737"/>
      <c r="AZ120" s="737"/>
      <c r="BA120" s="737"/>
      <c r="BB120" s="737"/>
      <c r="BC120" s="737"/>
      <c r="BD120" s="737"/>
      <c r="BE120" s="737"/>
      <c r="BF120" s="737"/>
      <c r="BG120" s="737"/>
      <c r="BH120" s="737"/>
      <c r="BI120" s="737"/>
      <c r="BJ120" s="737"/>
      <c r="BK120" s="737"/>
      <c r="BL120" s="737"/>
      <c r="BM120" s="737"/>
      <c r="BN120" s="737"/>
      <c r="BO120" s="737"/>
      <c r="BP120" s="737"/>
      <c r="BQ120" s="737"/>
      <c r="BR120" s="737"/>
      <c r="BS120" s="737"/>
      <c r="BT120" s="737"/>
      <c r="BU120" s="738"/>
      <c r="BV120" s="66"/>
      <c r="BW120" s="552"/>
      <c r="BX120" s="729"/>
      <c r="BY120" s="729"/>
      <c r="BZ120" s="729"/>
      <c r="CA120" s="729"/>
      <c r="CB120" s="729"/>
      <c r="CC120" s="729"/>
      <c r="CD120" s="727"/>
      <c r="CE120" s="727"/>
      <c r="CF120" s="727"/>
      <c r="CG120" s="727"/>
      <c r="CH120" s="727"/>
      <c r="CI120" s="727"/>
      <c r="CJ120" s="728"/>
      <c r="CK120" s="728"/>
      <c r="CL120" s="728"/>
      <c r="CM120" s="728"/>
      <c r="CN120" s="728"/>
      <c r="CO120" s="728"/>
      <c r="CP120" s="728"/>
      <c r="CQ120" s="728"/>
      <c r="CR120" s="728"/>
      <c r="CS120" s="728"/>
      <c r="CT120" s="728"/>
      <c r="CU120" s="728"/>
      <c r="CV120" s="728"/>
      <c r="CW120" s="728"/>
      <c r="CX120" s="728"/>
      <c r="CY120" s="728"/>
      <c r="CZ120" s="728"/>
      <c r="DA120" s="728"/>
      <c r="DB120" s="728"/>
      <c r="DC120" s="728"/>
      <c r="DD120" s="728"/>
      <c r="DE120" s="728"/>
      <c r="DF120" s="728"/>
      <c r="DG120" s="232"/>
      <c r="DH120" s="42"/>
      <c r="DI120" s="42"/>
    </row>
    <row r="121" spans="1:113" ht="16.2" customHeight="1" x14ac:dyDescent="0.45">
      <c r="A121" s="65"/>
      <c r="B121" s="780"/>
      <c r="C121" s="781"/>
      <c r="D121" s="781"/>
      <c r="E121" s="782"/>
      <c r="F121" s="784"/>
      <c r="G121" s="782"/>
      <c r="H121" s="734"/>
      <c r="I121" s="735"/>
      <c r="J121" s="702"/>
      <c r="K121" s="702"/>
      <c r="L121" s="702"/>
      <c r="M121" s="702"/>
      <c r="N121" s="737"/>
      <c r="O121" s="737"/>
      <c r="P121" s="737"/>
      <c r="Q121" s="737"/>
      <c r="R121" s="737"/>
      <c r="S121" s="737"/>
      <c r="T121" s="737"/>
      <c r="U121" s="737"/>
      <c r="V121" s="737"/>
      <c r="W121" s="737"/>
      <c r="X121" s="737"/>
      <c r="Y121" s="737"/>
      <c r="Z121" s="737"/>
      <c r="AA121" s="737"/>
      <c r="AB121" s="737"/>
      <c r="AC121" s="737"/>
      <c r="AD121" s="737"/>
      <c r="AE121" s="737"/>
      <c r="AF121" s="737"/>
      <c r="AG121" s="737"/>
      <c r="AH121" s="737"/>
      <c r="AI121" s="737"/>
      <c r="AJ121" s="738"/>
      <c r="AK121" s="66"/>
      <c r="AL121" s="65"/>
      <c r="AM121" s="780"/>
      <c r="AN121" s="781"/>
      <c r="AO121" s="781"/>
      <c r="AP121" s="782"/>
      <c r="AQ121" s="784"/>
      <c r="AR121" s="782"/>
      <c r="AS121" s="734"/>
      <c r="AT121" s="735"/>
      <c r="AU121" s="702"/>
      <c r="AV121" s="702"/>
      <c r="AW121" s="702"/>
      <c r="AX121" s="702"/>
      <c r="AY121" s="737"/>
      <c r="AZ121" s="737"/>
      <c r="BA121" s="737"/>
      <c r="BB121" s="737"/>
      <c r="BC121" s="737"/>
      <c r="BD121" s="737"/>
      <c r="BE121" s="737"/>
      <c r="BF121" s="737"/>
      <c r="BG121" s="737"/>
      <c r="BH121" s="737"/>
      <c r="BI121" s="737"/>
      <c r="BJ121" s="737"/>
      <c r="BK121" s="737"/>
      <c r="BL121" s="737"/>
      <c r="BM121" s="737"/>
      <c r="BN121" s="737"/>
      <c r="BO121" s="737"/>
      <c r="BP121" s="737"/>
      <c r="BQ121" s="737"/>
      <c r="BR121" s="737"/>
      <c r="BS121" s="737"/>
      <c r="BT121" s="737"/>
      <c r="BU121" s="738"/>
      <c r="BV121" s="66"/>
      <c r="BW121" s="552"/>
      <c r="BX121" s="729"/>
      <c r="BY121" s="729"/>
      <c r="BZ121" s="729"/>
      <c r="CA121" s="729"/>
      <c r="CB121" s="729"/>
      <c r="CC121" s="729"/>
      <c r="CD121" s="727"/>
      <c r="CE121" s="727"/>
      <c r="CF121" s="727"/>
      <c r="CG121" s="727"/>
      <c r="CH121" s="727"/>
      <c r="CI121" s="727"/>
      <c r="CJ121" s="728"/>
      <c r="CK121" s="728"/>
      <c r="CL121" s="728"/>
      <c r="CM121" s="728"/>
      <c r="CN121" s="728"/>
      <c r="CO121" s="728"/>
      <c r="CP121" s="728"/>
      <c r="CQ121" s="728"/>
      <c r="CR121" s="728"/>
      <c r="CS121" s="728"/>
      <c r="CT121" s="728"/>
      <c r="CU121" s="728"/>
      <c r="CV121" s="728"/>
      <c r="CW121" s="728"/>
      <c r="CX121" s="728"/>
      <c r="CY121" s="728"/>
      <c r="CZ121" s="728"/>
      <c r="DA121" s="728"/>
      <c r="DB121" s="728"/>
      <c r="DC121" s="728"/>
      <c r="DD121" s="728"/>
      <c r="DE121" s="728"/>
      <c r="DF121" s="728"/>
      <c r="DG121" s="232"/>
      <c r="DH121" s="42"/>
      <c r="DI121" s="42"/>
    </row>
    <row r="122" spans="1:113" ht="16.2" customHeight="1" x14ac:dyDescent="0.45">
      <c r="A122" s="65"/>
      <c r="B122" s="774" t="s">
        <v>562</v>
      </c>
      <c r="C122" s="775"/>
      <c r="D122" s="775"/>
      <c r="E122" s="776"/>
      <c r="F122" s="783" t="s">
        <v>869</v>
      </c>
      <c r="G122" s="776"/>
      <c r="H122" s="732"/>
      <c r="I122" s="733"/>
      <c r="J122" s="702" t="s">
        <v>556</v>
      </c>
      <c r="K122" s="702"/>
      <c r="L122" s="702"/>
      <c r="M122" s="702"/>
      <c r="N122" s="736"/>
      <c r="O122" s="736"/>
      <c r="P122" s="702" t="s">
        <v>557</v>
      </c>
      <c r="Q122" s="702"/>
      <c r="R122" s="702"/>
      <c r="S122" s="737"/>
      <c r="T122" s="737"/>
      <c r="U122" s="737"/>
      <c r="V122" s="737"/>
      <c r="W122" s="737"/>
      <c r="X122" s="737"/>
      <c r="Y122" s="737"/>
      <c r="Z122" s="737"/>
      <c r="AA122" s="737"/>
      <c r="AB122" s="737"/>
      <c r="AC122" s="737"/>
      <c r="AD122" s="737"/>
      <c r="AE122" s="737"/>
      <c r="AF122" s="737"/>
      <c r="AG122" s="737"/>
      <c r="AH122" s="737"/>
      <c r="AI122" s="737"/>
      <c r="AJ122" s="738"/>
      <c r="AK122" s="66"/>
      <c r="AL122" s="65"/>
      <c r="AM122" s="774" t="s">
        <v>562</v>
      </c>
      <c r="AN122" s="775"/>
      <c r="AO122" s="775"/>
      <c r="AP122" s="776"/>
      <c r="AQ122" s="783" t="s">
        <v>869</v>
      </c>
      <c r="AR122" s="776"/>
      <c r="AS122" s="732"/>
      <c r="AT122" s="733"/>
      <c r="AU122" s="702" t="s">
        <v>556</v>
      </c>
      <c r="AV122" s="702"/>
      <c r="AW122" s="702"/>
      <c r="AX122" s="702"/>
      <c r="AY122" s="736"/>
      <c r="AZ122" s="736"/>
      <c r="BA122" s="702" t="s">
        <v>557</v>
      </c>
      <c r="BB122" s="702"/>
      <c r="BC122" s="702"/>
      <c r="BD122" s="737"/>
      <c r="BE122" s="737"/>
      <c r="BF122" s="737"/>
      <c r="BG122" s="737"/>
      <c r="BH122" s="737"/>
      <c r="BI122" s="737"/>
      <c r="BJ122" s="737"/>
      <c r="BK122" s="737"/>
      <c r="BL122" s="737"/>
      <c r="BM122" s="737"/>
      <c r="BN122" s="737"/>
      <c r="BO122" s="737"/>
      <c r="BP122" s="737"/>
      <c r="BQ122" s="737"/>
      <c r="BR122" s="737"/>
      <c r="BS122" s="737"/>
      <c r="BT122" s="737"/>
      <c r="BU122" s="738"/>
      <c r="BV122" s="66"/>
      <c r="BW122" s="552"/>
      <c r="BX122" s="729"/>
      <c r="BY122" s="729"/>
      <c r="BZ122" s="729"/>
      <c r="CA122" s="729"/>
      <c r="CB122" s="729"/>
      <c r="CC122" s="729"/>
      <c r="CD122" s="727"/>
      <c r="CE122" s="727"/>
      <c r="CF122" s="727"/>
      <c r="CG122" s="727"/>
      <c r="CH122" s="727"/>
      <c r="CI122" s="727"/>
      <c r="CJ122" s="727"/>
      <c r="CK122" s="727"/>
      <c r="CL122" s="727"/>
      <c r="CM122" s="727"/>
      <c r="CN122" s="727"/>
      <c r="CO122" s="728"/>
      <c r="CP122" s="728"/>
      <c r="CQ122" s="728"/>
      <c r="CR122" s="728"/>
      <c r="CS122" s="728"/>
      <c r="CT122" s="728"/>
      <c r="CU122" s="728"/>
      <c r="CV122" s="728"/>
      <c r="CW122" s="728"/>
      <c r="CX122" s="728"/>
      <c r="CY122" s="728"/>
      <c r="CZ122" s="728"/>
      <c r="DA122" s="728"/>
      <c r="DB122" s="728"/>
      <c r="DC122" s="728"/>
      <c r="DD122" s="728"/>
      <c r="DE122" s="728"/>
      <c r="DF122" s="728"/>
      <c r="DG122" s="232"/>
      <c r="DH122" s="42"/>
      <c r="DI122" s="42"/>
    </row>
    <row r="123" spans="1:113" ht="16.2" customHeight="1" x14ac:dyDescent="0.45">
      <c r="A123" s="65"/>
      <c r="B123" s="777"/>
      <c r="C123" s="778"/>
      <c r="D123" s="778"/>
      <c r="E123" s="779"/>
      <c r="F123" s="784"/>
      <c r="G123" s="782"/>
      <c r="H123" s="734"/>
      <c r="I123" s="735"/>
      <c r="J123" s="702"/>
      <c r="K123" s="702"/>
      <c r="L123" s="702"/>
      <c r="M123" s="702"/>
      <c r="N123" s="736"/>
      <c r="O123" s="736"/>
      <c r="P123" s="702"/>
      <c r="Q123" s="702"/>
      <c r="R123" s="702"/>
      <c r="S123" s="737"/>
      <c r="T123" s="737"/>
      <c r="U123" s="737"/>
      <c r="V123" s="737"/>
      <c r="W123" s="737"/>
      <c r="X123" s="737"/>
      <c r="Y123" s="737"/>
      <c r="Z123" s="737"/>
      <c r="AA123" s="737"/>
      <c r="AB123" s="737"/>
      <c r="AC123" s="737"/>
      <c r="AD123" s="737"/>
      <c r="AE123" s="737"/>
      <c r="AF123" s="737"/>
      <c r="AG123" s="737"/>
      <c r="AH123" s="737"/>
      <c r="AI123" s="737"/>
      <c r="AJ123" s="738"/>
      <c r="AK123" s="66"/>
      <c r="AL123" s="65"/>
      <c r="AM123" s="777"/>
      <c r="AN123" s="778"/>
      <c r="AO123" s="778"/>
      <c r="AP123" s="779"/>
      <c r="AQ123" s="784"/>
      <c r="AR123" s="782"/>
      <c r="AS123" s="734"/>
      <c r="AT123" s="735"/>
      <c r="AU123" s="702"/>
      <c r="AV123" s="702"/>
      <c r="AW123" s="702"/>
      <c r="AX123" s="702"/>
      <c r="AY123" s="736"/>
      <c r="AZ123" s="736"/>
      <c r="BA123" s="702"/>
      <c r="BB123" s="702"/>
      <c r="BC123" s="702"/>
      <c r="BD123" s="737"/>
      <c r="BE123" s="737"/>
      <c r="BF123" s="737"/>
      <c r="BG123" s="737"/>
      <c r="BH123" s="737"/>
      <c r="BI123" s="737"/>
      <c r="BJ123" s="737"/>
      <c r="BK123" s="737"/>
      <c r="BL123" s="737"/>
      <c r="BM123" s="737"/>
      <c r="BN123" s="737"/>
      <c r="BO123" s="737"/>
      <c r="BP123" s="737"/>
      <c r="BQ123" s="737"/>
      <c r="BR123" s="737"/>
      <c r="BS123" s="737"/>
      <c r="BT123" s="737"/>
      <c r="BU123" s="738"/>
      <c r="BV123" s="66"/>
      <c r="BW123" s="552"/>
      <c r="BX123" s="729"/>
      <c r="BY123" s="729"/>
      <c r="BZ123" s="729"/>
      <c r="CA123" s="729"/>
      <c r="CB123" s="729"/>
      <c r="CC123" s="729"/>
      <c r="CD123" s="727"/>
      <c r="CE123" s="727"/>
      <c r="CF123" s="727"/>
      <c r="CG123" s="727"/>
      <c r="CH123" s="727"/>
      <c r="CI123" s="727"/>
      <c r="CJ123" s="727"/>
      <c r="CK123" s="727"/>
      <c r="CL123" s="727"/>
      <c r="CM123" s="727"/>
      <c r="CN123" s="727"/>
      <c r="CO123" s="728"/>
      <c r="CP123" s="728"/>
      <c r="CQ123" s="728"/>
      <c r="CR123" s="728"/>
      <c r="CS123" s="728"/>
      <c r="CT123" s="728"/>
      <c r="CU123" s="728"/>
      <c r="CV123" s="728"/>
      <c r="CW123" s="728"/>
      <c r="CX123" s="728"/>
      <c r="CY123" s="728"/>
      <c r="CZ123" s="728"/>
      <c r="DA123" s="728"/>
      <c r="DB123" s="728"/>
      <c r="DC123" s="728"/>
      <c r="DD123" s="728"/>
      <c r="DE123" s="728"/>
      <c r="DF123" s="728"/>
      <c r="DG123" s="232"/>
      <c r="DH123" s="42"/>
      <c r="DI123" s="42"/>
    </row>
    <row r="124" spans="1:113" ht="16.2" customHeight="1" x14ac:dyDescent="0.45">
      <c r="A124" s="65"/>
      <c r="B124" s="777"/>
      <c r="C124" s="778"/>
      <c r="D124" s="778"/>
      <c r="E124" s="779"/>
      <c r="F124" s="783" t="s">
        <v>870</v>
      </c>
      <c r="G124" s="776"/>
      <c r="H124" s="732"/>
      <c r="I124" s="733"/>
      <c r="J124" s="702" t="s">
        <v>556</v>
      </c>
      <c r="K124" s="702"/>
      <c r="L124" s="702"/>
      <c r="M124" s="702"/>
      <c r="N124" s="736"/>
      <c r="O124" s="736"/>
      <c r="P124" s="702" t="s">
        <v>557</v>
      </c>
      <c r="Q124" s="702"/>
      <c r="R124" s="702"/>
      <c r="S124" s="737"/>
      <c r="T124" s="737"/>
      <c r="U124" s="737"/>
      <c r="V124" s="737"/>
      <c r="W124" s="737"/>
      <c r="X124" s="737"/>
      <c r="Y124" s="737"/>
      <c r="Z124" s="737"/>
      <c r="AA124" s="737"/>
      <c r="AB124" s="737"/>
      <c r="AC124" s="737"/>
      <c r="AD124" s="737"/>
      <c r="AE124" s="737"/>
      <c r="AF124" s="737"/>
      <c r="AG124" s="737"/>
      <c r="AH124" s="737"/>
      <c r="AI124" s="737"/>
      <c r="AJ124" s="738"/>
      <c r="AK124" s="66"/>
      <c r="AL124" s="65"/>
      <c r="AM124" s="777"/>
      <c r="AN124" s="778"/>
      <c r="AO124" s="778"/>
      <c r="AP124" s="779"/>
      <c r="AQ124" s="783" t="s">
        <v>870</v>
      </c>
      <c r="AR124" s="776"/>
      <c r="AS124" s="732"/>
      <c r="AT124" s="733"/>
      <c r="AU124" s="702" t="s">
        <v>556</v>
      </c>
      <c r="AV124" s="702"/>
      <c r="AW124" s="702"/>
      <c r="AX124" s="702"/>
      <c r="AY124" s="736"/>
      <c r="AZ124" s="736"/>
      <c r="BA124" s="702" t="s">
        <v>557</v>
      </c>
      <c r="BB124" s="702"/>
      <c r="BC124" s="702"/>
      <c r="BD124" s="737"/>
      <c r="BE124" s="737"/>
      <c r="BF124" s="737"/>
      <c r="BG124" s="737"/>
      <c r="BH124" s="737"/>
      <c r="BI124" s="737"/>
      <c r="BJ124" s="737"/>
      <c r="BK124" s="737"/>
      <c r="BL124" s="737"/>
      <c r="BM124" s="737"/>
      <c r="BN124" s="737"/>
      <c r="BO124" s="737"/>
      <c r="BP124" s="737"/>
      <c r="BQ124" s="737"/>
      <c r="BR124" s="737"/>
      <c r="BS124" s="737"/>
      <c r="BT124" s="737"/>
      <c r="BU124" s="738"/>
      <c r="BV124" s="66"/>
      <c r="BW124" s="552"/>
      <c r="BX124" s="729"/>
      <c r="BY124" s="729"/>
      <c r="BZ124" s="729"/>
      <c r="CA124" s="729"/>
      <c r="CB124" s="729"/>
      <c r="CC124" s="729"/>
      <c r="CD124" s="727"/>
      <c r="CE124" s="727"/>
      <c r="CF124" s="727"/>
      <c r="CG124" s="727"/>
      <c r="CH124" s="727"/>
      <c r="CI124" s="727"/>
      <c r="CJ124" s="727"/>
      <c r="CK124" s="727"/>
      <c r="CL124" s="727"/>
      <c r="CM124" s="727"/>
      <c r="CN124" s="727"/>
      <c r="CO124" s="728"/>
      <c r="CP124" s="728"/>
      <c r="CQ124" s="728"/>
      <c r="CR124" s="728"/>
      <c r="CS124" s="728"/>
      <c r="CT124" s="728"/>
      <c r="CU124" s="728"/>
      <c r="CV124" s="728"/>
      <c r="CW124" s="728"/>
      <c r="CX124" s="728"/>
      <c r="CY124" s="728"/>
      <c r="CZ124" s="728"/>
      <c r="DA124" s="728"/>
      <c r="DB124" s="728"/>
      <c r="DC124" s="728"/>
      <c r="DD124" s="728"/>
      <c r="DE124" s="728"/>
      <c r="DF124" s="728"/>
      <c r="DG124" s="232"/>
      <c r="DH124" s="42"/>
      <c r="DI124" s="42"/>
    </row>
    <row r="125" spans="1:113" ht="16.2" customHeight="1" thickBot="1" x14ac:dyDescent="0.5">
      <c r="A125" s="65"/>
      <c r="B125" s="796"/>
      <c r="C125" s="797"/>
      <c r="D125" s="797"/>
      <c r="E125" s="798"/>
      <c r="F125" s="799"/>
      <c r="G125" s="798"/>
      <c r="H125" s="739"/>
      <c r="I125" s="740"/>
      <c r="J125" s="718"/>
      <c r="K125" s="718"/>
      <c r="L125" s="718"/>
      <c r="M125" s="718"/>
      <c r="N125" s="741"/>
      <c r="O125" s="741"/>
      <c r="P125" s="718"/>
      <c r="Q125" s="718"/>
      <c r="R125" s="718"/>
      <c r="S125" s="742"/>
      <c r="T125" s="742"/>
      <c r="U125" s="742"/>
      <c r="V125" s="742"/>
      <c r="W125" s="742"/>
      <c r="X125" s="742"/>
      <c r="Y125" s="742"/>
      <c r="Z125" s="742"/>
      <c r="AA125" s="742"/>
      <c r="AB125" s="742"/>
      <c r="AC125" s="742"/>
      <c r="AD125" s="742"/>
      <c r="AE125" s="742"/>
      <c r="AF125" s="742"/>
      <c r="AG125" s="742"/>
      <c r="AH125" s="742"/>
      <c r="AI125" s="742"/>
      <c r="AJ125" s="743"/>
      <c r="AK125" s="66"/>
      <c r="AL125" s="65"/>
      <c r="AM125" s="796"/>
      <c r="AN125" s="797"/>
      <c r="AO125" s="797"/>
      <c r="AP125" s="798"/>
      <c r="AQ125" s="799"/>
      <c r="AR125" s="798"/>
      <c r="AS125" s="739"/>
      <c r="AT125" s="740"/>
      <c r="AU125" s="718"/>
      <c r="AV125" s="718"/>
      <c r="AW125" s="718"/>
      <c r="AX125" s="718"/>
      <c r="AY125" s="741"/>
      <c r="AZ125" s="741"/>
      <c r="BA125" s="718"/>
      <c r="BB125" s="718"/>
      <c r="BC125" s="718"/>
      <c r="BD125" s="742"/>
      <c r="BE125" s="742"/>
      <c r="BF125" s="742"/>
      <c r="BG125" s="742"/>
      <c r="BH125" s="742"/>
      <c r="BI125" s="742"/>
      <c r="BJ125" s="742"/>
      <c r="BK125" s="742"/>
      <c r="BL125" s="742"/>
      <c r="BM125" s="742"/>
      <c r="BN125" s="742"/>
      <c r="BO125" s="742"/>
      <c r="BP125" s="742"/>
      <c r="BQ125" s="742"/>
      <c r="BR125" s="742"/>
      <c r="BS125" s="742"/>
      <c r="BT125" s="742"/>
      <c r="BU125" s="743"/>
      <c r="BV125" s="66"/>
      <c r="BW125" s="552"/>
      <c r="BX125" s="729"/>
      <c r="BY125" s="729"/>
      <c r="BZ125" s="729"/>
      <c r="CA125" s="729"/>
      <c r="CB125" s="729"/>
      <c r="CC125" s="729"/>
      <c r="CD125" s="727"/>
      <c r="CE125" s="727"/>
      <c r="CF125" s="727"/>
      <c r="CG125" s="727"/>
      <c r="CH125" s="727"/>
      <c r="CI125" s="727"/>
      <c r="CJ125" s="727"/>
      <c r="CK125" s="727"/>
      <c r="CL125" s="727"/>
      <c r="CM125" s="727"/>
      <c r="CN125" s="727"/>
      <c r="CO125" s="728"/>
      <c r="CP125" s="728"/>
      <c r="CQ125" s="728"/>
      <c r="CR125" s="728"/>
      <c r="CS125" s="728"/>
      <c r="CT125" s="728"/>
      <c r="CU125" s="728"/>
      <c r="CV125" s="728"/>
      <c r="CW125" s="728"/>
      <c r="CX125" s="728"/>
      <c r="CY125" s="728"/>
      <c r="CZ125" s="728"/>
      <c r="DA125" s="728"/>
      <c r="DB125" s="728"/>
      <c r="DC125" s="728"/>
      <c r="DD125" s="728"/>
      <c r="DE125" s="728"/>
      <c r="DF125" s="728"/>
      <c r="DG125" s="232"/>
      <c r="DH125" s="42"/>
      <c r="DI125" s="42"/>
    </row>
    <row r="126" spans="1:113" x14ac:dyDescent="0.45">
      <c r="A126" s="65"/>
      <c r="B126" s="42" t="s">
        <v>949</v>
      </c>
      <c r="C126" s="42"/>
      <c r="D126" s="67"/>
      <c r="E126" s="67"/>
      <c r="F126" s="67"/>
      <c r="G126" s="67"/>
      <c r="H126" s="67"/>
      <c r="I126" s="67"/>
      <c r="J126" s="67"/>
      <c r="K126" s="67"/>
      <c r="L126" s="67"/>
      <c r="M126" s="67"/>
      <c r="N126" s="67"/>
      <c r="O126" s="67"/>
      <c r="P126" s="67"/>
      <c r="Q126" s="67"/>
      <c r="R126" s="67"/>
      <c r="S126" s="67"/>
      <c r="T126" s="67"/>
      <c r="U126" s="67"/>
      <c r="V126" s="67"/>
      <c r="W126" s="67"/>
      <c r="X126" s="67"/>
      <c r="Y126" s="67"/>
      <c r="Z126" s="67"/>
      <c r="AA126" s="67"/>
      <c r="AB126" s="67"/>
      <c r="AC126" s="67"/>
      <c r="AD126" s="67"/>
      <c r="AE126" s="67"/>
      <c r="AF126" s="67"/>
      <c r="AG126" s="67"/>
      <c r="AH126" s="67"/>
      <c r="AI126" s="67"/>
      <c r="AJ126" s="67"/>
      <c r="AK126" s="66"/>
      <c r="AL126" s="65"/>
      <c r="AM126" s="42" t="s">
        <v>949</v>
      </c>
      <c r="AN126" s="42"/>
      <c r="AO126" s="67"/>
      <c r="AP126" s="67"/>
      <c r="AQ126" s="67"/>
      <c r="AR126" s="67"/>
      <c r="AS126" s="67"/>
      <c r="AT126" s="67"/>
      <c r="AU126" s="67"/>
      <c r="AV126" s="67"/>
      <c r="AW126" s="67"/>
      <c r="AX126" s="67"/>
      <c r="AY126" s="67"/>
      <c r="AZ126" s="67"/>
      <c r="BA126" s="67"/>
      <c r="BB126" s="67"/>
      <c r="BC126" s="67"/>
      <c r="BD126" s="67"/>
      <c r="BE126" s="67"/>
      <c r="BF126" s="67"/>
      <c r="BG126" s="67"/>
      <c r="BH126" s="67"/>
      <c r="BI126" s="67"/>
      <c r="BJ126" s="67"/>
      <c r="BK126" s="67"/>
      <c r="BL126" s="67"/>
      <c r="BM126" s="67"/>
      <c r="BN126" s="67"/>
      <c r="BO126" s="67"/>
      <c r="BP126" s="67"/>
      <c r="BQ126" s="67"/>
      <c r="BR126" s="67"/>
      <c r="BS126" s="67"/>
      <c r="BT126" s="67"/>
      <c r="BU126" s="67"/>
      <c r="BV126" s="66"/>
      <c r="BW126" s="552"/>
      <c r="BX126" s="230"/>
      <c r="BY126" s="230"/>
      <c r="BZ126" s="554"/>
      <c r="CA126" s="554"/>
      <c r="CB126" s="554"/>
      <c r="CC126" s="554"/>
      <c r="CD126" s="554"/>
      <c r="CE126" s="554"/>
      <c r="CF126" s="554"/>
      <c r="CG126" s="554"/>
      <c r="CH126" s="554"/>
      <c r="CI126" s="554"/>
      <c r="CJ126" s="554"/>
      <c r="CK126" s="554"/>
      <c r="CL126" s="554"/>
      <c r="CM126" s="554"/>
      <c r="CN126" s="554"/>
      <c r="CO126" s="554"/>
      <c r="CP126" s="554"/>
      <c r="CQ126" s="554"/>
      <c r="CR126" s="554"/>
      <c r="CS126" s="554"/>
      <c r="CT126" s="554"/>
      <c r="CU126" s="554"/>
      <c r="CV126" s="554"/>
      <c r="CW126" s="554"/>
      <c r="CX126" s="554"/>
      <c r="CY126" s="554"/>
      <c r="CZ126" s="554"/>
      <c r="DA126" s="554"/>
      <c r="DB126" s="554"/>
      <c r="DC126" s="554"/>
      <c r="DD126" s="554"/>
      <c r="DE126" s="554"/>
      <c r="DF126" s="554"/>
      <c r="DG126" s="232"/>
      <c r="DH126" s="42"/>
      <c r="DI126" s="42"/>
    </row>
    <row r="127" spans="1:113" x14ac:dyDescent="0.45">
      <c r="A127" s="65"/>
      <c r="B127" s="42" t="s">
        <v>950</v>
      </c>
      <c r="C127" s="42"/>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67"/>
      <c r="AB127" s="67"/>
      <c r="AC127" s="67"/>
      <c r="AD127" s="67"/>
      <c r="AE127" s="67"/>
      <c r="AF127" s="67"/>
      <c r="AG127" s="67"/>
      <c r="AH127" s="67"/>
      <c r="AI127" s="67"/>
      <c r="AJ127" s="67"/>
      <c r="AK127" s="66"/>
      <c r="AL127" s="65"/>
      <c r="AM127" s="42" t="s">
        <v>950</v>
      </c>
      <c r="AN127" s="42"/>
      <c r="AO127" s="67"/>
      <c r="AP127" s="67"/>
      <c r="AQ127" s="67"/>
      <c r="AR127" s="67"/>
      <c r="AS127" s="67"/>
      <c r="AT127" s="67"/>
      <c r="AU127" s="67"/>
      <c r="AV127" s="67"/>
      <c r="AW127" s="67"/>
      <c r="AX127" s="67"/>
      <c r="AY127" s="67"/>
      <c r="AZ127" s="67"/>
      <c r="BA127" s="67"/>
      <c r="BB127" s="67"/>
      <c r="BC127" s="67"/>
      <c r="BD127" s="67"/>
      <c r="BE127" s="67"/>
      <c r="BF127" s="67"/>
      <c r="BG127" s="67"/>
      <c r="BH127" s="67"/>
      <c r="BI127" s="67"/>
      <c r="BJ127" s="67"/>
      <c r="BK127" s="67"/>
      <c r="BL127" s="67"/>
      <c r="BM127" s="67"/>
      <c r="BN127" s="67"/>
      <c r="BO127" s="67"/>
      <c r="BP127" s="67"/>
      <c r="BQ127" s="67"/>
      <c r="BR127" s="67"/>
      <c r="BS127" s="67"/>
      <c r="BT127" s="67"/>
      <c r="BU127" s="67"/>
      <c r="BV127" s="66"/>
      <c r="BW127" s="552"/>
      <c r="BX127" s="230"/>
      <c r="BY127" s="230"/>
      <c r="BZ127" s="554"/>
      <c r="CA127" s="554"/>
      <c r="CB127" s="554"/>
      <c r="CC127" s="554"/>
      <c r="CD127" s="554"/>
      <c r="CE127" s="554"/>
      <c r="CF127" s="554"/>
      <c r="CG127" s="554"/>
      <c r="CH127" s="554"/>
      <c r="CI127" s="554"/>
      <c r="CJ127" s="554"/>
      <c r="CK127" s="554"/>
      <c r="CL127" s="554"/>
      <c r="CM127" s="554"/>
      <c r="CN127" s="554"/>
      <c r="CO127" s="554"/>
      <c r="CP127" s="554"/>
      <c r="CQ127" s="554"/>
      <c r="CR127" s="554"/>
      <c r="CS127" s="554"/>
      <c r="CT127" s="554"/>
      <c r="CU127" s="554"/>
      <c r="CV127" s="554"/>
      <c r="CW127" s="554"/>
      <c r="CX127" s="554"/>
      <c r="CY127" s="554"/>
      <c r="CZ127" s="554"/>
      <c r="DA127" s="554"/>
      <c r="DB127" s="554"/>
      <c r="DC127" s="554"/>
      <c r="DD127" s="554"/>
      <c r="DE127" s="554"/>
      <c r="DF127" s="554"/>
      <c r="DG127" s="232"/>
      <c r="DH127" s="42"/>
      <c r="DI127" s="42"/>
    </row>
    <row r="128" spans="1:113" x14ac:dyDescent="0.45">
      <c r="A128" s="65"/>
      <c r="B128" s="42" t="s">
        <v>951</v>
      </c>
      <c r="C128" s="42"/>
      <c r="D128" s="67"/>
      <c r="E128" s="67"/>
      <c r="F128" s="67"/>
      <c r="G128" s="67"/>
      <c r="H128" s="67"/>
      <c r="I128" s="67"/>
      <c r="J128" s="67"/>
      <c r="K128" s="67"/>
      <c r="L128" s="67"/>
      <c r="M128" s="67"/>
      <c r="N128" s="67"/>
      <c r="O128" s="67"/>
      <c r="P128" s="67"/>
      <c r="Q128" s="67"/>
      <c r="R128" s="67"/>
      <c r="S128" s="67"/>
      <c r="T128" s="67"/>
      <c r="U128" s="67"/>
      <c r="V128" s="67"/>
      <c r="W128" s="67"/>
      <c r="X128" s="67"/>
      <c r="Y128" s="67"/>
      <c r="Z128" s="67"/>
      <c r="AA128" s="67"/>
      <c r="AB128" s="67"/>
      <c r="AC128" s="67"/>
      <c r="AD128" s="67"/>
      <c r="AE128" s="67"/>
      <c r="AF128" s="67"/>
      <c r="AG128" s="67"/>
      <c r="AH128" s="67"/>
      <c r="AI128" s="67"/>
      <c r="AJ128" s="67"/>
      <c r="AK128" s="66"/>
      <c r="AL128" s="65"/>
      <c r="AM128" s="42" t="s">
        <v>951</v>
      </c>
      <c r="AN128" s="42"/>
      <c r="AO128" s="67"/>
      <c r="AP128" s="67"/>
      <c r="AQ128" s="67"/>
      <c r="AR128" s="67"/>
      <c r="AS128" s="67"/>
      <c r="AT128" s="67"/>
      <c r="AU128" s="67"/>
      <c r="AV128" s="67"/>
      <c r="AW128" s="67"/>
      <c r="AX128" s="67"/>
      <c r="AY128" s="67"/>
      <c r="AZ128" s="67"/>
      <c r="BA128" s="67"/>
      <c r="BB128" s="67"/>
      <c r="BC128" s="67"/>
      <c r="BD128" s="67"/>
      <c r="BE128" s="67"/>
      <c r="BF128" s="67"/>
      <c r="BG128" s="67"/>
      <c r="BH128" s="67"/>
      <c r="BI128" s="67"/>
      <c r="BJ128" s="67"/>
      <c r="BK128" s="67"/>
      <c r="BL128" s="67"/>
      <c r="BM128" s="67"/>
      <c r="BN128" s="67"/>
      <c r="BO128" s="67"/>
      <c r="BP128" s="67"/>
      <c r="BQ128" s="67"/>
      <c r="BR128" s="67"/>
      <c r="BS128" s="67"/>
      <c r="BT128" s="67"/>
      <c r="BU128" s="67"/>
      <c r="BV128" s="66"/>
      <c r="BW128" s="552"/>
      <c r="BX128" s="230"/>
      <c r="BY128" s="230"/>
      <c r="BZ128" s="554"/>
      <c r="CA128" s="554"/>
      <c r="CB128" s="554"/>
      <c r="CC128" s="554"/>
      <c r="CD128" s="554"/>
      <c r="CE128" s="554"/>
      <c r="CF128" s="554"/>
      <c r="CG128" s="554"/>
      <c r="CH128" s="554"/>
      <c r="CI128" s="554"/>
      <c r="CJ128" s="554"/>
      <c r="CK128" s="554"/>
      <c r="CL128" s="554"/>
      <c r="CM128" s="554"/>
      <c r="CN128" s="554"/>
      <c r="CO128" s="554"/>
      <c r="CP128" s="554"/>
      <c r="CQ128" s="554"/>
      <c r="CR128" s="554"/>
      <c r="CS128" s="554"/>
      <c r="CT128" s="554"/>
      <c r="CU128" s="554"/>
      <c r="CV128" s="554"/>
      <c r="CW128" s="554"/>
      <c r="CX128" s="554"/>
      <c r="CY128" s="554"/>
      <c r="CZ128" s="554"/>
      <c r="DA128" s="554"/>
      <c r="DB128" s="554"/>
      <c r="DC128" s="554"/>
      <c r="DD128" s="554"/>
      <c r="DE128" s="554"/>
      <c r="DF128" s="554"/>
      <c r="DG128" s="232"/>
      <c r="DH128" s="42"/>
      <c r="DI128" s="42"/>
    </row>
    <row r="129" spans="1:113" x14ac:dyDescent="0.45">
      <c r="A129" s="65"/>
      <c r="B129" s="42" t="s">
        <v>952</v>
      </c>
      <c r="C129" s="42"/>
      <c r="D129" s="67"/>
      <c r="E129" s="67"/>
      <c r="F129" s="67"/>
      <c r="G129" s="67"/>
      <c r="H129" s="67"/>
      <c r="I129" s="67"/>
      <c r="J129" s="67"/>
      <c r="K129" s="67"/>
      <c r="L129" s="67"/>
      <c r="M129" s="67"/>
      <c r="N129" s="67"/>
      <c r="O129" s="67"/>
      <c r="P129" s="67"/>
      <c r="Q129" s="67"/>
      <c r="R129" s="67"/>
      <c r="S129" s="67"/>
      <c r="T129" s="67"/>
      <c r="U129" s="67"/>
      <c r="V129" s="67"/>
      <c r="W129" s="67"/>
      <c r="X129" s="67"/>
      <c r="Y129" s="67"/>
      <c r="Z129" s="67"/>
      <c r="AA129" s="67"/>
      <c r="AB129" s="67"/>
      <c r="AC129" s="67"/>
      <c r="AD129" s="67"/>
      <c r="AE129" s="67"/>
      <c r="AF129" s="67"/>
      <c r="AG129" s="67"/>
      <c r="AH129" s="67"/>
      <c r="AI129" s="67"/>
      <c r="AJ129" s="67"/>
      <c r="AK129" s="66"/>
      <c r="AL129" s="65"/>
      <c r="AM129" s="42" t="s">
        <v>952</v>
      </c>
      <c r="AN129" s="42"/>
      <c r="AO129" s="67"/>
      <c r="AP129" s="67"/>
      <c r="AQ129" s="67"/>
      <c r="AR129" s="67"/>
      <c r="AS129" s="67"/>
      <c r="AT129" s="67"/>
      <c r="AU129" s="67"/>
      <c r="AV129" s="67"/>
      <c r="AW129" s="67"/>
      <c r="AX129" s="67"/>
      <c r="AY129" s="67"/>
      <c r="AZ129" s="67"/>
      <c r="BA129" s="67"/>
      <c r="BB129" s="67"/>
      <c r="BC129" s="67"/>
      <c r="BD129" s="67"/>
      <c r="BE129" s="67"/>
      <c r="BF129" s="67"/>
      <c r="BG129" s="67"/>
      <c r="BH129" s="67"/>
      <c r="BI129" s="67"/>
      <c r="BJ129" s="67"/>
      <c r="BK129" s="67"/>
      <c r="BL129" s="67"/>
      <c r="BM129" s="67"/>
      <c r="BN129" s="67"/>
      <c r="BO129" s="67"/>
      <c r="BP129" s="67"/>
      <c r="BQ129" s="67"/>
      <c r="BR129" s="67"/>
      <c r="BS129" s="67"/>
      <c r="BT129" s="67"/>
      <c r="BU129" s="67"/>
      <c r="BV129" s="66"/>
      <c r="BW129" s="552"/>
      <c r="BX129" s="230"/>
      <c r="BY129" s="230"/>
      <c r="BZ129" s="554"/>
      <c r="CA129" s="554"/>
      <c r="CB129" s="554"/>
      <c r="CC129" s="554"/>
      <c r="CD129" s="554"/>
      <c r="CE129" s="554"/>
      <c r="CF129" s="554"/>
      <c r="CG129" s="554"/>
      <c r="CH129" s="554"/>
      <c r="CI129" s="554"/>
      <c r="CJ129" s="554"/>
      <c r="CK129" s="554"/>
      <c r="CL129" s="554"/>
      <c r="CM129" s="554"/>
      <c r="CN129" s="554"/>
      <c r="CO129" s="554"/>
      <c r="CP129" s="554"/>
      <c r="CQ129" s="554"/>
      <c r="CR129" s="554"/>
      <c r="CS129" s="554"/>
      <c r="CT129" s="554"/>
      <c r="CU129" s="554"/>
      <c r="CV129" s="554"/>
      <c r="CW129" s="554"/>
      <c r="CX129" s="554"/>
      <c r="CY129" s="554"/>
      <c r="CZ129" s="554"/>
      <c r="DA129" s="554"/>
      <c r="DB129" s="554"/>
      <c r="DC129" s="554"/>
      <c r="DD129" s="554"/>
      <c r="DE129" s="554"/>
      <c r="DF129" s="554"/>
      <c r="DG129" s="232"/>
      <c r="DH129" s="42"/>
      <c r="DI129" s="42"/>
    </row>
    <row r="130" spans="1:113" x14ac:dyDescent="0.45">
      <c r="A130" s="68"/>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70"/>
      <c r="AC130" s="70"/>
      <c r="AD130" s="70"/>
      <c r="AE130" s="70"/>
      <c r="AF130" s="70"/>
      <c r="AG130" s="70"/>
      <c r="AH130" s="70"/>
      <c r="AI130" s="70"/>
      <c r="AJ130" s="70"/>
      <c r="AK130" s="71"/>
      <c r="AL130" s="68"/>
      <c r="AM130" s="70"/>
      <c r="AN130" s="70"/>
      <c r="AO130" s="70"/>
      <c r="AP130" s="70"/>
      <c r="AQ130" s="70"/>
      <c r="AR130" s="70"/>
      <c r="AS130" s="70"/>
      <c r="AT130" s="70"/>
      <c r="AU130" s="70"/>
      <c r="AV130" s="70"/>
      <c r="AW130" s="70"/>
      <c r="AX130" s="70"/>
      <c r="AY130" s="70"/>
      <c r="AZ130" s="70"/>
      <c r="BA130" s="70"/>
      <c r="BB130" s="70"/>
      <c r="BC130" s="70"/>
      <c r="BD130" s="70"/>
      <c r="BE130" s="70"/>
      <c r="BF130" s="70"/>
      <c r="BG130" s="70"/>
      <c r="BH130" s="70"/>
      <c r="BI130" s="70"/>
      <c r="BJ130" s="70"/>
      <c r="BK130" s="70"/>
      <c r="BL130" s="70"/>
      <c r="BM130" s="70"/>
      <c r="BN130" s="70"/>
      <c r="BO130" s="70"/>
      <c r="BP130" s="70"/>
      <c r="BQ130" s="70"/>
      <c r="BR130" s="70"/>
      <c r="BS130" s="70"/>
      <c r="BT130" s="70"/>
      <c r="BU130" s="70"/>
      <c r="BV130" s="71"/>
      <c r="BW130" s="552"/>
      <c r="BX130" s="230"/>
      <c r="BY130" s="230"/>
      <c r="BZ130" s="230"/>
      <c r="CA130" s="230"/>
      <c r="CB130" s="230"/>
      <c r="CC130" s="230"/>
      <c r="CD130" s="230"/>
      <c r="CE130" s="230"/>
      <c r="CF130" s="230"/>
      <c r="CG130" s="230"/>
      <c r="CH130" s="230"/>
      <c r="CI130" s="230"/>
      <c r="CJ130" s="230"/>
      <c r="CK130" s="230"/>
      <c r="CL130" s="230"/>
      <c r="CM130" s="230"/>
      <c r="CN130" s="230"/>
      <c r="CO130" s="230"/>
      <c r="CP130" s="230"/>
      <c r="CQ130" s="230"/>
      <c r="CR130" s="230"/>
      <c r="CS130" s="230"/>
      <c r="CT130" s="230"/>
      <c r="CU130" s="230"/>
      <c r="CV130" s="230"/>
      <c r="CW130" s="230"/>
      <c r="CX130" s="230"/>
      <c r="CY130" s="230"/>
      <c r="CZ130" s="230"/>
      <c r="DA130" s="230"/>
      <c r="DB130" s="230"/>
      <c r="DC130" s="230"/>
      <c r="DD130" s="230"/>
      <c r="DE130" s="230"/>
      <c r="DF130" s="230"/>
      <c r="DG130" s="232"/>
      <c r="DH130" s="42"/>
      <c r="DI130" s="42"/>
    </row>
    <row r="131" spans="1:113" x14ac:dyDescent="0.45">
      <c r="BW131" s="42"/>
      <c r="DH131" s="42"/>
      <c r="DI131" s="42"/>
    </row>
  </sheetData>
  <sheetProtection algorithmName="SHA-512" hashValue="TaYajKRMrLUDrhiZdev7PXq9BvTr8V8gqhoKyYjSPFNrF8ADqTAqq/qzGVxWPPzIYteWiGfe77eJqTOH+RRnWQ==" saltValue="l735q3TIUuHs+Db+Xx1HTA==" spinCount="100000" sheet="1" scenarios="1" formatRows="0"/>
  <mergeCells count="186">
    <mergeCell ref="AY118:BU119"/>
    <mergeCell ref="AS120:AT121"/>
    <mergeCell ref="AU120:AX121"/>
    <mergeCell ref="AY120:BU121"/>
    <mergeCell ref="B70:H70"/>
    <mergeCell ref="B68:G69"/>
    <mergeCell ref="H68:I69"/>
    <mergeCell ref="J68:M69"/>
    <mergeCell ref="N68:AJ69"/>
    <mergeCell ref="AM114:AT115"/>
    <mergeCell ref="BX58:CA61"/>
    <mergeCell ref="CB58:CC59"/>
    <mergeCell ref="CB60:CC61"/>
    <mergeCell ref="AY56:BU57"/>
    <mergeCell ref="B58:E61"/>
    <mergeCell ref="H60:I61"/>
    <mergeCell ref="F60:G61"/>
    <mergeCell ref="AM54:AP57"/>
    <mergeCell ref="AQ54:AR55"/>
    <mergeCell ref="AQ56:AR57"/>
    <mergeCell ref="AM58:AP61"/>
    <mergeCell ref="AQ58:AR59"/>
    <mergeCell ref="AQ60:AR61"/>
    <mergeCell ref="S58:AJ59"/>
    <mergeCell ref="S60:AJ61"/>
    <mergeCell ref="N56:AJ57"/>
    <mergeCell ref="J58:M59"/>
    <mergeCell ref="J60:M61"/>
    <mergeCell ref="N58:O59"/>
    <mergeCell ref="N60:O61"/>
    <mergeCell ref="N54:AJ55"/>
    <mergeCell ref="AS124:AT125"/>
    <mergeCell ref="AS122:AT123"/>
    <mergeCell ref="J4:M5"/>
    <mergeCell ref="N4:AJ5"/>
    <mergeCell ref="B6:H6"/>
    <mergeCell ref="H4:I5"/>
    <mergeCell ref="BD122:BU123"/>
    <mergeCell ref="AU68:AX69"/>
    <mergeCell ref="AY68:BU69"/>
    <mergeCell ref="AM70:AS70"/>
    <mergeCell ref="BD58:BU59"/>
    <mergeCell ref="AS60:AT61"/>
    <mergeCell ref="AU60:AX61"/>
    <mergeCell ref="AY60:AZ61"/>
    <mergeCell ref="BA60:BC61"/>
    <mergeCell ref="BD60:BU61"/>
    <mergeCell ref="AM68:AR69"/>
    <mergeCell ref="AS58:AT59"/>
    <mergeCell ref="AS68:AT69"/>
    <mergeCell ref="AU114:BU115"/>
    <mergeCell ref="AM116:AT117"/>
    <mergeCell ref="AU116:BU117"/>
    <mergeCell ref="AM118:AP121"/>
    <mergeCell ref="AY4:BU5"/>
    <mergeCell ref="AM6:AS6"/>
    <mergeCell ref="AU58:AX59"/>
    <mergeCell ref="AY58:AZ59"/>
    <mergeCell ref="BA58:BC59"/>
    <mergeCell ref="AM50:AT51"/>
    <mergeCell ref="AU50:BU51"/>
    <mergeCell ref="AM52:AT53"/>
    <mergeCell ref="AU52:BU53"/>
    <mergeCell ref="AS54:AT55"/>
    <mergeCell ref="AU54:AX55"/>
    <mergeCell ref="AY54:BU55"/>
    <mergeCell ref="AS56:AT57"/>
    <mergeCell ref="AU56:AX57"/>
    <mergeCell ref="AM4:AR5"/>
    <mergeCell ref="AS118:AT119"/>
    <mergeCell ref="AU118:AX119"/>
    <mergeCell ref="AU124:AX125"/>
    <mergeCell ref="F118:G119"/>
    <mergeCell ref="F120:G121"/>
    <mergeCell ref="B122:E125"/>
    <mergeCell ref="F122:G123"/>
    <mergeCell ref="F124:G125"/>
    <mergeCell ref="J116:AJ117"/>
    <mergeCell ref="AM122:AP125"/>
    <mergeCell ref="AQ122:AR123"/>
    <mergeCell ref="AQ124:AR125"/>
    <mergeCell ref="J118:M119"/>
    <mergeCell ref="AQ120:AR121"/>
    <mergeCell ref="H120:I121"/>
    <mergeCell ref="H124:I125"/>
    <mergeCell ref="J124:M125"/>
    <mergeCell ref="N124:O125"/>
    <mergeCell ref="S122:AJ123"/>
    <mergeCell ref="AQ118:AR119"/>
    <mergeCell ref="B4:G5"/>
    <mergeCell ref="P58:R59"/>
    <mergeCell ref="P60:R61"/>
    <mergeCell ref="J50:AJ51"/>
    <mergeCell ref="J52:AJ53"/>
    <mergeCell ref="J54:M55"/>
    <mergeCell ref="J56:M57"/>
    <mergeCell ref="B50:I51"/>
    <mergeCell ref="B52:I53"/>
    <mergeCell ref="H54:I55"/>
    <mergeCell ref="H56:I57"/>
    <mergeCell ref="H58:I59"/>
    <mergeCell ref="F54:G55"/>
    <mergeCell ref="F56:G57"/>
    <mergeCell ref="F58:G59"/>
    <mergeCell ref="B54:E57"/>
    <mergeCell ref="H122:I123"/>
    <mergeCell ref="P124:R125"/>
    <mergeCell ref="S124:AJ125"/>
    <mergeCell ref="J120:M121"/>
    <mergeCell ref="N120:AJ121"/>
    <mergeCell ref="J122:M123"/>
    <mergeCell ref="N122:O123"/>
    <mergeCell ref="P122:R123"/>
    <mergeCell ref="BX4:CC5"/>
    <mergeCell ref="BX68:CC69"/>
    <mergeCell ref="AY124:AZ125"/>
    <mergeCell ref="BA124:BC125"/>
    <mergeCell ref="BD124:BU125"/>
    <mergeCell ref="AU122:AX123"/>
    <mergeCell ref="AY122:AZ123"/>
    <mergeCell ref="BA122:BC123"/>
    <mergeCell ref="B114:I115"/>
    <mergeCell ref="J114:AJ115"/>
    <mergeCell ref="B118:E121"/>
    <mergeCell ref="H118:I119"/>
    <mergeCell ref="AS4:AT5"/>
    <mergeCell ref="AU4:AX5"/>
    <mergeCell ref="B116:I117"/>
    <mergeCell ref="N118:AJ119"/>
    <mergeCell ref="CD4:CE5"/>
    <mergeCell ref="CF4:CI5"/>
    <mergeCell ref="CJ4:DF5"/>
    <mergeCell ref="BX6:CD6"/>
    <mergeCell ref="BX50:CE51"/>
    <mergeCell ref="CF50:DF51"/>
    <mergeCell ref="BX52:CE53"/>
    <mergeCell ref="CF52:DF53"/>
    <mergeCell ref="CD54:CE55"/>
    <mergeCell ref="CF54:CI55"/>
    <mergeCell ref="CJ54:DF55"/>
    <mergeCell ref="BX54:CA57"/>
    <mergeCell ref="CB54:CC55"/>
    <mergeCell ref="CB56:CC57"/>
    <mergeCell ref="CD56:CE57"/>
    <mergeCell ref="CF56:CI57"/>
    <mergeCell ref="CJ56:DF57"/>
    <mergeCell ref="CD58:CE59"/>
    <mergeCell ref="CF58:CI59"/>
    <mergeCell ref="CJ58:CK59"/>
    <mergeCell ref="CL58:CN59"/>
    <mergeCell ref="CO58:DF59"/>
    <mergeCell ref="CD60:CE61"/>
    <mergeCell ref="CF60:CI61"/>
    <mergeCell ref="CJ60:CK61"/>
    <mergeCell ref="CL60:CN61"/>
    <mergeCell ref="CO60:DF61"/>
    <mergeCell ref="CD68:CE69"/>
    <mergeCell ref="CF68:CI69"/>
    <mergeCell ref="CJ68:DF69"/>
    <mergeCell ref="BX70:CD70"/>
    <mergeCell ref="BX114:CE115"/>
    <mergeCell ref="CF114:DF115"/>
    <mergeCell ref="BX116:CE117"/>
    <mergeCell ref="CF116:DF117"/>
    <mergeCell ref="CD118:CE119"/>
    <mergeCell ref="CF118:CI119"/>
    <mergeCell ref="CJ118:DF119"/>
    <mergeCell ref="CD120:CE121"/>
    <mergeCell ref="CF120:CI121"/>
    <mergeCell ref="CJ120:DF121"/>
    <mergeCell ref="BX118:CA121"/>
    <mergeCell ref="CB118:CC119"/>
    <mergeCell ref="CB120:CC121"/>
    <mergeCell ref="BX122:CA125"/>
    <mergeCell ref="CB122:CC123"/>
    <mergeCell ref="CB124:CC125"/>
    <mergeCell ref="CD122:CE123"/>
    <mergeCell ref="CF122:CI123"/>
    <mergeCell ref="CJ122:CK123"/>
    <mergeCell ref="CL122:CN123"/>
    <mergeCell ref="CO122:DF123"/>
    <mergeCell ref="CD124:CE125"/>
    <mergeCell ref="CF124:CI125"/>
    <mergeCell ref="CJ124:CK125"/>
    <mergeCell ref="CL124:CN125"/>
    <mergeCell ref="CO124:DF125"/>
  </mergeCells>
  <phoneticPr fontId="2"/>
  <conditionalFormatting sqref="H4 N4 B7:AJ49 I6:AJ6 J50 J52 N54 N56 S58 S60 N60 N58 H54:I57 H56 H58 H60 H68 N68 I70:AJ70 B71:AJ113 J114 J116 N118 N120 S122 S124 N124 N122 H118 H120 H122 H124 AS124 AS122 AS120 AS118 AY122 AY124 BD124 BD122 AY120 AY118 AU116 AU114 AM71:BU113 AT70:BU70 AS68 AY68 CD4 CJ4 CE6:DF6 BX7:DF49 CF52 CF50 CJ54 CJ56 CO58 CO60 CJ60 CJ58 CD54 CD56 CD58 CD60 AS4 AY4 AT6:BU6 AM7:BU49 AU50 AU52 AS54 AS56 AS58 AS60 AY54 AY56 AY58 AY60 BD58 BD60">
    <cfRule type="expression" dxfId="310" priority="1">
      <formula>$DO$2=TRUE</formula>
    </cfRule>
  </conditionalFormatting>
  <dataValidations count="2">
    <dataValidation type="list" allowBlank="1" showInputMessage="1" showErrorMessage="1" sqref="H56 H58 H54 H60 H120 H122 H118 H124 AS56 AS58 AS54 AS60 AS120 AS122 AS118 AS124 CD56 CD58 CD54 CD60 CD120 CD122 CD118 CD124" xr:uid="{00000000-0002-0000-0300-000000000000}">
      <formula1>"有,無"</formula1>
    </dataValidation>
    <dataValidation type="list" allowBlank="1" showInputMessage="1" showErrorMessage="1" sqref="N58 N60 N122 N124 AY58 AY60 AY122 AY124 CJ58 CJ60 CJ122 CJ124" xr:uid="{00000000-0002-0000-0300-000001000000}">
      <formula1>"A,B"</formula1>
    </dataValidation>
  </dataValidations>
  <pageMargins left="0.59055118110236227" right="0.59055118110236227" top="0.39370078740157483" bottom="0.39370078740157483" header="0.31496062992125984" footer="0.31496062992125984"/>
  <pageSetup paperSize="9" scale="83" fitToWidth="3" fitToHeight="2" orientation="portrait" r:id="rId1"/>
  <rowBreaks count="1" manualBreakCount="1">
    <brk id="66" max="16383" man="1"/>
  </rowBreaks>
  <colBreaks count="2" manualBreakCount="2">
    <brk id="37" max="1048575" man="1"/>
    <brk id="7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locked="0" defaultSize="0" autoFill="0" autoLine="0" autoPict="0">
                <anchor moveWithCells="1">
                  <from>
                    <xdr:col>11</xdr:col>
                    <xdr:colOff>99060</xdr:colOff>
                    <xdr:row>0</xdr:row>
                    <xdr:rowOff>106680</xdr:rowOff>
                  </from>
                  <to>
                    <xdr:col>18</xdr:col>
                    <xdr:colOff>30480</xdr:colOff>
                    <xdr:row>2</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B1:CD195"/>
  <sheetViews>
    <sheetView showGridLines="0" view="pageBreakPreview" zoomScale="80" zoomScaleNormal="100" zoomScaleSheetLayoutView="80" workbookViewId="0"/>
  </sheetViews>
  <sheetFormatPr defaultColWidth="8.69921875" defaultRowHeight="12" x14ac:dyDescent="0.45"/>
  <cols>
    <col min="1" max="1" width="2.19921875" style="5" customWidth="1"/>
    <col min="2" max="3" width="3.09765625" style="5" customWidth="1"/>
    <col min="4" max="27" width="2.19921875" style="5" customWidth="1"/>
    <col min="28" max="31" width="5.19921875" style="5" customWidth="1"/>
    <col min="32" max="37" width="3.59765625" style="5" customWidth="1"/>
    <col min="38" max="80" width="2.19921875" style="5" customWidth="1"/>
    <col min="81" max="81" width="5.19921875" style="5" customWidth="1"/>
    <col min="82" max="82" width="8.69921875" style="5" hidden="1" customWidth="1"/>
    <col min="83" max="83" width="8.69921875" style="5" customWidth="1"/>
    <col min="84" max="16384" width="8.69921875" style="5"/>
  </cols>
  <sheetData>
    <row r="1" spans="2:82" ht="12.6" thickBot="1" x14ac:dyDescent="0.5">
      <c r="CD1" s="28" t="s">
        <v>778</v>
      </c>
    </row>
    <row r="2" spans="2:82" ht="15" thickBot="1" x14ac:dyDescent="0.5">
      <c r="B2" s="199" t="s">
        <v>571</v>
      </c>
      <c r="C2" s="73" t="s">
        <v>570</v>
      </c>
      <c r="D2" s="72"/>
      <c r="E2" s="27"/>
      <c r="F2" s="27"/>
      <c r="G2" s="27"/>
      <c r="CD2" s="31" t="b">
        <v>0</v>
      </c>
    </row>
    <row r="3" spans="2:82" ht="12" customHeight="1" x14ac:dyDescent="0.45">
      <c r="F3" s="27"/>
      <c r="G3" s="27"/>
    </row>
    <row r="4" spans="2:82" ht="17.7" customHeight="1" thickBot="1" x14ac:dyDescent="0.5">
      <c r="B4" s="27" t="s">
        <v>563</v>
      </c>
      <c r="C4" s="27"/>
      <c r="D4" s="27"/>
      <c r="E4" s="27"/>
      <c r="F4" s="27"/>
      <c r="G4" s="27"/>
    </row>
    <row r="5" spans="2:82" ht="13.2" customHeight="1" x14ac:dyDescent="0.45">
      <c r="B5" s="817" t="s">
        <v>564</v>
      </c>
      <c r="C5" s="818"/>
      <c r="D5" s="818"/>
      <c r="E5" s="818"/>
      <c r="F5" s="821" t="s">
        <v>904</v>
      </c>
      <c r="G5" s="821"/>
      <c r="H5" s="821"/>
      <c r="I5" s="821"/>
      <c r="J5" s="821"/>
      <c r="K5" s="821"/>
      <c r="L5" s="821"/>
      <c r="M5" s="821"/>
      <c r="N5" s="821"/>
      <c r="O5" s="821"/>
      <c r="P5" s="818" t="s">
        <v>565</v>
      </c>
      <c r="Q5" s="818"/>
      <c r="R5" s="818"/>
      <c r="S5" s="818"/>
      <c r="T5" s="821" t="s">
        <v>905</v>
      </c>
      <c r="U5" s="821"/>
      <c r="V5" s="821"/>
      <c r="W5" s="821"/>
      <c r="X5" s="821"/>
      <c r="Y5" s="821"/>
      <c r="Z5" s="821"/>
      <c r="AA5" s="821"/>
      <c r="AB5" s="821"/>
      <c r="AC5" s="821"/>
      <c r="AD5" s="821"/>
      <c r="AE5" s="821"/>
      <c r="AF5" s="821"/>
      <c r="AG5" s="821"/>
      <c r="AH5" s="821"/>
      <c r="AI5" s="821"/>
      <c r="AJ5" s="821"/>
      <c r="AK5" s="823"/>
    </row>
    <row r="6" spans="2:82" ht="13.2" customHeight="1" thickBot="1" x14ac:dyDescent="0.5">
      <c r="B6" s="819"/>
      <c r="C6" s="820"/>
      <c r="D6" s="820"/>
      <c r="E6" s="820"/>
      <c r="F6" s="822"/>
      <c r="G6" s="822"/>
      <c r="H6" s="822"/>
      <c r="I6" s="822"/>
      <c r="J6" s="822"/>
      <c r="K6" s="822"/>
      <c r="L6" s="822"/>
      <c r="M6" s="822"/>
      <c r="N6" s="822"/>
      <c r="O6" s="822"/>
      <c r="P6" s="820"/>
      <c r="Q6" s="820"/>
      <c r="R6" s="820"/>
      <c r="S6" s="820"/>
      <c r="T6" s="822"/>
      <c r="U6" s="822"/>
      <c r="V6" s="822"/>
      <c r="W6" s="822"/>
      <c r="X6" s="822"/>
      <c r="Y6" s="822"/>
      <c r="Z6" s="822"/>
      <c r="AA6" s="822"/>
      <c r="AB6" s="822"/>
      <c r="AC6" s="822"/>
      <c r="AD6" s="822"/>
      <c r="AE6" s="822"/>
      <c r="AF6" s="822"/>
      <c r="AG6" s="822"/>
      <c r="AH6" s="822"/>
      <c r="AI6" s="822"/>
      <c r="AJ6" s="822"/>
      <c r="AK6" s="824"/>
    </row>
    <row r="7" spans="2:82" ht="12" customHeight="1" x14ac:dyDescent="0.45"/>
    <row r="8" spans="2:82" ht="16.95" customHeight="1" thickBot="1" x14ac:dyDescent="0.5">
      <c r="B8" s="27" t="s">
        <v>566</v>
      </c>
    </row>
    <row r="9" spans="2:82" ht="19.2" customHeight="1" x14ac:dyDescent="0.45">
      <c r="B9" s="825" t="s">
        <v>953</v>
      </c>
      <c r="C9" s="826"/>
      <c r="D9" s="722" t="s">
        <v>947</v>
      </c>
      <c r="E9" s="722"/>
      <c r="F9" s="722"/>
      <c r="G9" s="722"/>
      <c r="H9" s="722"/>
      <c r="I9" s="722"/>
      <c r="J9" s="722"/>
      <c r="K9" s="722"/>
      <c r="L9" s="826" t="s">
        <v>567</v>
      </c>
      <c r="M9" s="826"/>
      <c r="N9" s="826"/>
      <c r="O9" s="826"/>
      <c r="P9" s="826"/>
      <c r="Q9" s="826"/>
      <c r="R9" s="826"/>
      <c r="S9" s="826"/>
      <c r="T9" s="826" t="s">
        <v>568</v>
      </c>
      <c r="U9" s="826"/>
      <c r="V9" s="826"/>
      <c r="W9" s="826"/>
      <c r="X9" s="826"/>
      <c r="Y9" s="826"/>
      <c r="Z9" s="826"/>
      <c r="AA9" s="826"/>
      <c r="AB9" s="826"/>
      <c r="AC9" s="826"/>
      <c r="AD9" s="826"/>
      <c r="AE9" s="826"/>
      <c r="AF9" s="826"/>
      <c r="AG9" s="826"/>
      <c r="AH9" s="826"/>
      <c r="AI9" s="826"/>
      <c r="AJ9" s="826"/>
      <c r="AK9" s="829"/>
    </row>
    <row r="10" spans="2:82" ht="24.6" customHeight="1" thickBot="1" x14ac:dyDescent="0.5">
      <c r="B10" s="827"/>
      <c r="C10" s="828"/>
      <c r="D10" s="718"/>
      <c r="E10" s="718"/>
      <c r="F10" s="718"/>
      <c r="G10" s="718"/>
      <c r="H10" s="718"/>
      <c r="I10" s="718"/>
      <c r="J10" s="718"/>
      <c r="K10" s="718"/>
      <c r="L10" s="828"/>
      <c r="M10" s="828"/>
      <c r="N10" s="828"/>
      <c r="O10" s="828"/>
      <c r="P10" s="828"/>
      <c r="Q10" s="828"/>
      <c r="R10" s="828"/>
      <c r="S10" s="828"/>
      <c r="T10" s="828"/>
      <c r="U10" s="828"/>
      <c r="V10" s="828"/>
      <c r="W10" s="828"/>
      <c r="X10" s="828"/>
      <c r="Y10" s="828"/>
      <c r="Z10" s="828"/>
      <c r="AA10" s="828"/>
      <c r="AB10" s="828"/>
      <c r="AC10" s="828"/>
      <c r="AD10" s="828"/>
      <c r="AE10" s="828"/>
      <c r="AF10" s="828"/>
      <c r="AG10" s="828"/>
      <c r="AH10" s="828"/>
      <c r="AI10" s="828"/>
      <c r="AJ10" s="828"/>
      <c r="AK10" s="830"/>
    </row>
    <row r="11" spans="2:82" ht="24" customHeight="1" x14ac:dyDescent="0.45">
      <c r="B11" s="810">
        <v>1</v>
      </c>
      <c r="C11" s="811"/>
      <c r="D11" s="812" t="str">
        <f t="shared" ref="D11:D15" si="0">IFERROR(IF(VLOOKUP(B11,事業所リスト,2,FALSE)=0,"",VLOOKUP(B11,事業所リスト,2,FALSE)),"")</f>
        <v>本社ビル</v>
      </c>
      <c r="E11" s="812"/>
      <c r="F11" s="812"/>
      <c r="G11" s="812"/>
      <c r="H11" s="812"/>
      <c r="I11" s="812"/>
      <c r="J11" s="812"/>
      <c r="K11" s="812"/>
      <c r="L11" s="813" t="s">
        <v>906</v>
      </c>
      <c r="M11" s="813"/>
      <c r="N11" s="813"/>
      <c r="O11" s="813"/>
      <c r="P11" s="813"/>
      <c r="Q11" s="813"/>
      <c r="R11" s="813"/>
      <c r="S11" s="813"/>
      <c r="T11" s="814" t="s">
        <v>1002</v>
      </c>
      <c r="U11" s="815"/>
      <c r="V11" s="815"/>
      <c r="W11" s="815"/>
      <c r="X11" s="815"/>
      <c r="Y11" s="815"/>
      <c r="Z11" s="815"/>
      <c r="AA11" s="815"/>
      <c r="AB11" s="815"/>
      <c r="AC11" s="815"/>
      <c r="AD11" s="815"/>
      <c r="AE11" s="815"/>
      <c r="AF11" s="815"/>
      <c r="AG11" s="815"/>
      <c r="AH11" s="815"/>
      <c r="AI11" s="815"/>
      <c r="AJ11" s="815"/>
      <c r="AK11" s="816"/>
    </row>
    <row r="12" spans="2:82" ht="24" customHeight="1" x14ac:dyDescent="0.45">
      <c r="B12" s="831">
        <v>2</v>
      </c>
      <c r="C12" s="832"/>
      <c r="D12" s="812" t="str">
        <f t="shared" si="0"/>
        <v>A支店</v>
      </c>
      <c r="E12" s="812"/>
      <c r="F12" s="812"/>
      <c r="G12" s="812"/>
      <c r="H12" s="812"/>
      <c r="I12" s="812"/>
      <c r="J12" s="812"/>
      <c r="K12" s="812"/>
      <c r="L12" s="833" t="s">
        <v>907</v>
      </c>
      <c r="M12" s="833"/>
      <c r="N12" s="833"/>
      <c r="O12" s="833"/>
      <c r="P12" s="833"/>
      <c r="Q12" s="833"/>
      <c r="R12" s="833"/>
      <c r="S12" s="833"/>
      <c r="T12" s="834" t="s">
        <v>1002</v>
      </c>
      <c r="U12" s="835"/>
      <c r="V12" s="835"/>
      <c r="W12" s="835"/>
      <c r="X12" s="835"/>
      <c r="Y12" s="835"/>
      <c r="Z12" s="835"/>
      <c r="AA12" s="835"/>
      <c r="AB12" s="835"/>
      <c r="AC12" s="835"/>
      <c r="AD12" s="835"/>
      <c r="AE12" s="835"/>
      <c r="AF12" s="835"/>
      <c r="AG12" s="835"/>
      <c r="AH12" s="835"/>
      <c r="AI12" s="835"/>
      <c r="AJ12" s="835"/>
      <c r="AK12" s="836"/>
    </row>
    <row r="13" spans="2:82" ht="24" customHeight="1" x14ac:dyDescent="0.45">
      <c r="B13" s="840">
        <v>3</v>
      </c>
      <c r="C13" s="841"/>
      <c r="D13" s="812" t="str">
        <f t="shared" si="0"/>
        <v>B支店</v>
      </c>
      <c r="E13" s="812"/>
      <c r="F13" s="812"/>
      <c r="G13" s="812"/>
      <c r="H13" s="812"/>
      <c r="I13" s="812"/>
      <c r="J13" s="812"/>
      <c r="K13" s="812"/>
      <c r="L13" s="833" t="s">
        <v>908</v>
      </c>
      <c r="M13" s="833"/>
      <c r="N13" s="833"/>
      <c r="O13" s="833"/>
      <c r="P13" s="833"/>
      <c r="Q13" s="833"/>
      <c r="R13" s="833"/>
      <c r="S13" s="833"/>
      <c r="T13" s="834" t="s">
        <v>1002</v>
      </c>
      <c r="U13" s="835"/>
      <c r="V13" s="835"/>
      <c r="W13" s="835"/>
      <c r="X13" s="835"/>
      <c r="Y13" s="835"/>
      <c r="Z13" s="835"/>
      <c r="AA13" s="835"/>
      <c r="AB13" s="835"/>
      <c r="AC13" s="835"/>
      <c r="AD13" s="835"/>
      <c r="AE13" s="835"/>
      <c r="AF13" s="835"/>
      <c r="AG13" s="835"/>
      <c r="AH13" s="835"/>
      <c r="AI13" s="835"/>
      <c r="AJ13" s="835"/>
      <c r="AK13" s="836"/>
    </row>
    <row r="14" spans="2:82" ht="24" customHeight="1" x14ac:dyDescent="0.45">
      <c r="B14" s="840">
        <v>4</v>
      </c>
      <c r="C14" s="841"/>
      <c r="D14" s="848" t="str">
        <f t="shared" si="0"/>
        <v/>
      </c>
      <c r="E14" s="849"/>
      <c r="F14" s="849"/>
      <c r="G14" s="849"/>
      <c r="H14" s="849"/>
      <c r="I14" s="849"/>
      <c r="J14" s="849"/>
      <c r="K14" s="850"/>
      <c r="L14" s="851"/>
      <c r="M14" s="851"/>
      <c r="N14" s="851"/>
      <c r="O14" s="851"/>
      <c r="P14" s="851"/>
      <c r="Q14" s="851"/>
      <c r="R14" s="851"/>
      <c r="S14" s="851"/>
      <c r="T14" s="834"/>
      <c r="U14" s="835"/>
      <c r="V14" s="835"/>
      <c r="W14" s="835"/>
      <c r="X14" s="835"/>
      <c r="Y14" s="835"/>
      <c r="Z14" s="835"/>
      <c r="AA14" s="835"/>
      <c r="AB14" s="835"/>
      <c r="AC14" s="835"/>
      <c r="AD14" s="835"/>
      <c r="AE14" s="835"/>
      <c r="AF14" s="835"/>
      <c r="AG14" s="835"/>
      <c r="AH14" s="835"/>
      <c r="AI14" s="835"/>
      <c r="AJ14" s="835"/>
      <c r="AK14" s="836"/>
    </row>
    <row r="15" spans="2:82" ht="24" customHeight="1" thickBot="1" x14ac:dyDescent="0.5">
      <c r="B15" s="842">
        <v>5</v>
      </c>
      <c r="C15" s="843"/>
      <c r="D15" s="844" t="str">
        <f t="shared" si="0"/>
        <v/>
      </c>
      <c r="E15" s="845"/>
      <c r="F15" s="845"/>
      <c r="G15" s="845"/>
      <c r="H15" s="845"/>
      <c r="I15" s="845"/>
      <c r="J15" s="845"/>
      <c r="K15" s="846"/>
      <c r="L15" s="847"/>
      <c r="M15" s="847"/>
      <c r="N15" s="847"/>
      <c r="O15" s="847"/>
      <c r="P15" s="847"/>
      <c r="Q15" s="847"/>
      <c r="R15" s="847"/>
      <c r="S15" s="847"/>
      <c r="T15" s="837"/>
      <c r="U15" s="838"/>
      <c r="V15" s="838"/>
      <c r="W15" s="838"/>
      <c r="X15" s="838"/>
      <c r="Y15" s="838"/>
      <c r="Z15" s="838"/>
      <c r="AA15" s="838"/>
      <c r="AB15" s="838"/>
      <c r="AC15" s="838"/>
      <c r="AD15" s="838"/>
      <c r="AE15" s="838"/>
      <c r="AF15" s="838"/>
      <c r="AG15" s="838"/>
      <c r="AH15" s="838"/>
      <c r="AI15" s="838"/>
      <c r="AJ15" s="838"/>
      <c r="AK15" s="839"/>
    </row>
    <row r="16" spans="2:82" ht="12" customHeight="1" x14ac:dyDescent="0.45">
      <c r="C16" s="60"/>
    </row>
    <row r="17" spans="2:37" ht="12" customHeight="1" thickBot="1" x14ac:dyDescent="0.5">
      <c r="B17" s="27" t="s">
        <v>569</v>
      </c>
      <c r="C17" s="60"/>
    </row>
    <row r="18" spans="2:37" ht="12" customHeight="1" x14ac:dyDescent="0.45">
      <c r="B18" s="201"/>
      <c r="C18" s="202"/>
      <c r="D18" s="202"/>
      <c r="E18" s="202"/>
      <c r="F18" s="202"/>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2"/>
      <c r="AF18" s="202"/>
      <c r="AG18" s="202"/>
      <c r="AH18" s="202"/>
      <c r="AI18" s="202"/>
      <c r="AJ18" s="202"/>
      <c r="AK18" s="203"/>
    </row>
    <row r="19" spans="2:37" ht="12" customHeight="1" x14ac:dyDescent="0.45">
      <c r="B19" s="204"/>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8"/>
    </row>
    <row r="20" spans="2:37" ht="12" customHeight="1" x14ac:dyDescent="0.45">
      <c r="B20" s="204"/>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8"/>
    </row>
    <row r="21" spans="2:37" ht="12" customHeight="1" x14ac:dyDescent="0.45">
      <c r="B21" s="204"/>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8"/>
    </row>
    <row r="22" spans="2:37" ht="12" customHeight="1" x14ac:dyDescent="0.45">
      <c r="B22" s="204"/>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8"/>
    </row>
    <row r="23" spans="2:37" ht="12" customHeight="1" x14ac:dyDescent="0.45">
      <c r="B23" s="204"/>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8"/>
    </row>
    <row r="24" spans="2:37" ht="12" customHeight="1" x14ac:dyDescent="0.45">
      <c r="B24" s="204"/>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8"/>
    </row>
    <row r="25" spans="2:37" ht="12" customHeight="1" x14ac:dyDescent="0.45">
      <c r="B25" s="204"/>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8"/>
    </row>
    <row r="26" spans="2:37" ht="12" customHeight="1" x14ac:dyDescent="0.45">
      <c r="B26" s="204"/>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8"/>
    </row>
    <row r="27" spans="2:37" ht="12" customHeight="1" x14ac:dyDescent="0.45">
      <c r="B27" s="204"/>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8"/>
    </row>
    <row r="28" spans="2:37" ht="12" customHeight="1" x14ac:dyDescent="0.45">
      <c r="B28" s="204"/>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8"/>
    </row>
    <row r="29" spans="2:37" ht="12" customHeight="1" x14ac:dyDescent="0.45">
      <c r="B29" s="204"/>
      <c r="C29" s="77"/>
      <c r="D29" s="77"/>
      <c r="E29" s="77"/>
      <c r="F29" s="77"/>
      <c r="G29" s="77"/>
      <c r="H29" s="77"/>
      <c r="I29" s="77"/>
      <c r="J29" s="77"/>
      <c r="K29" s="77"/>
      <c r="L29" s="77"/>
      <c r="M29" s="77"/>
      <c r="N29" s="205"/>
      <c r="O29" s="77"/>
      <c r="P29" s="77"/>
      <c r="Q29" s="77"/>
      <c r="R29" s="77"/>
      <c r="S29" s="77"/>
      <c r="T29" s="77"/>
      <c r="U29" s="77"/>
      <c r="V29" s="77"/>
      <c r="W29" s="77"/>
      <c r="X29" s="77"/>
      <c r="Y29" s="77"/>
      <c r="Z29" s="77"/>
      <c r="AA29" s="77"/>
      <c r="AB29" s="77"/>
      <c r="AC29" s="77"/>
      <c r="AD29" s="77"/>
      <c r="AE29" s="77"/>
      <c r="AF29" s="77"/>
      <c r="AG29" s="77"/>
      <c r="AH29" s="77"/>
      <c r="AI29" s="77"/>
      <c r="AJ29" s="77"/>
      <c r="AK29" s="78"/>
    </row>
    <row r="30" spans="2:37" ht="12" customHeight="1" x14ac:dyDescent="0.45">
      <c r="B30" s="204"/>
      <c r="C30" s="77"/>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8"/>
    </row>
    <row r="31" spans="2:37" ht="12" customHeight="1" x14ac:dyDescent="0.45">
      <c r="B31" s="204"/>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8"/>
    </row>
    <row r="32" spans="2:37" ht="12" customHeight="1" x14ac:dyDescent="0.45">
      <c r="B32" s="204"/>
      <c r="C32" s="77"/>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8"/>
    </row>
    <row r="33" spans="2:37" ht="12" customHeight="1" x14ac:dyDescent="0.45">
      <c r="B33" s="204"/>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8"/>
    </row>
    <row r="34" spans="2:37" ht="12" customHeight="1" x14ac:dyDescent="0.45">
      <c r="B34" s="204"/>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8"/>
    </row>
    <row r="35" spans="2:37" ht="12" customHeight="1" x14ac:dyDescent="0.45">
      <c r="B35" s="204"/>
      <c r="C35" s="77"/>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8"/>
    </row>
    <row r="36" spans="2:37" ht="12" customHeight="1" x14ac:dyDescent="0.45">
      <c r="B36" s="204"/>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8"/>
    </row>
    <row r="37" spans="2:37" ht="12" customHeight="1" x14ac:dyDescent="0.45">
      <c r="B37" s="204"/>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8"/>
    </row>
    <row r="38" spans="2:37" ht="12" customHeight="1" x14ac:dyDescent="0.45">
      <c r="B38" s="204"/>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8"/>
    </row>
    <row r="39" spans="2:37" ht="12" customHeight="1" x14ac:dyDescent="0.45">
      <c r="B39" s="204"/>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8"/>
    </row>
    <row r="40" spans="2:37" ht="12" customHeight="1" x14ac:dyDescent="0.45">
      <c r="B40" s="204"/>
      <c r="C40" s="77"/>
      <c r="D40" s="77"/>
      <c r="E40" s="206"/>
      <c r="F40" s="206"/>
      <c r="G40" s="206"/>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8"/>
    </row>
    <row r="41" spans="2:37" ht="12" customHeight="1" x14ac:dyDescent="0.45">
      <c r="B41" s="204"/>
      <c r="C41" s="77"/>
      <c r="D41" s="77"/>
      <c r="E41" s="206"/>
      <c r="F41" s="206"/>
      <c r="G41" s="206"/>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8"/>
    </row>
    <row r="42" spans="2:37" ht="12" customHeight="1" x14ac:dyDescent="0.45">
      <c r="B42" s="204"/>
      <c r="C42" s="77"/>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8"/>
    </row>
    <row r="43" spans="2:37" ht="12" customHeight="1" x14ac:dyDescent="0.45">
      <c r="B43" s="204"/>
      <c r="C43" s="77"/>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8"/>
    </row>
    <row r="44" spans="2:37" ht="12" customHeight="1" x14ac:dyDescent="0.45">
      <c r="B44" s="204"/>
      <c r="C44" s="77"/>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8"/>
    </row>
    <row r="45" spans="2:37" ht="12" customHeight="1" x14ac:dyDescent="0.45">
      <c r="B45" s="204"/>
      <c r="C45" s="77"/>
      <c r="D45" s="77"/>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8"/>
    </row>
    <row r="46" spans="2:37" ht="12" customHeight="1" x14ac:dyDescent="0.45">
      <c r="B46" s="204"/>
      <c r="C46" s="77"/>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8"/>
    </row>
    <row r="47" spans="2:37" ht="12" customHeight="1" x14ac:dyDescent="0.45">
      <c r="B47" s="204"/>
      <c r="C47" s="77"/>
      <c r="D47" s="77"/>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8"/>
    </row>
    <row r="48" spans="2:37" ht="12" customHeight="1" x14ac:dyDescent="0.45">
      <c r="B48" s="204"/>
      <c r="C48" s="77"/>
      <c r="D48" s="77"/>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8"/>
    </row>
    <row r="49" spans="2:37" ht="12" customHeight="1" x14ac:dyDescent="0.45">
      <c r="B49" s="204"/>
      <c r="C49" s="77"/>
      <c r="D49" s="77"/>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8"/>
    </row>
    <row r="50" spans="2:37" ht="12" customHeight="1" x14ac:dyDescent="0.45">
      <c r="B50" s="204"/>
      <c r="C50" s="77"/>
      <c r="D50" s="77"/>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8"/>
    </row>
    <row r="51" spans="2:37" ht="12" customHeight="1" x14ac:dyDescent="0.45">
      <c r="B51" s="204"/>
      <c r="C51" s="77"/>
      <c r="D51" s="77"/>
      <c r="E51" s="77"/>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8"/>
    </row>
    <row r="52" spans="2:37" ht="12" customHeight="1" x14ac:dyDescent="0.45">
      <c r="B52" s="204"/>
      <c r="C52" s="77"/>
      <c r="D52" s="77"/>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8"/>
    </row>
    <row r="53" spans="2:37" ht="12" customHeight="1" x14ac:dyDescent="0.45">
      <c r="B53" s="204"/>
      <c r="C53" s="77"/>
      <c r="D53" s="77"/>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8"/>
    </row>
    <row r="54" spans="2:37" ht="12" customHeight="1" x14ac:dyDescent="0.45">
      <c r="B54" s="204"/>
      <c r="C54" s="77"/>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8"/>
    </row>
    <row r="55" spans="2:37" ht="42" customHeight="1" x14ac:dyDescent="0.45">
      <c r="B55" s="204"/>
      <c r="C55" s="77"/>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8"/>
    </row>
    <row r="56" spans="2:37" ht="12" customHeight="1" x14ac:dyDescent="0.45">
      <c r="B56" s="204"/>
      <c r="C56" s="77"/>
      <c r="D56" s="77"/>
      <c r="E56" s="77"/>
      <c r="F56" s="77"/>
      <c r="G56" s="77"/>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8"/>
    </row>
    <row r="57" spans="2:37" ht="42" customHeight="1" x14ac:dyDescent="0.45">
      <c r="B57" s="204"/>
      <c r="C57" s="77"/>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8"/>
    </row>
    <row r="58" spans="2:37" ht="12" customHeight="1" x14ac:dyDescent="0.45">
      <c r="B58" s="204"/>
      <c r="C58" s="77"/>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8"/>
    </row>
    <row r="59" spans="2:37" ht="42" customHeight="1" x14ac:dyDescent="0.45">
      <c r="B59" s="204"/>
      <c r="C59" s="77"/>
      <c r="D59" s="77"/>
      <c r="E59" s="77"/>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8"/>
    </row>
    <row r="60" spans="2:37" ht="12" customHeight="1" thickBot="1" x14ac:dyDescent="0.5">
      <c r="B60" s="207"/>
      <c r="C60" s="208"/>
      <c r="D60" s="208"/>
      <c r="E60" s="208"/>
      <c r="F60" s="208"/>
      <c r="G60" s="208"/>
      <c r="H60" s="208"/>
      <c r="I60" s="208"/>
      <c r="J60" s="208"/>
      <c r="K60" s="208"/>
      <c r="L60" s="208"/>
      <c r="M60" s="208"/>
      <c r="N60" s="208"/>
      <c r="O60" s="208"/>
      <c r="P60" s="208"/>
      <c r="Q60" s="208"/>
      <c r="R60" s="208"/>
      <c r="S60" s="208"/>
      <c r="T60" s="208"/>
      <c r="U60" s="208"/>
      <c r="V60" s="208"/>
      <c r="W60" s="208"/>
      <c r="X60" s="208"/>
      <c r="Y60" s="208"/>
      <c r="Z60" s="208"/>
      <c r="AA60" s="208"/>
      <c r="AB60" s="208"/>
      <c r="AC60" s="208"/>
      <c r="AD60" s="208"/>
      <c r="AE60" s="208"/>
      <c r="AF60" s="208"/>
      <c r="AG60" s="208"/>
      <c r="AH60" s="208"/>
      <c r="AI60" s="208"/>
      <c r="AJ60" s="208"/>
      <c r="AK60" s="209"/>
    </row>
    <row r="61" spans="2:37" ht="12" customHeight="1" x14ac:dyDescent="0.45">
      <c r="B61" s="11" t="s">
        <v>883</v>
      </c>
      <c r="C61" s="210"/>
      <c r="D61" s="210"/>
    </row>
    <row r="62" spans="2:37" ht="12" customHeight="1" x14ac:dyDescent="0.45">
      <c r="B62" s="11" t="s">
        <v>875</v>
      </c>
      <c r="C62" s="210"/>
      <c r="D62" s="210"/>
    </row>
    <row r="63" spans="2:37" ht="12" customHeight="1" x14ac:dyDescent="0.45"/>
    <row r="64" spans="2:37"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row r="80"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ht="12" customHeight="1" x14ac:dyDescent="0.45"/>
    <row r="98" ht="12" customHeight="1" x14ac:dyDescent="0.45"/>
    <row r="99" ht="12" customHeight="1" x14ac:dyDescent="0.45"/>
    <row r="100" ht="12" customHeight="1" x14ac:dyDescent="0.45"/>
    <row r="101" ht="12" customHeight="1" x14ac:dyDescent="0.45"/>
    <row r="102" ht="12" customHeight="1" x14ac:dyDescent="0.45"/>
    <row r="103" ht="12" customHeight="1" x14ac:dyDescent="0.45"/>
    <row r="104" ht="12" customHeight="1" x14ac:dyDescent="0.45"/>
    <row r="105" ht="12" customHeight="1" x14ac:dyDescent="0.45"/>
    <row r="106" ht="12" customHeight="1" x14ac:dyDescent="0.45"/>
    <row r="107" ht="12" customHeight="1" x14ac:dyDescent="0.45"/>
    <row r="108" ht="12" customHeight="1" x14ac:dyDescent="0.45"/>
    <row r="109" ht="12" customHeight="1" x14ac:dyDescent="0.45"/>
    <row r="110" ht="12" customHeight="1" x14ac:dyDescent="0.45"/>
    <row r="111" ht="12" customHeight="1" x14ac:dyDescent="0.45"/>
    <row r="112" ht="12" customHeight="1" x14ac:dyDescent="0.45"/>
    <row r="113" ht="12" customHeight="1" x14ac:dyDescent="0.45"/>
    <row r="114" ht="12" customHeight="1" x14ac:dyDescent="0.45"/>
    <row r="115" ht="12" customHeight="1" x14ac:dyDescent="0.45"/>
    <row r="116" ht="12" customHeight="1" x14ac:dyDescent="0.45"/>
    <row r="117" ht="12" customHeight="1" x14ac:dyDescent="0.45"/>
    <row r="118" ht="12" customHeight="1" x14ac:dyDescent="0.45"/>
    <row r="119" ht="12" customHeight="1" x14ac:dyDescent="0.45"/>
    <row r="120" ht="12" customHeight="1" x14ac:dyDescent="0.45"/>
    <row r="121" ht="12" customHeight="1" x14ac:dyDescent="0.45"/>
    <row r="122" ht="12" customHeight="1" x14ac:dyDescent="0.45"/>
    <row r="123" ht="12" customHeight="1" x14ac:dyDescent="0.45"/>
    <row r="124" ht="12" customHeight="1" x14ac:dyDescent="0.45"/>
    <row r="125" ht="12" customHeight="1" x14ac:dyDescent="0.45"/>
    <row r="126" ht="12" customHeight="1" x14ac:dyDescent="0.45"/>
    <row r="127" ht="12" customHeight="1" x14ac:dyDescent="0.45"/>
    <row r="128"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ht="12" customHeight="1" x14ac:dyDescent="0.45"/>
    <row r="162" ht="12" customHeight="1" x14ac:dyDescent="0.45"/>
    <row r="163" ht="12" customHeight="1" x14ac:dyDescent="0.45"/>
    <row r="164" ht="12" customHeight="1" x14ac:dyDescent="0.45"/>
    <row r="165" ht="12" customHeight="1" x14ac:dyDescent="0.45"/>
    <row r="166" ht="12" customHeight="1" x14ac:dyDescent="0.45"/>
    <row r="167" ht="12" customHeight="1" x14ac:dyDescent="0.45"/>
    <row r="168" ht="12" customHeight="1" x14ac:dyDescent="0.45"/>
    <row r="169" ht="12" customHeight="1" x14ac:dyDescent="0.45"/>
    <row r="170" ht="12" customHeight="1" x14ac:dyDescent="0.45"/>
    <row r="171" ht="12" customHeight="1" x14ac:dyDescent="0.45"/>
    <row r="172" ht="12" customHeight="1" x14ac:dyDescent="0.45"/>
    <row r="173" ht="12" customHeight="1" x14ac:dyDescent="0.45"/>
    <row r="174" ht="12" customHeight="1" x14ac:dyDescent="0.45"/>
    <row r="175" ht="12" customHeight="1" x14ac:dyDescent="0.45"/>
    <row r="176"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ht="12" customHeight="1" x14ac:dyDescent="0.45"/>
    <row r="194" ht="12" customHeight="1" x14ac:dyDescent="0.45"/>
    <row r="195" ht="12" customHeight="1" x14ac:dyDescent="0.45"/>
  </sheetData>
  <sheetProtection algorithmName="SHA-512" hashValue="GJjG8NVVLkDUJas7PtlwtT2YTnr+fOPKjBP4voeHadm0TJGjXKP/6V+Se0BUMWdGSBNPK0OchjT8dldlAFL8/A==" saltValue="c54alDnKzxGNS09scpoQmg==" spinCount="100000" sheet="1" scenarios="1" formatRows="0"/>
  <mergeCells count="28">
    <mergeCell ref="T14:AK14"/>
    <mergeCell ref="T15:AK15"/>
    <mergeCell ref="B13:C13"/>
    <mergeCell ref="D13:K13"/>
    <mergeCell ref="L13:S13"/>
    <mergeCell ref="B15:C15"/>
    <mergeCell ref="D15:K15"/>
    <mergeCell ref="L15:S15"/>
    <mergeCell ref="B14:C14"/>
    <mergeCell ref="D14:K14"/>
    <mergeCell ref="L14:S14"/>
    <mergeCell ref="B12:C12"/>
    <mergeCell ref="D12:K12"/>
    <mergeCell ref="L12:S12"/>
    <mergeCell ref="T12:AK12"/>
    <mergeCell ref="T13:AK13"/>
    <mergeCell ref="B11:C11"/>
    <mergeCell ref="D11:K11"/>
    <mergeCell ref="L11:S11"/>
    <mergeCell ref="T11:AK11"/>
    <mergeCell ref="B5:E6"/>
    <mergeCell ref="F5:O6"/>
    <mergeCell ref="P5:S6"/>
    <mergeCell ref="T5:AK6"/>
    <mergeCell ref="B9:C10"/>
    <mergeCell ref="D9:K10"/>
    <mergeCell ref="L9:S10"/>
    <mergeCell ref="T9:AK10"/>
  </mergeCells>
  <phoneticPr fontId="2"/>
  <conditionalFormatting sqref="F5:O6 T5:AK6 B11:C11 L11:AK11">
    <cfRule type="expression" dxfId="309" priority="91">
      <formula>$CD$2=TRUE</formula>
    </cfRule>
  </conditionalFormatting>
  <conditionalFormatting sqref="B13:AK14 B12:C12 L12:AK12 D11:K12">
    <cfRule type="expression" dxfId="308" priority="3">
      <formula>$CD$2=TRUE</formula>
    </cfRule>
  </conditionalFormatting>
  <conditionalFormatting sqref="B15:AK15 B18:AK60">
    <cfRule type="expression" dxfId="307" priority="1">
      <formula>$CD$2=TRUE</formula>
    </cfRule>
  </conditionalFormatting>
  <pageMargins left="0.59055118110236215" right="0.59055118110236215" top="0.39370078740157483" bottom="0.39370078740157483" header="0.31496062992125984" footer="0.31496062992125984"/>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6</xdr:col>
                    <xdr:colOff>99060</xdr:colOff>
                    <xdr:row>0</xdr:row>
                    <xdr:rowOff>106680</xdr:rowOff>
                  </from>
                  <to>
                    <xdr:col>14</xdr:col>
                    <xdr:colOff>76200</xdr:colOff>
                    <xdr:row>1</xdr:row>
                    <xdr:rowOff>175260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CA197"/>
  <sheetViews>
    <sheetView showGridLines="0" view="pageBreakPreview" zoomScale="80" zoomScaleNormal="100" zoomScaleSheetLayoutView="80" workbookViewId="0"/>
  </sheetViews>
  <sheetFormatPr defaultColWidth="8.69921875" defaultRowHeight="12" x14ac:dyDescent="0.45"/>
  <cols>
    <col min="1" max="1" width="2.19921875" style="5" customWidth="1"/>
    <col min="2" max="2" width="5.5" style="5" customWidth="1"/>
    <col min="3" max="3" width="15" style="5" customWidth="1"/>
    <col min="4" max="4" width="27.59765625" style="5" customWidth="1"/>
    <col min="5" max="5" width="6.69921875" style="5" customWidth="1"/>
    <col min="6" max="8" width="7.69921875" style="5" customWidth="1"/>
    <col min="9" max="9" width="4.59765625" style="5" customWidth="1"/>
    <col min="10" max="10" width="27.59765625" style="5" customWidth="1"/>
    <col min="11" max="11" width="4.59765625" style="5" customWidth="1"/>
    <col min="12" max="12" width="37" style="5" customWidth="1"/>
    <col min="13" max="29" width="2.19921875" style="212" customWidth="1"/>
    <col min="30" max="30" width="5.09765625" style="212" customWidth="1"/>
    <col min="31" max="31" width="9" style="212" hidden="1" customWidth="1"/>
    <col min="32" max="72" width="2.19921875" style="212" customWidth="1"/>
    <col min="73" max="74" width="8.69921875" style="212"/>
    <col min="75" max="75" width="6.09765625" style="212" customWidth="1"/>
    <col min="76" max="76" width="8.69921875" style="212"/>
    <col min="77" max="77" width="4.59765625" style="212" customWidth="1"/>
    <col min="78" max="78" width="10.09765625" style="212" customWidth="1"/>
    <col min="79" max="79" width="6.5" style="212" customWidth="1"/>
    <col min="80" max="16384" width="8.69921875" style="212"/>
  </cols>
  <sheetData>
    <row r="1" spans="2:31" ht="12" customHeight="1" x14ac:dyDescent="0.45"/>
    <row r="2" spans="2:31" ht="15" thickBot="1" x14ac:dyDescent="0.5">
      <c r="B2" s="104" t="s">
        <v>601</v>
      </c>
      <c r="C2" s="105" t="s">
        <v>600</v>
      </c>
      <c r="D2" s="85"/>
      <c r="AE2" s="212" t="s">
        <v>778</v>
      </c>
    </row>
    <row r="3" spans="2:31" ht="12" customHeight="1" thickBot="1" x14ac:dyDescent="0.5">
      <c r="B3" s="86"/>
      <c r="C3" s="86"/>
      <c r="D3" s="86"/>
      <c r="AE3" s="31" t="b">
        <v>0</v>
      </c>
    </row>
    <row r="4" spans="2:31" ht="15" customHeight="1" x14ac:dyDescent="0.45">
      <c r="B4" s="858" t="s">
        <v>948</v>
      </c>
      <c r="C4" s="861" t="s">
        <v>572</v>
      </c>
      <c r="D4" s="861" t="s">
        <v>555</v>
      </c>
      <c r="E4" s="852" t="s">
        <v>582</v>
      </c>
      <c r="F4" s="867" t="s">
        <v>573</v>
      </c>
      <c r="G4" s="867"/>
      <c r="H4" s="867"/>
      <c r="I4" s="852" t="s">
        <v>882</v>
      </c>
      <c r="J4" s="853"/>
      <c r="K4" s="861" t="s">
        <v>574</v>
      </c>
      <c r="L4" s="864" t="s">
        <v>575</v>
      </c>
    </row>
    <row r="5" spans="2:31" ht="12" customHeight="1" x14ac:dyDescent="0.45">
      <c r="B5" s="859"/>
      <c r="C5" s="862"/>
      <c r="D5" s="862"/>
      <c r="E5" s="854"/>
      <c r="F5" s="445" t="s">
        <v>995</v>
      </c>
      <c r="G5" s="445" t="s">
        <v>996</v>
      </c>
      <c r="H5" s="445" t="s">
        <v>997</v>
      </c>
      <c r="I5" s="854"/>
      <c r="J5" s="855"/>
      <c r="K5" s="862"/>
      <c r="L5" s="865"/>
    </row>
    <row r="6" spans="2:31" ht="13.2" customHeight="1" thickBot="1" x14ac:dyDescent="0.5">
      <c r="B6" s="860"/>
      <c r="C6" s="863"/>
      <c r="D6" s="863"/>
      <c r="E6" s="856"/>
      <c r="F6" s="446" t="s">
        <v>581</v>
      </c>
      <c r="G6" s="446" t="s">
        <v>581</v>
      </c>
      <c r="H6" s="446" t="s">
        <v>581</v>
      </c>
      <c r="I6" s="856"/>
      <c r="J6" s="857"/>
      <c r="K6" s="863"/>
      <c r="L6" s="866"/>
    </row>
    <row r="7" spans="2:31" ht="24" customHeight="1" x14ac:dyDescent="0.45">
      <c r="B7" s="487">
        <v>1</v>
      </c>
      <c r="C7" s="488">
        <v>1</v>
      </c>
      <c r="D7" s="489" t="s">
        <v>909</v>
      </c>
      <c r="E7" s="493" t="s">
        <v>915</v>
      </c>
      <c r="F7" s="494" t="s">
        <v>579</v>
      </c>
      <c r="G7" s="494" t="s">
        <v>579</v>
      </c>
      <c r="H7" s="494" t="s">
        <v>579</v>
      </c>
      <c r="I7" s="495"/>
      <c r="J7" s="447" t="str">
        <f t="shared" ref="J7:J19" si="0">IFERROR(VLOOKUP(I7,$BZ$98:$CA$100,2,FALSE),"←記号を選択してください")</f>
        <v>←記号を選択してください</v>
      </c>
      <c r="K7" s="87"/>
      <c r="L7" s="328"/>
    </row>
    <row r="8" spans="2:31" ht="24" customHeight="1" x14ac:dyDescent="0.45">
      <c r="B8" s="490">
        <v>1</v>
      </c>
      <c r="C8" s="491">
        <v>2</v>
      </c>
      <c r="D8" s="492" t="s">
        <v>910</v>
      </c>
      <c r="E8" s="496" t="s">
        <v>916</v>
      </c>
      <c r="F8" s="497" t="s">
        <v>579</v>
      </c>
      <c r="G8" s="497" t="s">
        <v>579</v>
      </c>
      <c r="H8" s="497" t="s">
        <v>579</v>
      </c>
      <c r="I8" s="498"/>
      <c r="J8" s="449" t="str">
        <f t="shared" si="0"/>
        <v>←記号を選択してください</v>
      </c>
      <c r="K8" s="92"/>
      <c r="L8" s="106"/>
    </row>
    <row r="9" spans="2:31" ht="24" customHeight="1" x14ac:dyDescent="0.45">
      <c r="B9" s="490">
        <v>1</v>
      </c>
      <c r="C9" s="491">
        <v>3</v>
      </c>
      <c r="D9" s="492" t="s">
        <v>911</v>
      </c>
      <c r="E9" s="496" t="s">
        <v>916</v>
      </c>
      <c r="F9" s="497" t="s">
        <v>579</v>
      </c>
      <c r="G9" s="497" t="s">
        <v>579</v>
      </c>
      <c r="H9" s="497" t="s">
        <v>579</v>
      </c>
      <c r="I9" s="498"/>
      <c r="J9" s="449" t="str">
        <f t="shared" si="0"/>
        <v>←記号を選択してください</v>
      </c>
      <c r="K9" s="92"/>
      <c r="L9" s="106"/>
    </row>
    <row r="10" spans="2:31" ht="24" customHeight="1" x14ac:dyDescent="0.45">
      <c r="B10" s="490">
        <v>1</v>
      </c>
      <c r="C10" s="491">
        <v>4</v>
      </c>
      <c r="D10" s="492" t="s">
        <v>912</v>
      </c>
      <c r="E10" s="496" t="s">
        <v>916</v>
      </c>
      <c r="F10" s="497" t="s">
        <v>580</v>
      </c>
      <c r="G10" s="497" t="s">
        <v>588</v>
      </c>
      <c r="H10" s="497" t="s">
        <v>579</v>
      </c>
      <c r="I10" s="498"/>
      <c r="J10" s="449" t="str">
        <f t="shared" si="0"/>
        <v>←記号を選択してください</v>
      </c>
      <c r="K10" s="501" t="s">
        <v>579</v>
      </c>
      <c r="L10" s="499" t="s">
        <v>917</v>
      </c>
    </row>
    <row r="11" spans="2:31" ht="24" customHeight="1" x14ac:dyDescent="0.45">
      <c r="B11" s="490">
        <v>1</v>
      </c>
      <c r="C11" s="491">
        <v>5</v>
      </c>
      <c r="D11" s="492" t="s">
        <v>913</v>
      </c>
      <c r="E11" s="496" t="s">
        <v>916</v>
      </c>
      <c r="F11" s="497" t="s">
        <v>579</v>
      </c>
      <c r="G11" s="497" t="s">
        <v>579</v>
      </c>
      <c r="H11" s="497" t="s">
        <v>579</v>
      </c>
      <c r="I11" s="498"/>
      <c r="J11" s="449" t="str">
        <f t="shared" si="0"/>
        <v>←記号を選択してください</v>
      </c>
      <c r="K11" s="92"/>
      <c r="L11" s="106"/>
    </row>
    <row r="12" spans="2:31" ht="24" customHeight="1" x14ac:dyDescent="0.45">
      <c r="B12" s="490">
        <v>2</v>
      </c>
      <c r="C12" s="491">
        <v>6</v>
      </c>
      <c r="D12" s="492" t="s">
        <v>909</v>
      </c>
      <c r="E12" s="496" t="s">
        <v>915</v>
      </c>
      <c r="F12" s="497" t="s">
        <v>579</v>
      </c>
      <c r="G12" s="497" t="s">
        <v>579</v>
      </c>
      <c r="H12" s="497" t="s">
        <v>579</v>
      </c>
      <c r="I12" s="498"/>
      <c r="J12" s="449" t="str">
        <f t="shared" si="0"/>
        <v>←記号を選択してください</v>
      </c>
      <c r="K12" s="92"/>
      <c r="L12" s="106"/>
    </row>
    <row r="13" spans="2:31" ht="24" customHeight="1" x14ac:dyDescent="0.45">
      <c r="B13" s="490">
        <v>2</v>
      </c>
      <c r="C13" s="491">
        <v>7</v>
      </c>
      <c r="D13" s="492" t="s">
        <v>910</v>
      </c>
      <c r="E13" s="496" t="s">
        <v>916</v>
      </c>
      <c r="F13" s="497" t="s">
        <v>579</v>
      </c>
      <c r="G13" s="497" t="s">
        <v>579</v>
      </c>
      <c r="H13" s="497" t="s">
        <v>579</v>
      </c>
      <c r="I13" s="498"/>
      <c r="J13" s="449" t="str">
        <f t="shared" si="0"/>
        <v>←記号を選択してください</v>
      </c>
      <c r="K13" s="92"/>
      <c r="L13" s="106"/>
    </row>
    <row r="14" spans="2:31" ht="24" customHeight="1" x14ac:dyDescent="0.45">
      <c r="B14" s="490">
        <v>3</v>
      </c>
      <c r="C14" s="491">
        <v>8</v>
      </c>
      <c r="D14" s="492" t="s">
        <v>909</v>
      </c>
      <c r="E14" s="496" t="s">
        <v>915</v>
      </c>
      <c r="F14" s="497" t="s">
        <v>579</v>
      </c>
      <c r="G14" s="497" t="s">
        <v>579</v>
      </c>
      <c r="H14" s="497" t="s">
        <v>579</v>
      </c>
      <c r="I14" s="498"/>
      <c r="J14" s="449" t="str">
        <f t="shared" si="0"/>
        <v>←記号を選択してください</v>
      </c>
      <c r="K14" s="92"/>
      <c r="L14" s="106"/>
    </row>
    <row r="15" spans="2:31" ht="24" customHeight="1" x14ac:dyDescent="0.45">
      <c r="B15" s="490">
        <v>3</v>
      </c>
      <c r="C15" s="491">
        <v>9</v>
      </c>
      <c r="D15" s="492" t="s">
        <v>910</v>
      </c>
      <c r="E15" s="496" t="s">
        <v>916</v>
      </c>
      <c r="F15" s="497" t="s">
        <v>579</v>
      </c>
      <c r="G15" s="497" t="s">
        <v>579</v>
      </c>
      <c r="H15" s="497" t="s">
        <v>579</v>
      </c>
      <c r="I15" s="498"/>
      <c r="J15" s="449" t="str">
        <f t="shared" si="0"/>
        <v>←記号を選択してください</v>
      </c>
      <c r="K15" s="92"/>
      <c r="L15" s="106"/>
    </row>
    <row r="16" spans="2:31" ht="24" customHeight="1" x14ac:dyDescent="0.45">
      <c r="B16" s="490">
        <v>3</v>
      </c>
      <c r="C16" s="491">
        <v>10</v>
      </c>
      <c r="D16" s="492" t="s">
        <v>914</v>
      </c>
      <c r="E16" s="496" t="s">
        <v>916</v>
      </c>
      <c r="F16" s="497" t="s">
        <v>580</v>
      </c>
      <c r="G16" s="497" t="s">
        <v>580</v>
      </c>
      <c r="H16" s="497" t="s">
        <v>580</v>
      </c>
      <c r="I16" s="498" t="s">
        <v>901</v>
      </c>
      <c r="J16" s="500" t="str">
        <f t="shared" si="0"/>
        <v>少量排出源に該当するため</v>
      </c>
      <c r="K16" s="92"/>
      <c r="L16" s="499" t="s">
        <v>918</v>
      </c>
    </row>
    <row r="17" spans="2:12" ht="24" customHeight="1" x14ac:dyDescent="0.45">
      <c r="B17" s="88"/>
      <c r="C17" s="455"/>
      <c r="D17" s="108"/>
      <c r="E17" s="89"/>
      <c r="F17" s="448"/>
      <c r="G17" s="448"/>
      <c r="H17" s="448"/>
      <c r="I17" s="91"/>
      <c r="J17" s="449" t="str">
        <f t="shared" si="0"/>
        <v>←記号を選択してください</v>
      </c>
      <c r="K17" s="92"/>
      <c r="L17" s="106"/>
    </row>
    <row r="18" spans="2:12" ht="24" customHeight="1" x14ac:dyDescent="0.45">
      <c r="B18" s="88"/>
      <c r="C18" s="455"/>
      <c r="D18" s="108"/>
      <c r="E18" s="89"/>
      <c r="F18" s="448"/>
      <c r="G18" s="448"/>
      <c r="H18" s="448"/>
      <c r="I18" s="91"/>
      <c r="J18" s="449" t="str">
        <f t="shared" si="0"/>
        <v>←記号を選択してください</v>
      </c>
      <c r="K18" s="92"/>
      <c r="L18" s="106"/>
    </row>
    <row r="19" spans="2:12" ht="24" customHeight="1" thickBot="1" x14ac:dyDescent="0.5">
      <c r="B19" s="93"/>
      <c r="C19" s="456"/>
      <c r="D19" s="109"/>
      <c r="E19" s="94"/>
      <c r="F19" s="450"/>
      <c r="G19" s="450"/>
      <c r="H19" s="450"/>
      <c r="I19" s="95"/>
      <c r="J19" s="451" t="str">
        <f t="shared" si="0"/>
        <v>←記号を選択してください</v>
      </c>
      <c r="K19" s="96"/>
      <c r="L19" s="107"/>
    </row>
    <row r="20" spans="2:12" ht="12" customHeight="1" x14ac:dyDescent="0.45"/>
    <row r="21" spans="2:12" ht="12" customHeight="1" x14ac:dyDescent="0.45">
      <c r="B21" s="10" t="s">
        <v>593</v>
      </c>
      <c r="C21" s="5" t="s">
        <v>818</v>
      </c>
    </row>
    <row r="22" spans="2:12" ht="12" customHeight="1" x14ac:dyDescent="0.45">
      <c r="B22" s="10"/>
      <c r="C22" s="5" t="s">
        <v>594</v>
      </c>
    </row>
    <row r="23" spans="2:12" ht="12" customHeight="1" x14ac:dyDescent="0.45">
      <c r="B23" s="10" t="s">
        <v>595</v>
      </c>
      <c r="C23" s="305" t="s">
        <v>819</v>
      </c>
    </row>
    <row r="24" spans="2:12" ht="12" customHeight="1" x14ac:dyDescent="0.45">
      <c r="B24" s="10"/>
      <c r="C24" s="5" t="s">
        <v>671</v>
      </c>
      <c r="D24" s="306"/>
    </row>
    <row r="25" spans="2:12" ht="12" customHeight="1" x14ac:dyDescent="0.45">
      <c r="B25" s="10"/>
      <c r="C25" s="5" t="s">
        <v>966</v>
      </c>
      <c r="D25" s="306"/>
    </row>
    <row r="26" spans="2:12" ht="12" customHeight="1" x14ac:dyDescent="0.45">
      <c r="B26" s="10" t="s">
        <v>596</v>
      </c>
      <c r="C26" s="307" t="s">
        <v>820</v>
      </c>
    </row>
    <row r="27" spans="2:12" ht="12" customHeight="1" x14ac:dyDescent="0.45">
      <c r="B27" s="10"/>
      <c r="C27" s="37" t="s">
        <v>816</v>
      </c>
    </row>
    <row r="28" spans="2:12" ht="12" customHeight="1" x14ac:dyDescent="0.45">
      <c r="B28" s="10" t="s">
        <v>597</v>
      </c>
      <c r="C28" s="5" t="s">
        <v>817</v>
      </c>
    </row>
    <row r="29" spans="2:12" ht="12" customHeight="1" x14ac:dyDescent="0.45">
      <c r="B29" s="10"/>
      <c r="C29" s="5" t="s">
        <v>672</v>
      </c>
    </row>
    <row r="30" spans="2:12" ht="12" customHeight="1" x14ac:dyDescent="0.45">
      <c r="B30" s="10" t="s">
        <v>598</v>
      </c>
      <c r="C30" s="5" t="s">
        <v>673</v>
      </c>
    </row>
    <row r="31" spans="2:12" ht="12" customHeight="1" x14ac:dyDescent="0.45">
      <c r="B31" s="10" t="s">
        <v>599</v>
      </c>
      <c r="C31" s="278" t="s">
        <v>1007</v>
      </c>
    </row>
    <row r="32" spans="2:12" ht="12" customHeight="1" x14ac:dyDescent="0.45"/>
    <row r="33" ht="12" customHeight="1" x14ac:dyDescent="0.45"/>
    <row r="34" ht="12" customHeight="1" x14ac:dyDescent="0.45"/>
    <row r="35" ht="12" customHeight="1" x14ac:dyDescent="0.45"/>
    <row r="36" ht="12" customHeight="1" x14ac:dyDescent="0.45"/>
    <row r="37" ht="12" customHeight="1" x14ac:dyDescent="0.45"/>
    <row r="38" ht="12" customHeight="1" x14ac:dyDescent="0.45"/>
    <row r="39" ht="12" customHeight="1" x14ac:dyDescent="0.45"/>
    <row r="40" ht="12" customHeight="1" x14ac:dyDescent="0.45"/>
    <row r="41" ht="12" customHeight="1" x14ac:dyDescent="0.45"/>
    <row r="42" ht="12" customHeight="1" x14ac:dyDescent="0.45"/>
    <row r="43" ht="12" customHeight="1" x14ac:dyDescent="0.45"/>
    <row r="44" ht="12" customHeight="1" x14ac:dyDescent="0.45"/>
    <row r="45" ht="12" customHeight="1" x14ac:dyDescent="0.45"/>
    <row r="46" ht="12" customHeight="1" x14ac:dyDescent="0.45"/>
    <row r="47" ht="12" customHeight="1" x14ac:dyDescent="0.45"/>
    <row r="48" ht="12" customHeight="1" x14ac:dyDescent="0.45"/>
    <row r="49" ht="12" customHeight="1" x14ac:dyDescent="0.45"/>
    <row r="50" ht="12" customHeight="1" x14ac:dyDescent="0.45"/>
    <row r="51" ht="12" customHeight="1" x14ac:dyDescent="0.45"/>
    <row r="52" ht="12" customHeight="1" x14ac:dyDescent="0.45"/>
    <row r="53" ht="12" customHeight="1" x14ac:dyDescent="0.45"/>
    <row r="54" ht="12" customHeight="1" x14ac:dyDescent="0.45"/>
    <row r="55" ht="12" customHeight="1" x14ac:dyDescent="0.45"/>
    <row r="56" ht="12" customHeight="1" x14ac:dyDescent="0.45"/>
    <row r="57" ht="12" customHeight="1" x14ac:dyDescent="0.45"/>
    <row r="58" ht="12" customHeight="1" x14ac:dyDescent="0.45"/>
    <row r="59" ht="12" customHeight="1" x14ac:dyDescent="0.45"/>
    <row r="60" ht="12" customHeight="1" x14ac:dyDescent="0.45"/>
    <row r="61" ht="12" customHeight="1" x14ac:dyDescent="0.45"/>
    <row r="62" ht="12" customHeight="1" x14ac:dyDescent="0.45"/>
    <row r="63" ht="12" customHeight="1" x14ac:dyDescent="0.45"/>
    <row r="64"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row r="80"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spans="74:79" ht="12" customHeight="1" thickBot="1" x14ac:dyDescent="0.5">
      <c r="BV97" s="212" t="s">
        <v>584</v>
      </c>
      <c r="BW97" s="466"/>
      <c r="BX97" s="212" t="s">
        <v>585</v>
      </c>
      <c r="BZ97" s="212" t="s">
        <v>586</v>
      </c>
    </row>
    <row r="98" spans="74:79" ht="12" customHeight="1" x14ac:dyDescent="0.45">
      <c r="BV98" s="467" t="s">
        <v>576</v>
      </c>
      <c r="BW98" s="466"/>
      <c r="BX98" s="467" t="s">
        <v>579</v>
      </c>
      <c r="BZ98" s="468" t="s">
        <v>591</v>
      </c>
      <c r="CA98" s="469" t="s">
        <v>589</v>
      </c>
    </row>
    <row r="99" spans="74:79" ht="12" customHeight="1" x14ac:dyDescent="0.45">
      <c r="BV99" s="470" t="s">
        <v>577</v>
      </c>
      <c r="BX99" s="471" t="s">
        <v>588</v>
      </c>
      <c r="BZ99" s="472" t="s">
        <v>587</v>
      </c>
      <c r="CA99" s="240" t="s">
        <v>590</v>
      </c>
    </row>
    <row r="100" spans="74:79" ht="12" customHeight="1" thickBot="1" x14ac:dyDescent="0.5">
      <c r="BV100" s="470" t="s">
        <v>583</v>
      </c>
      <c r="BX100" s="473" t="s">
        <v>580</v>
      </c>
      <c r="BZ100" s="474" t="s">
        <v>592</v>
      </c>
      <c r="CA100" s="475" t="s">
        <v>866</v>
      </c>
    </row>
    <row r="101" spans="74:79" ht="12" customHeight="1" thickBot="1" x14ac:dyDescent="0.5">
      <c r="BV101" s="473" t="s">
        <v>578</v>
      </c>
    </row>
    <row r="102" spans="74:79" ht="12" customHeight="1" x14ac:dyDescent="0.45"/>
    <row r="103" spans="74:79" ht="12" customHeight="1" x14ac:dyDescent="0.45"/>
    <row r="104" spans="74:79" ht="12" customHeight="1" x14ac:dyDescent="0.45"/>
    <row r="105" spans="74:79" ht="12" customHeight="1" x14ac:dyDescent="0.45"/>
    <row r="106" spans="74:79" ht="12" customHeight="1" x14ac:dyDescent="0.45"/>
    <row r="107" spans="74:79" ht="12" customHeight="1" x14ac:dyDescent="0.45"/>
    <row r="108" spans="74:79" ht="12" customHeight="1" x14ac:dyDescent="0.45"/>
    <row r="109" spans="74:79" ht="12" customHeight="1" x14ac:dyDescent="0.45"/>
    <row r="110" spans="74:79" ht="12" customHeight="1" x14ac:dyDescent="0.45"/>
    <row r="111" spans="74:79" ht="12" customHeight="1" x14ac:dyDescent="0.45"/>
    <row r="112" spans="74:79" ht="12" customHeight="1" x14ac:dyDescent="0.45"/>
    <row r="113" ht="12" customHeight="1" x14ac:dyDescent="0.45"/>
    <row r="114" ht="12" customHeight="1" x14ac:dyDescent="0.45"/>
    <row r="115" ht="12" customHeight="1" x14ac:dyDescent="0.45"/>
    <row r="116" ht="12" customHeight="1" x14ac:dyDescent="0.45"/>
    <row r="117" ht="12" customHeight="1" x14ac:dyDescent="0.45"/>
    <row r="118" ht="12" customHeight="1" x14ac:dyDescent="0.45"/>
    <row r="119" ht="12" customHeight="1" x14ac:dyDescent="0.45"/>
    <row r="120" ht="12" customHeight="1" x14ac:dyDescent="0.45"/>
    <row r="121" ht="12" customHeight="1" x14ac:dyDescent="0.45"/>
    <row r="122" ht="12" customHeight="1" x14ac:dyDescent="0.45"/>
    <row r="123" ht="12" customHeight="1" x14ac:dyDescent="0.45"/>
    <row r="124" ht="12" customHeight="1" x14ac:dyDescent="0.45"/>
    <row r="125" ht="12" customHeight="1" x14ac:dyDescent="0.45"/>
    <row r="126" ht="12" customHeight="1" x14ac:dyDescent="0.45"/>
    <row r="127" ht="12" customHeight="1" x14ac:dyDescent="0.45"/>
    <row r="128"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ht="12" customHeight="1" x14ac:dyDescent="0.45"/>
    <row r="162" ht="12" customHeight="1" x14ac:dyDescent="0.45"/>
    <row r="163" ht="12" customHeight="1" x14ac:dyDescent="0.45"/>
    <row r="164" ht="12" customHeight="1" x14ac:dyDescent="0.45"/>
    <row r="165" ht="12" customHeight="1" x14ac:dyDescent="0.45"/>
    <row r="166" ht="12" customHeight="1" x14ac:dyDescent="0.45"/>
    <row r="167" ht="12" customHeight="1" x14ac:dyDescent="0.45"/>
    <row r="168" ht="12" customHeight="1" x14ac:dyDescent="0.45"/>
    <row r="169" ht="12" customHeight="1" x14ac:dyDescent="0.45"/>
    <row r="170" ht="12" customHeight="1" x14ac:dyDescent="0.45"/>
    <row r="171" ht="12" customHeight="1" x14ac:dyDescent="0.45"/>
    <row r="172" ht="12" customHeight="1" x14ac:dyDescent="0.45"/>
    <row r="173" ht="12" customHeight="1" x14ac:dyDescent="0.45"/>
    <row r="174" ht="12" customHeight="1" x14ac:dyDescent="0.45"/>
    <row r="175" ht="12" customHeight="1" x14ac:dyDescent="0.45"/>
    <row r="176"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ht="12" customHeight="1" x14ac:dyDescent="0.45"/>
    <row r="194" ht="12" customHeight="1" x14ac:dyDescent="0.45"/>
    <row r="195" ht="12" customHeight="1" x14ac:dyDescent="0.45"/>
    <row r="196" ht="12" customHeight="1" x14ac:dyDescent="0.45"/>
    <row r="197" ht="12" customHeight="1" x14ac:dyDescent="0.45"/>
  </sheetData>
  <sheetProtection algorithmName="SHA-512" hashValue="uSAqN1MePlqDdRhAbiu5SAEmJ5w75Adh4aUsSCMjj+jwSiEVqwaZTRZv3CvfWUYCnkyC+SDlTtwwsMZQG/AHNQ==" saltValue="oug6v+rC2gTt8Ja7xRnsbw==" spinCount="100000" sheet="1" scenarios="1" formatRows="0" insertRows="0" deleteRows="0"/>
  <mergeCells count="8">
    <mergeCell ref="I4:J6"/>
    <mergeCell ref="B4:B6"/>
    <mergeCell ref="C4:C6"/>
    <mergeCell ref="D4:D6"/>
    <mergeCell ref="L4:L6"/>
    <mergeCell ref="E4:E6"/>
    <mergeCell ref="F4:H4"/>
    <mergeCell ref="K4:K6"/>
  </mergeCells>
  <phoneticPr fontId="2"/>
  <conditionalFormatting sqref="B7:L19">
    <cfRule type="expression" dxfId="306" priority="2">
      <formula>$AE$3=TRUE</formula>
    </cfRule>
  </conditionalFormatting>
  <dataValidations count="4">
    <dataValidation type="list" allowBlank="1" showInputMessage="1" showErrorMessage="1" sqref="I7:I19" xr:uid="{00000000-0002-0000-0500-000000000000}">
      <formula1>"A,B,C"</formula1>
    </dataValidation>
    <dataValidation type="list" allowBlank="1" showInputMessage="1" showErrorMessage="1" sqref="K7:K19" xr:uid="{00000000-0002-0000-0500-000001000000}">
      <formula1>"○"</formula1>
    </dataValidation>
    <dataValidation type="list" allowBlank="1" showInputMessage="1" showErrorMessage="1" sqref="E7:E19" xr:uid="{00000000-0002-0000-0500-000002000000}">
      <formula1>"①,②,③,④"</formula1>
    </dataValidation>
    <dataValidation type="list" allowBlank="1" showInputMessage="1" showErrorMessage="1" sqref="F7:H19" xr:uid="{00000000-0002-0000-0500-000003000000}">
      <formula1>$BX$98:$BX$100</formula1>
    </dataValidation>
  </dataValidations>
  <pageMargins left="0.59055118110236215" right="0.59055118110236215" top="0.39370078740157483" bottom="0.39370078740157483" header="0.31496062992125984" footer="0.31496062992125984"/>
  <pageSetup paperSize="9" scale="7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304800</xdr:colOff>
                    <xdr:row>0</xdr:row>
                    <xdr:rowOff>99060</xdr:rowOff>
                  </from>
                  <to>
                    <xdr:col>3</xdr:col>
                    <xdr:colOff>1676400</xdr:colOff>
                    <xdr:row>1</xdr:row>
                    <xdr:rowOff>175260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CG208"/>
  <sheetViews>
    <sheetView showGridLines="0" view="pageBreakPreview" zoomScale="80" zoomScaleNormal="100" zoomScaleSheetLayoutView="80" workbookViewId="0"/>
  </sheetViews>
  <sheetFormatPr defaultColWidth="8.69921875" defaultRowHeight="12" x14ac:dyDescent="0.45"/>
  <cols>
    <col min="1" max="1" width="2.19921875" style="5" customWidth="1"/>
    <col min="2" max="2" width="5.59765625" style="5" customWidth="1"/>
    <col min="3" max="3" width="6.69921875" style="5" customWidth="1"/>
    <col min="4" max="4" width="14.69921875" style="5" customWidth="1"/>
    <col min="5" max="5" width="27" style="5" customWidth="1"/>
    <col min="6" max="8" width="13.59765625" style="5" customWidth="1"/>
    <col min="9" max="10" width="6.69921875" style="5" customWidth="1"/>
    <col min="11" max="11" width="13" style="5" customWidth="1"/>
    <col min="12" max="12" width="4.59765625" style="5" customWidth="1"/>
    <col min="13" max="13" width="13.69921875" style="5" customWidth="1"/>
    <col min="14" max="14" width="4.59765625" style="5" customWidth="1"/>
    <col min="15" max="15" width="35.59765625" style="5" customWidth="1"/>
    <col min="16" max="52" width="2.19921875" style="5" customWidth="1"/>
    <col min="53" max="53" width="2.19921875" style="5" hidden="1" customWidth="1"/>
    <col min="54" max="54" width="7.59765625" style="5" hidden="1" customWidth="1"/>
    <col min="55" max="55" width="2.19921875" style="5" hidden="1" customWidth="1"/>
    <col min="56" max="64" width="2.19921875" style="5" customWidth="1"/>
    <col min="65" max="65" width="2.19921875" style="42" customWidth="1"/>
    <col min="66" max="75" width="2.19921875" style="5" customWidth="1"/>
    <col min="76" max="76" width="8.69921875" style="5"/>
    <col min="77" max="77" width="36.59765625" style="5" customWidth="1"/>
    <col min="78" max="78" width="8.69921875" style="5"/>
    <col min="79" max="79" width="6.09765625" style="5" customWidth="1"/>
    <col min="80" max="80" width="8.69921875" style="5"/>
    <col min="81" max="81" width="8.19921875" style="5" customWidth="1"/>
    <col min="82" max="82" width="9.69921875" style="5" customWidth="1"/>
    <col min="83" max="83" width="6.5" style="5" customWidth="1"/>
    <col min="84" max="16384" width="8.69921875" style="5"/>
  </cols>
  <sheetData>
    <row r="1" spans="1:66" ht="12" customHeight="1" x14ac:dyDescent="0.45"/>
    <row r="2" spans="1:66" ht="15" thickBot="1" x14ac:dyDescent="0.5">
      <c r="B2" s="104" t="s">
        <v>602</v>
      </c>
      <c r="C2" s="105" t="s">
        <v>821</v>
      </c>
      <c r="D2" s="85"/>
      <c r="E2" s="85"/>
      <c r="BB2" s="28" t="s">
        <v>778</v>
      </c>
    </row>
    <row r="3" spans="1:66" ht="12" customHeight="1" thickBot="1" x14ac:dyDescent="0.5">
      <c r="BB3" s="39" t="b">
        <v>0</v>
      </c>
    </row>
    <row r="4" spans="1:66" ht="15.6" customHeight="1" x14ac:dyDescent="0.45">
      <c r="B4" s="858" t="s">
        <v>948</v>
      </c>
      <c r="C4" s="861" t="s">
        <v>822</v>
      </c>
      <c r="D4" s="861" t="s">
        <v>572</v>
      </c>
      <c r="E4" s="881" t="s">
        <v>603</v>
      </c>
      <c r="F4" s="873" t="s">
        <v>604</v>
      </c>
      <c r="G4" s="874"/>
      <c r="H4" s="874"/>
      <c r="I4" s="874"/>
      <c r="J4" s="874"/>
      <c r="K4" s="873" t="s">
        <v>605</v>
      </c>
      <c r="L4" s="874"/>
      <c r="M4" s="873" t="s">
        <v>823</v>
      </c>
      <c r="N4" s="874"/>
      <c r="O4" s="868" t="s">
        <v>575</v>
      </c>
    </row>
    <row r="5" spans="1:66" ht="12.6" customHeight="1" x14ac:dyDescent="0.45">
      <c r="B5" s="859"/>
      <c r="C5" s="862"/>
      <c r="D5" s="862"/>
      <c r="E5" s="882"/>
      <c r="F5" s="877" t="s">
        <v>824</v>
      </c>
      <c r="G5" s="871" t="s">
        <v>825</v>
      </c>
      <c r="H5" s="872"/>
      <c r="I5" s="877" t="s">
        <v>826</v>
      </c>
      <c r="J5" s="879" t="s">
        <v>827</v>
      </c>
      <c r="K5" s="875" t="s">
        <v>828</v>
      </c>
      <c r="L5" s="877" t="s">
        <v>826</v>
      </c>
      <c r="M5" s="875" t="s">
        <v>828</v>
      </c>
      <c r="N5" s="877" t="s">
        <v>826</v>
      </c>
      <c r="O5" s="869"/>
      <c r="BM5" s="110"/>
      <c r="BN5" s="111"/>
    </row>
    <row r="6" spans="1:66" ht="15" customHeight="1" thickBot="1" x14ac:dyDescent="0.5">
      <c r="B6" s="860"/>
      <c r="C6" s="863"/>
      <c r="D6" s="863"/>
      <c r="E6" s="883"/>
      <c r="F6" s="878"/>
      <c r="G6" s="332" t="s">
        <v>829</v>
      </c>
      <c r="H6" s="332" t="s">
        <v>830</v>
      </c>
      <c r="I6" s="878"/>
      <c r="J6" s="880"/>
      <c r="K6" s="876"/>
      <c r="L6" s="878"/>
      <c r="M6" s="876"/>
      <c r="N6" s="878"/>
      <c r="O6" s="870"/>
      <c r="BM6" s="112"/>
      <c r="BN6" s="111"/>
    </row>
    <row r="7" spans="1:66" ht="24" customHeight="1" x14ac:dyDescent="0.45">
      <c r="A7" s="229">
        <f>VLOOKUP(E7,非表示_活動量と単位!$D$8:$E$75,2,FALSE)</f>
        <v>1</v>
      </c>
      <c r="B7" s="502">
        <v>1</v>
      </c>
      <c r="C7" s="503">
        <v>1</v>
      </c>
      <c r="D7" s="491">
        <v>1</v>
      </c>
      <c r="E7" s="507" t="s">
        <v>919</v>
      </c>
      <c r="F7" s="511" t="s">
        <v>924</v>
      </c>
      <c r="G7" s="114"/>
      <c r="H7" s="115"/>
      <c r="I7" s="90"/>
      <c r="J7" s="511" t="s">
        <v>930</v>
      </c>
      <c r="K7" s="511"/>
      <c r="L7" s="513" t="str">
        <f t="shared" ref="L7:L17" si="0">IFERROR(VLOOKUP(K7,$CF$102:$CG$104,2,FALSE),"")</f>
        <v/>
      </c>
      <c r="M7" s="511" t="s">
        <v>831</v>
      </c>
      <c r="N7" s="513" t="str">
        <f t="shared" ref="N7:N17" si="1">IFERROR(VLOOKUP(M7,$CF$102:$CG$104,2,FALSE),"")</f>
        <v>Tier 1</v>
      </c>
      <c r="O7" s="514"/>
      <c r="BM7" s="112"/>
      <c r="BN7" s="111"/>
    </row>
    <row r="8" spans="1:66" ht="24" customHeight="1" x14ac:dyDescent="0.45">
      <c r="A8" s="229">
        <f>VLOOKUP(E8,非表示_活動量と単位!$D$8:$E$75,2,FALSE)</f>
        <v>0</v>
      </c>
      <c r="B8" s="504">
        <v>1</v>
      </c>
      <c r="C8" s="505">
        <v>2</v>
      </c>
      <c r="D8" s="506">
        <v>2</v>
      </c>
      <c r="E8" s="508" t="s">
        <v>626</v>
      </c>
      <c r="F8" s="512" t="s">
        <v>924</v>
      </c>
      <c r="G8" s="120"/>
      <c r="H8" s="121"/>
      <c r="I8" s="119"/>
      <c r="J8" s="512" t="s">
        <v>930</v>
      </c>
      <c r="K8" s="512" t="s">
        <v>832</v>
      </c>
      <c r="L8" s="515" t="str">
        <f t="shared" si="0"/>
        <v>Tier 2</v>
      </c>
      <c r="M8" s="512" t="s">
        <v>831</v>
      </c>
      <c r="N8" s="515" t="str">
        <f t="shared" si="1"/>
        <v>Tier 1</v>
      </c>
      <c r="O8" s="516" t="s">
        <v>932</v>
      </c>
      <c r="BM8" s="112"/>
      <c r="BN8" s="111"/>
    </row>
    <row r="9" spans="1:66" ht="66" customHeight="1" x14ac:dyDescent="0.45">
      <c r="A9" s="229">
        <f>VLOOKUP(E9,非表示_活動量と単位!$D$8:$E$75,2,FALSE)</f>
        <v>0</v>
      </c>
      <c r="B9" s="504">
        <v>1</v>
      </c>
      <c r="C9" s="505">
        <v>3</v>
      </c>
      <c r="D9" s="506">
        <v>3</v>
      </c>
      <c r="E9" s="508" t="s">
        <v>626</v>
      </c>
      <c r="F9" s="512" t="s">
        <v>924</v>
      </c>
      <c r="G9" s="120"/>
      <c r="H9" s="121"/>
      <c r="I9" s="119"/>
      <c r="J9" s="512" t="s">
        <v>931</v>
      </c>
      <c r="K9" s="512" t="s">
        <v>832</v>
      </c>
      <c r="L9" s="515" t="str">
        <f t="shared" si="0"/>
        <v>Tier 2</v>
      </c>
      <c r="M9" s="512" t="s">
        <v>831</v>
      </c>
      <c r="N9" s="515" t="str">
        <f t="shared" si="1"/>
        <v>Tier 1</v>
      </c>
      <c r="O9" s="517" t="s">
        <v>933</v>
      </c>
      <c r="BM9" s="112"/>
      <c r="BN9" s="111"/>
    </row>
    <row r="10" spans="1:66" ht="24" customHeight="1" x14ac:dyDescent="0.45">
      <c r="A10" s="229">
        <f>VLOOKUP(E10,非表示_活動量と単位!$D$8:$E$75,2,FALSE)</f>
        <v>0</v>
      </c>
      <c r="B10" s="504">
        <v>1</v>
      </c>
      <c r="C10" s="505">
        <v>4</v>
      </c>
      <c r="D10" s="506">
        <v>4</v>
      </c>
      <c r="E10" s="508" t="s">
        <v>618</v>
      </c>
      <c r="F10" s="512" t="s">
        <v>924</v>
      </c>
      <c r="G10" s="120"/>
      <c r="H10" s="121"/>
      <c r="I10" s="119"/>
      <c r="J10" s="512" t="s">
        <v>930</v>
      </c>
      <c r="K10" s="512" t="s">
        <v>831</v>
      </c>
      <c r="L10" s="515" t="str">
        <f t="shared" si="0"/>
        <v>Tier 1</v>
      </c>
      <c r="M10" s="512" t="s">
        <v>831</v>
      </c>
      <c r="N10" s="515" t="str">
        <f t="shared" si="1"/>
        <v>Tier 1</v>
      </c>
      <c r="O10" s="516"/>
      <c r="BM10" s="112"/>
      <c r="BN10" s="111"/>
    </row>
    <row r="11" spans="1:66" ht="24" customHeight="1" x14ac:dyDescent="0.45">
      <c r="A11" s="229">
        <f>VLOOKUP(E11,非表示_活動量と単位!$D$8:$E$75,2,FALSE)</f>
        <v>1</v>
      </c>
      <c r="B11" s="504">
        <v>1</v>
      </c>
      <c r="C11" s="505">
        <v>5</v>
      </c>
      <c r="D11" s="506">
        <v>4</v>
      </c>
      <c r="E11" s="508" t="s">
        <v>920</v>
      </c>
      <c r="F11" s="512" t="s">
        <v>925</v>
      </c>
      <c r="G11" s="509" t="s">
        <v>927</v>
      </c>
      <c r="H11" s="510" t="s">
        <v>928</v>
      </c>
      <c r="I11" s="512" t="s">
        <v>660</v>
      </c>
      <c r="J11" s="512" t="s">
        <v>899</v>
      </c>
      <c r="K11" s="512"/>
      <c r="L11" s="515" t="str">
        <f t="shared" si="0"/>
        <v/>
      </c>
      <c r="M11" s="512"/>
      <c r="N11" s="515" t="str">
        <f t="shared" si="1"/>
        <v/>
      </c>
      <c r="O11" s="516" t="s">
        <v>934</v>
      </c>
      <c r="BM11" s="112"/>
      <c r="BN11" s="111"/>
    </row>
    <row r="12" spans="1:66" ht="24" customHeight="1" x14ac:dyDescent="0.45">
      <c r="A12" s="229">
        <f>VLOOKUP(E12,非表示_活動量と単位!$D$8:$E$75,2,FALSE)</f>
        <v>1</v>
      </c>
      <c r="B12" s="504">
        <v>1</v>
      </c>
      <c r="C12" s="505">
        <v>6</v>
      </c>
      <c r="D12" s="506">
        <v>4</v>
      </c>
      <c r="E12" s="508" t="s">
        <v>921</v>
      </c>
      <c r="F12" s="512" t="s">
        <v>925</v>
      </c>
      <c r="G12" s="509" t="s">
        <v>927</v>
      </c>
      <c r="H12" s="510" t="s">
        <v>928</v>
      </c>
      <c r="I12" s="512" t="s">
        <v>660</v>
      </c>
      <c r="J12" s="512" t="s">
        <v>930</v>
      </c>
      <c r="K12" s="512"/>
      <c r="L12" s="515" t="str">
        <f t="shared" si="0"/>
        <v/>
      </c>
      <c r="M12" s="512"/>
      <c r="N12" s="515" t="str">
        <f t="shared" si="1"/>
        <v/>
      </c>
      <c r="O12" s="516" t="s">
        <v>934</v>
      </c>
      <c r="BM12" s="112"/>
      <c r="BN12" s="111"/>
    </row>
    <row r="13" spans="1:66" ht="24" customHeight="1" x14ac:dyDescent="0.45">
      <c r="A13" s="229">
        <f>VLOOKUP(E13,非表示_活動量と単位!$D$8:$E$75,2,FALSE)</f>
        <v>1</v>
      </c>
      <c r="B13" s="504">
        <v>1</v>
      </c>
      <c r="C13" s="505">
        <v>7</v>
      </c>
      <c r="D13" s="506">
        <v>4</v>
      </c>
      <c r="E13" s="508" t="s">
        <v>922</v>
      </c>
      <c r="F13" s="512" t="s">
        <v>925</v>
      </c>
      <c r="G13" s="509" t="s">
        <v>929</v>
      </c>
      <c r="H13" s="510" t="s">
        <v>928</v>
      </c>
      <c r="I13" s="512" t="s">
        <v>659</v>
      </c>
      <c r="J13" s="512" t="s">
        <v>930</v>
      </c>
      <c r="K13" s="512"/>
      <c r="L13" s="515" t="str">
        <f t="shared" si="0"/>
        <v/>
      </c>
      <c r="M13" s="512"/>
      <c r="N13" s="515" t="str">
        <f t="shared" si="1"/>
        <v/>
      </c>
      <c r="O13" s="516" t="s">
        <v>934</v>
      </c>
      <c r="BM13" s="112"/>
      <c r="BN13" s="111"/>
    </row>
    <row r="14" spans="1:66" ht="24" customHeight="1" x14ac:dyDescent="0.45">
      <c r="A14" s="229">
        <f>VLOOKUP(E14,非表示_活動量と単位!$D$8:$E$75,2,FALSE)</f>
        <v>1</v>
      </c>
      <c r="B14" s="504">
        <v>1</v>
      </c>
      <c r="C14" s="505">
        <v>8</v>
      </c>
      <c r="D14" s="506">
        <v>4</v>
      </c>
      <c r="E14" s="508" t="s">
        <v>923</v>
      </c>
      <c r="F14" s="512" t="s">
        <v>925</v>
      </c>
      <c r="G14" s="509" t="s">
        <v>929</v>
      </c>
      <c r="H14" s="510" t="s">
        <v>928</v>
      </c>
      <c r="I14" s="512" t="s">
        <v>659</v>
      </c>
      <c r="J14" s="512" t="s">
        <v>930</v>
      </c>
      <c r="K14" s="512"/>
      <c r="L14" s="515" t="str">
        <f t="shared" si="0"/>
        <v/>
      </c>
      <c r="M14" s="512"/>
      <c r="N14" s="515" t="str">
        <f t="shared" si="1"/>
        <v/>
      </c>
      <c r="O14" s="516" t="s">
        <v>934</v>
      </c>
      <c r="BM14" s="112"/>
      <c r="BN14" s="111"/>
    </row>
    <row r="15" spans="1:66" ht="24" customHeight="1" x14ac:dyDescent="0.45">
      <c r="A15" s="229">
        <f>VLOOKUP(E15,非表示_活動量と単位!$D$8:$E$75,2,FALSE)</f>
        <v>0</v>
      </c>
      <c r="B15" s="504">
        <v>1</v>
      </c>
      <c r="C15" s="505">
        <v>9</v>
      </c>
      <c r="D15" s="506">
        <v>5</v>
      </c>
      <c r="E15" s="508" t="s">
        <v>613</v>
      </c>
      <c r="F15" s="512" t="s">
        <v>926</v>
      </c>
      <c r="G15" s="120"/>
      <c r="H15" s="121"/>
      <c r="I15" s="119"/>
      <c r="J15" s="512" t="s">
        <v>930</v>
      </c>
      <c r="K15" s="512" t="s">
        <v>831</v>
      </c>
      <c r="L15" s="515" t="str">
        <f t="shared" si="0"/>
        <v>Tier 1</v>
      </c>
      <c r="M15" s="512" t="s">
        <v>831</v>
      </c>
      <c r="N15" s="515" t="str">
        <f t="shared" si="1"/>
        <v>Tier 1</v>
      </c>
      <c r="O15" s="516" t="s">
        <v>937</v>
      </c>
      <c r="BM15" s="112"/>
      <c r="BN15" s="111"/>
    </row>
    <row r="16" spans="1:66" ht="24" customHeight="1" x14ac:dyDescent="0.45">
      <c r="A16" s="229">
        <f>VLOOKUP(E16,非表示_活動量と単位!$D$8:$E$75,2,FALSE)</f>
        <v>0</v>
      </c>
      <c r="B16" s="504">
        <v>1</v>
      </c>
      <c r="C16" s="505">
        <v>10</v>
      </c>
      <c r="D16" s="506">
        <v>5</v>
      </c>
      <c r="E16" s="508" t="s">
        <v>613</v>
      </c>
      <c r="F16" s="512" t="s">
        <v>926</v>
      </c>
      <c r="G16" s="120"/>
      <c r="H16" s="121"/>
      <c r="I16" s="119"/>
      <c r="J16" s="512" t="s">
        <v>930</v>
      </c>
      <c r="K16" s="512" t="s">
        <v>831</v>
      </c>
      <c r="L16" s="515" t="str">
        <f t="shared" si="0"/>
        <v>Tier 1</v>
      </c>
      <c r="M16" s="512" t="s">
        <v>831</v>
      </c>
      <c r="N16" s="515" t="str">
        <f t="shared" si="1"/>
        <v>Tier 1</v>
      </c>
      <c r="O16" s="516" t="s">
        <v>938</v>
      </c>
      <c r="BM16" s="112"/>
      <c r="BN16" s="111"/>
    </row>
    <row r="17" spans="1:66" ht="24" customHeight="1" x14ac:dyDescent="0.45">
      <c r="A17" s="229">
        <f>VLOOKUP(E17,非表示_活動量と単位!$D$8:$E$75,2,FALSE)</f>
        <v>1</v>
      </c>
      <c r="B17" s="504">
        <v>2</v>
      </c>
      <c r="C17" s="505">
        <v>11</v>
      </c>
      <c r="D17" s="506">
        <v>6</v>
      </c>
      <c r="E17" s="508" t="s">
        <v>919</v>
      </c>
      <c r="F17" s="512" t="s">
        <v>924</v>
      </c>
      <c r="G17" s="120"/>
      <c r="H17" s="121"/>
      <c r="I17" s="119"/>
      <c r="J17" s="512" t="s">
        <v>930</v>
      </c>
      <c r="K17" s="512"/>
      <c r="L17" s="515" t="str">
        <f t="shared" si="0"/>
        <v/>
      </c>
      <c r="M17" s="512" t="s">
        <v>831</v>
      </c>
      <c r="N17" s="515" t="str">
        <f t="shared" si="1"/>
        <v>Tier 1</v>
      </c>
      <c r="O17" s="516"/>
      <c r="BM17" s="112"/>
      <c r="BN17" s="111"/>
    </row>
    <row r="18" spans="1:66" ht="24" customHeight="1" x14ac:dyDescent="0.45">
      <c r="A18" s="229">
        <f>VLOOKUP(E18,非表示_活動量と単位!$D$8:$E$75,2,FALSE)</f>
        <v>0</v>
      </c>
      <c r="B18" s="504">
        <v>2</v>
      </c>
      <c r="C18" s="505">
        <v>12</v>
      </c>
      <c r="D18" s="506">
        <v>7</v>
      </c>
      <c r="E18" s="508" t="s">
        <v>626</v>
      </c>
      <c r="F18" s="512" t="s">
        <v>924</v>
      </c>
      <c r="G18" s="120"/>
      <c r="H18" s="121"/>
      <c r="I18" s="119"/>
      <c r="J18" s="512" t="s">
        <v>930</v>
      </c>
      <c r="K18" s="512" t="s">
        <v>832</v>
      </c>
      <c r="L18" s="515" t="str">
        <f t="shared" ref="L18:L21" si="2">IFERROR(VLOOKUP(K18,$CF$102:$CG$104,2,FALSE),"")</f>
        <v>Tier 2</v>
      </c>
      <c r="M18" s="512" t="s">
        <v>831</v>
      </c>
      <c r="N18" s="515" t="str">
        <f t="shared" ref="N18:N21" si="3">IFERROR(VLOOKUP(M18,$CF$102:$CG$104,2,FALSE),"")</f>
        <v>Tier 1</v>
      </c>
      <c r="O18" s="516" t="s">
        <v>932</v>
      </c>
      <c r="BM18" s="112"/>
      <c r="BN18" s="111"/>
    </row>
    <row r="19" spans="1:66" ht="24" customHeight="1" x14ac:dyDescent="0.45">
      <c r="A19" s="229">
        <f>VLOOKUP(E19,非表示_活動量と単位!$D$8:$E$75,2,FALSE)</f>
        <v>1</v>
      </c>
      <c r="B19" s="504">
        <v>3</v>
      </c>
      <c r="C19" s="505">
        <v>13</v>
      </c>
      <c r="D19" s="506">
        <v>8</v>
      </c>
      <c r="E19" s="508" t="s">
        <v>919</v>
      </c>
      <c r="F19" s="512" t="s">
        <v>924</v>
      </c>
      <c r="G19" s="120"/>
      <c r="H19" s="121"/>
      <c r="I19" s="119"/>
      <c r="J19" s="512" t="s">
        <v>930</v>
      </c>
      <c r="K19" s="512"/>
      <c r="L19" s="515" t="str">
        <f t="shared" si="2"/>
        <v/>
      </c>
      <c r="M19" s="512" t="s">
        <v>831</v>
      </c>
      <c r="N19" s="515" t="str">
        <f t="shared" si="3"/>
        <v>Tier 1</v>
      </c>
      <c r="O19" s="516"/>
      <c r="BM19" s="112"/>
      <c r="BN19" s="111"/>
    </row>
    <row r="20" spans="1:66" ht="24" customHeight="1" x14ac:dyDescent="0.45">
      <c r="A20" s="229">
        <f>VLOOKUP(E20,非表示_活動量と単位!$D$8:$E$75,2,FALSE)</f>
        <v>0</v>
      </c>
      <c r="B20" s="504">
        <v>3</v>
      </c>
      <c r="C20" s="505">
        <v>14</v>
      </c>
      <c r="D20" s="506">
        <v>9</v>
      </c>
      <c r="E20" s="508" t="s">
        <v>623</v>
      </c>
      <c r="F20" s="512" t="s">
        <v>924</v>
      </c>
      <c r="G20" s="120"/>
      <c r="H20" s="121"/>
      <c r="I20" s="119"/>
      <c r="J20" s="512" t="s">
        <v>930</v>
      </c>
      <c r="K20" s="512" t="s">
        <v>831</v>
      </c>
      <c r="L20" s="515" t="str">
        <f t="shared" si="2"/>
        <v>Tier 1</v>
      </c>
      <c r="M20" s="512" t="s">
        <v>831</v>
      </c>
      <c r="N20" s="515" t="str">
        <f t="shared" si="3"/>
        <v>Tier 1</v>
      </c>
      <c r="O20" s="516" t="s">
        <v>935</v>
      </c>
      <c r="BM20" s="112"/>
      <c r="BN20" s="111"/>
    </row>
    <row r="21" spans="1:66" ht="24" customHeight="1" x14ac:dyDescent="0.45">
      <c r="A21" s="229" t="e">
        <f>VLOOKUP(E21,非表示_活動量と単位!$D$8:$E$75,2,FALSE)</f>
        <v>#N/A</v>
      </c>
      <c r="B21" s="116"/>
      <c r="C21" s="117"/>
      <c r="D21" s="464"/>
      <c r="E21" s="118"/>
      <c r="F21" s="119"/>
      <c r="G21" s="120"/>
      <c r="H21" s="121"/>
      <c r="I21" s="119"/>
      <c r="J21" s="119"/>
      <c r="K21" s="119"/>
      <c r="L21" s="288" t="str">
        <f t="shared" si="2"/>
        <v/>
      </c>
      <c r="M21" s="119"/>
      <c r="N21" s="288" t="str">
        <f t="shared" si="3"/>
        <v/>
      </c>
      <c r="O21" s="376"/>
      <c r="BM21" s="112"/>
      <c r="BN21" s="111"/>
    </row>
    <row r="22" spans="1:66" ht="24" customHeight="1" x14ac:dyDescent="0.45">
      <c r="A22" s="229" t="e">
        <f>VLOOKUP(E22,非表示_活動量と単位!$D$8:$E$75,2,FALSE)</f>
        <v>#N/A</v>
      </c>
      <c r="B22" s="116"/>
      <c r="C22" s="117"/>
      <c r="D22" s="464"/>
      <c r="E22" s="118"/>
      <c r="F22" s="119"/>
      <c r="G22" s="120"/>
      <c r="H22" s="121"/>
      <c r="I22" s="119"/>
      <c r="J22" s="119"/>
      <c r="K22" s="119"/>
      <c r="L22" s="288" t="str">
        <f>IFERROR(VLOOKUP(K22,$CF$102:$CG$104,2,FALSE),"")</f>
        <v/>
      </c>
      <c r="M22" s="119"/>
      <c r="N22" s="288" t="str">
        <f>IFERROR(VLOOKUP(M22,$CF$102:$CG$104,2,FALSE),"")</f>
        <v/>
      </c>
      <c r="O22" s="376"/>
      <c r="BM22" s="112"/>
      <c r="BN22" s="111"/>
    </row>
    <row r="23" spans="1:66" ht="24" customHeight="1" x14ac:dyDescent="0.45">
      <c r="A23" s="229" t="e">
        <f>VLOOKUP(E23,非表示_活動量と単位!$D$8:$E$75,2,FALSE)</f>
        <v>#N/A</v>
      </c>
      <c r="B23" s="116"/>
      <c r="C23" s="117"/>
      <c r="D23" s="464"/>
      <c r="E23" s="118"/>
      <c r="F23" s="119"/>
      <c r="G23" s="120"/>
      <c r="H23" s="121"/>
      <c r="I23" s="119"/>
      <c r="J23" s="119"/>
      <c r="K23" s="119"/>
      <c r="L23" s="288" t="str">
        <f>IFERROR(VLOOKUP(K23,$CF$102:$CG$104,2,FALSE),"")</f>
        <v/>
      </c>
      <c r="M23" s="119"/>
      <c r="N23" s="288" t="str">
        <f>IFERROR(VLOOKUP(M23,$CF$102:$CG$104,2,FALSE),"")</f>
        <v/>
      </c>
      <c r="O23" s="376"/>
      <c r="BM23" s="112"/>
      <c r="BN23" s="111"/>
    </row>
    <row r="24" spans="1:66" ht="24" customHeight="1" x14ac:dyDescent="0.45">
      <c r="A24" s="229" t="e">
        <f>VLOOKUP(E24,非表示_活動量と単位!$D$8:$E$75,2,FALSE)</f>
        <v>#N/A</v>
      </c>
      <c r="B24" s="116"/>
      <c r="C24" s="117"/>
      <c r="D24" s="464"/>
      <c r="E24" s="118"/>
      <c r="F24" s="119"/>
      <c r="G24" s="120"/>
      <c r="H24" s="121"/>
      <c r="I24" s="119"/>
      <c r="J24" s="119"/>
      <c r="K24" s="119"/>
      <c r="L24" s="288" t="str">
        <f>IFERROR(VLOOKUP(K24,$CF$102:$CG$104,2,FALSE),"")</f>
        <v/>
      </c>
      <c r="M24" s="119"/>
      <c r="N24" s="288" t="str">
        <f>IFERROR(VLOOKUP(M24,$CF$102:$CG$104,2,FALSE),"")</f>
        <v/>
      </c>
      <c r="O24" s="376"/>
      <c r="BM24" s="112"/>
      <c r="BN24" s="111"/>
    </row>
    <row r="25" spans="1:66" ht="24" customHeight="1" x14ac:dyDescent="0.45">
      <c r="A25" s="229" t="e">
        <f>VLOOKUP(E25,非表示_活動量と単位!$D$8:$E$75,2,FALSE)</f>
        <v>#N/A</v>
      </c>
      <c r="B25" s="116"/>
      <c r="C25" s="117"/>
      <c r="D25" s="464"/>
      <c r="E25" s="118"/>
      <c r="F25" s="119"/>
      <c r="G25" s="120"/>
      <c r="H25" s="121"/>
      <c r="I25" s="119"/>
      <c r="J25" s="119"/>
      <c r="K25" s="119"/>
      <c r="L25" s="288" t="str">
        <f>IFERROR(VLOOKUP(K25,$CF$102:$CG$104,2,FALSE),"")</f>
        <v/>
      </c>
      <c r="M25" s="119"/>
      <c r="N25" s="288" t="str">
        <f>IFERROR(VLOOKUP(M25,$CF$102:$CG$104,2,FALSE),"")</f>
        <v/>
      </c>
      <c r="O25" s="376"/>
      <c r="BM25" s="112"/>
      <c r="BN25" s="111"/>
    </row>
    <row r="26" spans="1:66" ht="24" customHeight="1" thickBot="1" x14ac:dyDescent="0.5">
      <c r="A26" s="229" t="e">
        <f>VLOOKUP(E26,非表示_活動量と単位!$D$8:$E$75,2,FALSE)</f>
        <v>#N/A</v>
      </c>
      <c r="B26" s="122"/>
      <c r="C26" s="123"/>
      <c r="D26" s="465"/>
      <c r="E26" s="124"/>
      <c r="F26" s="125"/>
      <c r="G26" s="126"/>
      <c r="H26" s="127"/>
      <c r="I26" s="125"/>
      <c r="J26" s="125"/>
      <c r="K26" s="125"/>
      <c r="L26" s="289" t="str">
        <f>IFERROR(VLOOKUP(K26,$CF$102:$CG$104,2,FALSE),"")</f>
        <v/>
      </c>
      <c r="M26" s="125"/>
      <c r="N26" s="289" t="str">
        <f>IFERROR(VLOOKUP(M26,$CF$102:$CG$104,2,FALSE),"")</f>
        <v/>
      </c>
      <c r="O26" s="377"/>
      <c r="BM26" s="112"/>
      <c r="BN26" s="111"/>
    </row>
    <row r="27" spans="1:66" ht="12" customHeight="1" x14ac:dyDescent="0.45">
      <c r="I27" s="128"/>
      <c r="J27" s="128"/>
      <c r="K27" s="128"/>
      <c r="L27" s="128"/>
      <c r="M27" s="128"/>
      <c r="N27" s="41"/>
      <c r="O27" s="41"/>
      <c r="BM27" s="112"/>
      <c r="BN27" s="111"/>
    </row>
    <row r="28" spans="1:66" ht="12" customHeight="1" x14ac:dyDescent="0.45">
      <c r="B28" s="10" t="s">
        <v>670</v>
      </c>
      <c r="C28" s="5" t="s">
        <v>658</v>
      </c>
      <c r="I28" s="128"/>
      <c r="J28" s="128"/>
      <c r="K28" s="128"/>
      <c r="L28" s="128"/>
      <c r="M28" s="128"/>
      <c r="N28" s="41"/>
      <c r="O28" s="41"/>
      <c r="BM28" s="112"/>
      <c r="BN28" s="111"/>
    </row>
    <row r="29" spans="1:66" ht="12" customHeight="1" x14ac:dyDescent="0.45">
      <c r="B29" s="10"/>
      <c r="C29" s="5" t="s">
        <v>835</v>
      </c>
      <c r="I29" s="128"/>
      <c r="J29" s="128"/>
      <c r="K29" s="128"/>
      <c r="L29" s="128"/>
      <c r="M29" s="128"/>
      <c r="N29" s="41"/>
      <c r="O29" s="41"/>
      <c r="BM29" s="112"/>
      <c r="BN29" s="111"/>
    </row>
    <row r="30" spans="1:66" ht="12" customHeight="1" x14ac:dyDescent="0.45">
      <c r="B30" s="10" t="s">
        <v>669</v>
      </c>
      <c r="C30" s="5" t="s">
        <v>836</v>
      </c>
      <c r="I30" s="128"/>
      <c r="J30" s="128"/>
      <c r="K30" s="128"/>
      <c r="L30" s="128"/>
      <c r="M30" s="128"/>
      <c r="N30" s="41"/>
      <c r="O30" s="41"/>
      <c r="BM30" s="112"/>
      <c r="BN30" s="111"/>
    </row>
    <row r="31" spans="1:66" ht="12" customHeight="1" x14ac:dyDescent="0.45">
      <c r="B31" s="10"/>
      <c r="C31" s="5" t="s">
        <v>874</v>
      </c>
      <c r="I31" s="128"/>
      <c r="J31" s="128"/>
      <c r="K31" s="128"/>
      <c r="L31" s="128"/>
      <c r="M31" s="128"/>
      <c r="N31" s="41"/>
      <c r="O31" s="41"/>
      <c r="BM31" s="112"/>
      <c r="BN31" s="111"/>
    </row>
    <row r="32" spans="1:66" ht="12" customHeight="1" x14ac:dyDescent="0.45">
      <c r="B32" s="10" t="s">
        <v>668</v>
      </c>
      <c r="C32" s="5" t="s">
        <v>837</v>
      </c>
      <c r="I32" s="128"/>
      <c r="J32" s="128"/>
      <c r="K32" s="128"/>
      <c r="L32" s="128"/>
      <c r="M32" s="128"/>
      <c r="N32" s="41"/>
      <c r="O32" s="41"/>
      <c r="BM32" s="112"/>
      <c r="BN32" s="111"/>
    </row>
    <row r="33" spans="2:66" ht="12" customHeight="1" x14ac:dyDescent="0.45">
      <c r="B33" s="10"/>
      <c r="C33" s="5" t="s">
        <v>838</v>
      </c>
      <c r="I33" s="128"/>
      <c r="J33" s="128"/>
      <c r="K33" s="128"/>
      <c r="L33" s="128"/>
      <c r="M33" s="128"/>
      <c r="N33" s="41"/>
      <c r="O33" s="41"/>
      <c r="BM33" s="112"/>
      <c r="BN33" s="111"/>
    </row>
    <row r="34" spans="2:66" ht="12" customHeight="1" x14ac:dyDescent="0.45">
      <c r="B34" s="10"/>
      <c r="C34" s="5" t="s">
        <v>839</v>
      </c>
      <c r="I34" s="128"/>
      <c r="J34" s="128"/>
      <c r="K34" s="128"/>
      <c r="L34" s="128"/>
      <c r="M34" s="128"/>
      <c r="N34" s="41"/>
      <c r="O34" s="41"/>
      <c r="BM34" s="112"/>
      <c r="BN34" s="111"/>
    </row>
    <row r="35" spans="2:66" ht="12" customHeight="1" x14ac:dyDescent="0.45">
      <c r="B35" s="10" t="s">
        <v>667</v>
      </c>
      <c r="C35" s="5" t="s">
        <v>840</v>
      </c>
      <c r="I35" s="128"/>
      <c r="J35" s="128"/>
      <c r="K35" s="128"/>
      <c r="L35" s="128"/>
      <c r="M35" s="128"/>
      <c r="N35" s="41"/>
      <c r="O35" s="41"/>
      <c r="BM35" s="112"/>
      <c r="BN35" s="111"/>
    </row>
    <row r="36" spans="2:66" ht="12" customHeight="1" x14ac:dyDescent="0.45">
      <c r="B36" s="10"/>
      <c r="C36" s="5" t="s">
        <v>841</v>
      </c>
      <c r="I36" s="38"/>
      <c r="J36" s="38"/>
      <c r="K36" s="38"/>
      <c r="L36" s="38"/>
      <c r="M36" s="38"/>
      <c r="N36" s="38"/>
      <c r="O36" s="38"/>
      <c r="BM36" s="129"/>
      <c r="BN36" s="111"/>
    </row>
    <row r="37" spans="2:66" ht="12" customHeight="1" x14ac:dyDescent="0.45">
      <c r="B37" s="10" t="s">
        <v>666</v>
      </c>
      <c r="C37" s="5" t="s">
        <v>842</v>
      </c>
      <c r="I37" s="38"/>
      <c r="J37" s="38"/>
      <c r="K37" s="38"/>
      <c r="L37" s="38"/>
      <c r="M37" s="38"/>
      <c r="N37" s="38"/>
      <c r="O37" s="38"/>
      <c r="BM37" s="130"/>
      <c r="BN37" s="111"/>
    </row>
    <row r="38" spans="2:66" ht="12" customHeight="1" x14ac:dyDescent="0.45">
      <c r="B38" s="10"/>
      <c r="C38" s="5" t="s">
        <v>843</v>
      </c>
      <c r="I38" s="38"/>
      <c r="J38" s="38"/>
      <c r="K38" s="38"/>
      <c r="L38" s="38"/>
      <c r="M38" s="38"/>
      <c r="N38" s="38"/>
      <c r="O38" s="38"/>
      <c r="BM38" s="130"/>
      <c r="BN38" s="111"/>
    </row>
    <row r="39" spans="2:66" ht="12" customHeight="1" x14ac:dyDescent="0.45">
      <c r="B39" s="10"/>
      <c r="C39" s="5" t="s">
        <v>844</v>
      </c>
      <c r="I39" s="38"/>
      <c r="J39" s="38"/>
      <c r="K39" s="38"/>
      <c r="L39" s="38"/>
      <c r="M39" s="38"/>
      <c r="N39" s="38"/>
      <c r="O39" s="38"/>
      <c r="BM39" s="130"/>
      <c r="BN39" s="111"/>
    </row>
    <row r="40" spans="2:66" ht="12" customHeight="1" x14ac:dyDescent="0.45">
      <c r="B40" s="10" t="s">
        <v>599</v>
      </c>
      <c r="C40" s="667" t="s">
        <v>781</v>
      </c>
      <c r="I40" s="38"/>
      <c r="J40" s="38"/>
      <c r="K40" s="38"/>
      <c r="L40" s="38"/>
      <c r="M40" s="38"/>
      <c r="N40" s="38"/>
      <c r="O40" s="38"/>
      <c r="BM40" s="130"/>
      <c r="BN40" s="111"/>
    </row>
    <row r="41" spans="2:66" ht="12" customHeight="1" x14ac:dyDescent="0.45">
      <c r="C41" s="667" t="s">
        <v>1008</v>
      </c>
      <c r="I41" s="38"/>
      <c r="J41" s="38"/>
      <c r="K41" s="38"/>
      <c r="L41" s="38"/>
      <c r="M41" s="38"/>
      <c r="N41" s="38"/>
      <c r="O41" s="38"/>
      <c r="BM41" s="130"/>
      <c r="BN41" s="111"/>
    </row>
    <row r="42" spans="2:66" ht="12" customHeight="1" x14ac:dyDescent="0.45">
      <c r="I42" s="38"/>
      <c r="J42" s="38"/>
      <c r="K42" s="38"/>
      <c r="L42" s="38"/>
      <c r="M42" s="38"/>
      <c r="N42" s="38"/>
      <c r="O42" s="38"/>
      <c r="BM42" s="130"/>
      <c r="BN42" s="111"/>
    </row>
    <row r="43" spans="2:66" ht="12" customHeight="1" x14ac:dyDescent="0.45">
      <c r="I43" s="38"/>
      <c r="J43" s="38"/>
      <c r="K43" s="38"/>
      <c r="L43" s="38"/>
      <c r="M43" s="38"/>
      <c r="N43" s="38"/>
      <c r="O43" s="38"/>
      <c r="BM43" s="130"/>
      <c r="BN43" s="111"/>
    </row>
    <row r="44" spans="2:66" ht="12" customHeight="1" x14ac:dyDescent="0.45">
      <c r="I44" s="38"/>
      <c r="J44" s="38"/>
      <c r="K44" s="38"/>
      <c r="L44" s="38"/>
      <c r="M44" s="38"/>
      <c r="N44" s="38"/>
      <c r="O44" s="38"/>
      <c r="BM44" s="130"/>
      <c r="BN44" s="111"/>
    </row>
    <row r="45" spans="2:66" ht="12" customHeight="1" x14ac:dyDescent="0.45">
      <c r="B45" s="38"/>
      <c r="C45" s="38"/>
      <c r="D45" s="38"/>
      <c r="G45" s="38"/>
      <c r="H45" s="38"/>
      <c r="I45" s="38"/>
      <c r="J45" s="38"/>
      <c r="K45" s="38"/>
      <c r="L45" s="38"/>
      <c r="M45" s="38"/>
      <c r="N45" s="38"/>
      <c r="O45" s="38"/>
      <c r="BM45" s="130"/>
      <c r="BN45" s="111"/>
    </row>
    <row r="46" spans="2:66" ht="12" customHeight="1" x14ac:dyDescent="0.45">
      <c r="B46" s="131"/>
      <c r="C46" s="38"/>
      <c r="D46" s="38"/>
      <c r="E46" s="38"/>
      <c r="F46" s="38"/>
      <c r="G46" s="38"/>
      <c r="H46" s="38"/>
      <c r="I46" s="38"/>
      <c r="J46" s="38"/>
      <c r="K46" s="38"/>
      <c r="L46" s="38"/>
      <c r="M46" s="38"/>
      <c r="N46" s="38"/>
      <c r="O46" s="38"/>
      <c r="BM46" s="130"/>
      <c r="BN46" s="111"/>
    </row>
    <row r="47" spans="2:66" ht="12" customHeight="1" x14ac:dyDescent="0.45">
      <c r="B47" s="131"/>
      <c r="C47" s="38"/>
      <c r="D47" s="38"/>
      <c r="E47" s="38"/>
      <c r="F47" s="38"/>
      <c r="G47" s="38"/>
      <c r="H47" s="38"/>
      <c r="I47" s="38"/>
      <c r="J47" s="38"/>
      <c r="K47" s="38"/>
      <c r="L47" s="38"/>
      <c r="M47" s="38"/>
      <c r="N47" s="38"/>
      <c r="O47" s="38"/>
      <c r="BM47" s="130"/>
      <c r="BN47" s="111"/>
    </row>
    <row r="48" spans="2:66" ht="12" customHeight="1" x14ac:dyDescent="0.45">
      <c r="BM48" s="130"/>
      <c r="BN48" s="111"/>
    </row>
    <row r="49" spans="65:66" ht="12" customHeight="1" x14ac:dyDescent="0.45">
      <c r="BM49" s="130"/>
      <c r="BN49" s="111"/>
    </row>
    <row r="50" spans="65:66" ht="12" customHeight="1" x14ac:dyDescent="0.45">
      <c r="BM50" s="130"/>
      <c r="BN50" s="111"/>
    </row>
    <row r="51" spans="65:66" ht="12" customHeight="1" x14ac:dyDescent="0.45">
      <c r="BM51" s="130"/>
      <c r="BN51" s="111"/>
    </row>
    <row r="52" spans="65:66" ht="12" customHeight="1" x14ac:dyDescent="0.45">
      <c r="BM52" s="130"/>
      <c r="BN52" s="111"/>
    </row>
    <row r="53" spans="65:66" ht="12" customHeight="1" x14ac:dyDescent="0.45">
      <c r="BM53" s="130"/>
      <c r="BN53" s="111"/>
    </row>
    <row r="54" spans="65:66" ht="12" customHeight="1" x14ac:dyDescent="0.45">
      <c r="BM54" s="130"/>
      <c r="BN54" s="111"/>
    </row>
    <row r="55" spans="65:66" ht="12" customHeight="1" x14ac:dyDescent="0.45">
      <c r="BM55" s="130"/>
      <c r="BN55" s="111"/>
    </row>
    <row r="56" spans="65:66" ht="12" customHeight="1" x14ac:dyDescent="0.45">
      <c r="BM56" s="130"/>
      <c r="BN56" s="111"/>
    </row>
    <row r="57" spans="65:66" ht="12" customHeight="1" x14ac:dyDescent="0.45">
      <c r="BM57" s="130"/>
      <c r="BN57" s="111"/>
    </row>
    <row r="58" spans="65:66" ht="12" customHeight="1" x14ac:dyDescent="0.45">
      <c r="BM58" s="130"/>
      <c r="BN58" s="111"/>
    </row>
    <row r="59" spans="65:66" ht="12" customHeight="1" x14ac:dyDescent="0.45">
      <c r="BM59" s="130"/>
      <c r="BN59" s="111"/>
    </row>
    <row r="60" spans="65:66" ht="12" customHeight="1" x14ac:dyDescent="0.45">
      <c r="BM60" s="130"/>
      <c r="BN60" s="111"/>
    </row>
    <row r="61" spans="65:66" ht="12" customHeight="1" x14ac:dyDescent="0.45">
      <c r="BM61" s="130"/>
      <c r="BN61" s="111"/>
    </row>
    <row r="62" spans="65:66" ht="12" customHeight="1" x14ac:dyDescent="0.45">
      <c r="BM62" s="130"/>
      <c r="BN62" s="111"/>
    </row>
    <row r="63" spans="65:66" ht="12" customHeight="1" x14ac:dyDescent="0.45">
      <c r="BM63" s="130"/>
      <c r="BN63" s="111"/>
    </row>
    <row r="64" spans="65:66" ht="12" customHeight="1" x14ac:dyDescent="0.45">
      <c r="BM64" s="130"/>
      <c r="BN64" s="111"/>
    </row>
    <row r="65" spans="65:66" ht="12" customHeight="1" x14ac:dyDescent="0.45">
      <c r="BM65" s="130"/>
      <c r="BN65" s="111"/>
    </row>
    <row r="66" spans="65:66" ht="12" customHeight="1" x14ac:dyDescent="0.45"/>
    <row r="67" spans="65:66" ht="12" customHeight="1" x14ac:dyDescent="0.45"/>
    <row r="68" spans="65:66" ht="12" customHeight="1" x14ac:dyDescent="0.45"/>
    <row r="69" spans="65:66" ht="12" customHeight="1" x14ac:dyDescent="0.45"/>
    <row r="70" spans="65:66" ht="12" customHeight="1" x14ac:dyDescent="0.45"/>
    <row r="71" spans="65:66" ht="12" customHeight="1" x14ac:dyDescent="0.45"/>
    <row r="72" spans="65:66" ht="12" customHeight="1" x14ac:dyDescent="0.45"/>
    <row r="73" spans="65:66" ht="12" customHeight="1" x14ac:dyDescent="0.45"/>
    <row r="74" spans="65:66" ht="12" customHeight="1" x14ac:dyDescent="0.45"/>
    <row r="75" spans="65:66" ht="12" customHeight="1" x14ac:dyDescent="0.45"/>
    <row r="76" spans="65:66" ht="12" customHeight="1" x14ac:dyDescent="0.45"/>
    <row r="77" spans="65:66" ht="12" customHeight="1" x14ac:dyDescent="0.45"/>
    <row r="78" spans="65:66" ht="12" customHeight="1" x14ac:dyDescent="0.45"/>
    <row r="79" spans="65:66" ht="12" customHeight="1" x14ac:dyDescent="0.45"/>
    <row r="80" spans="65:66"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spans="77:85" ht="12" customHeight="1" x14ac:dyDescent="0.45"/>
    <row r="98" spans="77:85" ht="12" customHeight="1" x14ac:dyDescent="0.45"/>
    <row r="99" spans="77:85" ht="12" customHeight="1" x14ac:dyDescent="0.45"/>
    <row r="100" spans="77:85" ht="12" customHeight="1" x14ac:dyDescent="0.45"/>
    <row r="101" spans="77:85" ht="12" customHeight="1" thickBot="1" x14ac:dyDescent="0.5">
      <c r="BY101" s="5" t="s">
        <v>658</v>
      </c>
      <c r="BZ101" s="5" t="s">
        <v>845</v>
      </c>
    </row>
    <row r="102" spans="77:85" ht="12" customHeight="1" x14ac:dyDescent="0.45">
      <c r="BY102" s="33" t="s">
        <v>606</v>
      </c>
      <c r="BZ102" s="33">
        <v>1</v>
      </c>
      <c r="CB102" s="33" t="s">
        <v>663</v>
      </c>
      <c r="CD102" s="33" t="s">
        <v>659</v>
      </c>
      <c r="CF102" s="97" t="s">
        <v>831</v>
      </c>
      <c r="CG102" s="98" t="s">
        <v>659</v>
      </c>
    </row>
    <row r="103" spans="77:85" ht="12" customHeight="1" x14ac:dyDescent="0.45">
      <c r="BY103" s="99" t="s">
        <v>607</v>
      </c>
      <c r="BZ103" s="99">
        <v>0</v>
      </c>
      <c r="CB103" s="99" t="s">
        <v>664</v>
      </c>
      <c r="CD103" s="99" t="s">
        <v>660</v>
      </c>
      <c r="CF103" s="100" t="s">
        <v>832</v>
      </c>
      <c r="CG103" s="101" t="s">
        <v>660</v>
      </c>
    </row>
    <row r="104" spans="77:85" ht="12" customHeight="1" thickBot="1" x14ac:dyDescent="0.5">
      <c r="BY104" s="99" t="s">
        <v>608</v>
      </c>
      <c r="BZ104" s="99">
        <v>0</v>
      </c>
      <c r="CB104" s="99" t="s">
        <v>665</v>
      </c>
      <c r="CD104" s="99" t="s">
        <v>661</v>
      </c>
      <c r="CF104" s="102" t="s">
        <v>833</v>
      </c>
      <c r="CG104" s="103" t="s">
        <v>661</v>
      </c>
    </row>
    <row r="105" spans="77:85" ht="12" customHeight="1" thickBot="1" x14ac:dyDescent="0.5">
      <c r="BY105" s="99" t="s">
        <v>609</v>
      </c>
      <c r="BZ105" s="99">
        <v>0</v>
      </c>
      <c r="CB105" s="34" t="s">
        <v>834</v>
      </c>
      <c r="CD105" s="34" t="s">
        <v>662</v>
      </c>
    </row>
    <row r="106" spans="77:85" ht="12" customHeight="1" x14ac:dyDescent="0.45">
      <c r="BY106" s="99" t="s">
        <v>610</v>
      </c>
      <c r="BZ106" s="99">
        <v>0</v>
      </c>
    </row>
    <row r="107" spans="77:85" ht="12" customHeight="1" thickBot="1" x14ac:dyDescent="0.5">
      <c r="BY107" s="99" t="s">
        <v>611</v>
      </c>
      <c r="BZ107" s="99">
        <v>0</v>
      </c>
    </row>
    <row r="108" spans="77:85" ht="12" customHeight="1" x14ac:dyDescent="0.45">
      <c r="BY108" s="99" t="s">
        <v>612</v>
      </c>
      <c r="BZ108" s="99">
        <v>0</v>
      </c>
      <c r="CB108" s="33" t="s">
        <v>846</v>
      </c>
    </row>
    <row r="109" spans="77:85" ht="12" customHeight="1" x14ac:dyDescent="0.45">
      <c r="BY109" s="99" t="s">
        <v>613</v>
      </c>
      <c r="BZ109" s="99">
        <v>0</v>
      </c>
      <c r="CB109" s="99" t="s">
        <v>847</v>
      </c>
    </row>
    <row r="110" spans="77:85" ht="12" customHeight="1" x14ac:dyDescent="0.45">
      <c r="BY110" s="99" t="s">
        <v>614</v>
      </c>
      <c r="BZ110" s="99">
        <v>0</v>
      </c>
      <c r="CB110" s="99" t="s">
        <v>848</v>
      </c>
    </row>
    <row r="111" spans="77:85" ht="12" customHeight="1" thickBot="1" x14ac:dyDescent="0.5">
      <c r="BY111" s="99" t="s">
        <v>615</v>
      </c>
      <c r="BZ111" s="99">
        <v>0</v>
      </c>
      <c r="CB111" s="34" t="s">
        <v>834</v>
      </c>
    </row>
    <row r="112" spans="77:85" ht="12" customHeight="1" x14ac:dyDescent="0.45">
      <c r="BY112" s="99" t="s">
        <v>616</v>
      </c>
      <c r="BZ112" s="99">
        <v>0</v>
      </c>
    </row>
    <row r="113" spans="77:78" ht="12" customHeight="1" x14ac:dyDescent="0.45">
      <c r="BY113" s="99" t="s">
        <v>617</v>
      </c>
      <c r="BZ113" s="99">
        <v>0</v>
      </c>
    </row>
    <row r="114" spans="77:78" ht="12" customHeight="1" x14ac:dyDescent="0.45">
      <c r="BY114" s="99" t="s">
        <v>618</v>
      </c>
      <c r="BZ114" s="99">
        <v>0</v>
      </c>
    </row>
    <row r="115" spans="77:78" ht="12" customHeight="1" x14ac:dyDescent="0.45">
      <c r="BY115" s="99" t="s">
        <v>619</v>
      </c>
      <c r="BZ115" s="99">
        <v>0</v>
      </c>
    </row>
    <row r="116" spans="77:78" ht="12" customHeight="1" x14ac:dyDescent="0.45">
      <c r="BY116" s="99" t="s">
        <v>620</v>
      </c>
      <c r="BZ116" s="99">
        <v>0</v>
      </c>
    </row>
    <row r="117" spans="77:78" ht="12" customHeight="1" x14ac:dyDescent="0.45">
      <c r="BY117" s="99" t="s">
        <v>621</v>
      </c>
      <c r="BZ117" s="99">
        <v>0</v>
      </c>
    </row>
    <row r="118" spans="77:78" ht="12" customHeight="1" x14ac:dyDescent="0.45">
      <c r="BY118" s="99" t="s">
        <v>622</v>
      </c>
      <c r="BZ118" s="99">
        <v>0</v>
      </c>
    </row>
    <row r="119" spans="77:78" ht="12" customHeight="1" x14ac:dyDescent="0.45">
      <c r="BY119" s="99" t="s">
        <v>623</v>
      </c>
      <c r="BZ119" s="99">
        <v>0</v>
      </c>
    </row>
    <row r="120" spans="77:78" ht="12" customHeight="1" x14ac:dyDescent="0.45">
      <c r="BY120" s="99" t="s">
        <v>624</v>
      </c>
      <c r="BZ120" s="99">
        <v>0</v>
      </c>
    </row>
    <row r="121" spans="77:78" ht="12" customHeight="1" x14ac:dyDescent="0.45">
      <c r="BY121" s="99" t="s">
        <v>625</v>
      </c>
      <c r="BZ121" s="99">
        <v>0</v>
      </c>
    </row>
    <row r="122" spans="77:78" ht="12" customHeight="1" x14ac:dyDescent="0.45">
      <c r="BY122" s="99" t="s">
        <v>626</v>
      </c>
      <c r="BZ122" s="99">
        <v>0</v>
      </c>
    </row>
    <row r="123" spans="77:78" ht="12" customHeight="1" x14ac:dyDescent="0.45">
      <c r="BY123" s="99" t="s">
        <v>627</v>
      </c>
      <c r="BZ123" s="99">
        <v>0</v>
      </c>
    </row>
    <row r="124" spans="77:78" ht="12" customHeight="1" x14ac:dyDescent="0.45">
      <c r="BY124" s="99" t="s">
        <v>628</v>
      </c>
      <c r="BZ124" s="99">
        <v>0</v>
      </c>
    </row>
    <row r="125" spans="77:78" ht="12" customHeight="1" x14ac:dyDescent="0.45">
      <c r="BY125" s="99" t="s">
        <v>629</v>
      </c>
      <c r="BZ125" s="99">
        <v>0</v>
      </c>
    </row>
    <row r="126" spans="77:78" ht="12" customHeight="1" x14ac:dyDescent="0.45">
      <c r="BY126" s="99" t="s">
        <v>630</v>
      </c>
      <c r="BZ126" s="99">
        <v>0</v>
      </c>
    </row>
    <row r="127" spans="77:78" ht="12" customHeight="1" x14ac:dyDescent="0.45">
      <c r="BY127" s="99" t="s">
        <v>631</v>
      </c>
      <c r="BZ127" s="99">
        <v>0</v>
      </c>
    </row>
    <row r="128" spans="77:78" ht="12" customHeight="1" x14ac:dyDescent="0.45">
      <c r="BY128" s="99" t="s">
        <v>632</v>
      </c>
      <c r="BZ128" s="99">
        <v>0</v>
      </c>
    </row>
    <row r="129" spans="77:78" ht="12" customHeight="1" x14ac:dyDescent="0.45">
      <c r="BY129" s="99" t="s">
        <v>633</v>
      </c>
      <c r="BZ129" s="99">
        <v>0</v>
      </c>
    </row>
    <row r="130" spans="77:78" ht="12" customHeight="1" x14ac:dyDescent="0.45">
      <c r="BY130" s="99" t="s">
        <v>634</v>
      </c>
      <c r="BZ130" s="99">
        <v>1</v>
      </c>
    </row>
    <row r="131" spans="77:78" ht="12" customHeight="1" x14ac:dyDescent="0.45">
      <c r="BY131" s="99" t="s">
        <v>635</v>
      </c>
      <c r="BZ131" s="99">
        <v>1</v>
      </c>
    </row>
    <row r="132" spans="77:78" ht="12" customHeight="1" x14ac:dyDescent="0.45">
      <c r="BY132" s="99" t="s">
        <v>636</v>
      </c>
      <c r="BZ132" s="99">
        <v>1</v>
      </c>
    </row>
    <row r="133" spans="77:78" ht="12" customHeight="1" x14ac:dyDescent="0.45">
      <c r="BY133" s="99" t="s">
        <v>637</v>
      </c>
      <c r="BZ133" s="99">
        <v>1</v>
      </c>
    </row>
    <row r="134" spans="77:78" ht="12" customHeight="1" x14ac:dyDescent="0.45">
      <c r="BY134" s="99" t="s">
        <v>638</v>
      </c>
      <c r="BZ134" s="99">
        <v>1</v>
      </c>
    </row>
    <row r="135" spans="77:78" ht="12" customHeight="1" x14ac:dyDescent="0.45">
      <c r="BY135" s="99" t="s">
        <v>639</v>
      </c>
      <c r="BZ135" s="99">
        <v>1</v>
      </c>
    </row>
    <row r="136" spans="77:78" ht="12" customHeight="1" x14ac:dyDescent="0.45">
      <c r="BY136" s="99" t="s">
        <v>640</v>
      </c>
      <c r="BZ136" s="99">
        <v>1</v>
      </c>
    </row>
    <row r="137" spans="77:78" ht="12" customHeight="1" x14ac:dyDescent="0.45">
      <c r="BY137" s="99" t="s">
        <v>641</v>
      </c>
      <c r="BZ137" s="99">
        <v>1</v>
      </c>
    </row>
    <row r="138" spans="77:78" ht="12" customHeight="1" x14ac:dyDescent="0.45">
      <c r="BY138" s="99" t="s">
        <v>642</v>
      </c>
      <c r="BZ138" s="99">
        <v>1</v>
      </c>
    </row>
    <row r="139" spans="77:78" ht="12" customHeight="1" x14ac:dyDescent="0.45">
      <c r="BY139" s="99" t="s">
        <v>643</v>
      </c>
      <c r="BZ139" s="99">
        <v>1</v>
      </c>
    </row>
    <row r="140" spans="77:78" ht="12" customHeight="1" x14ac:dyDescent="0.45">
      <c r="BY140" s="99" t="s">
        <v>644</v>
      </c>
      <c r="BZ140" s="99">
        <v>1</v>
      </c>
    </row>
    <row r="141" spans="77:78" ht="12" customHeight="1" x14ac:dyDescent="0.45">
      <c r="BY141" s="99" t="s">
        <v>645</v>
      </c>
      <c r="BZ141" s="99">
        <v>1</v>
      </c>
    </row>
    <row r="142" spans="77:78" ht="12" customHeight="1" x14ac:dyDescent="0.45">
      <c r="BY142" s="99" t="s">
        <v>646</v>
      </c>
      <c r="BZ142" s="99">
        <v>1</v>
      </c>
    </row>
    <row r="143" spans="77:78" ht="12" customHeight="1" x14ac:dyDescent="0.45">
      <c r="BY143" s="99" t="s">
        <v>647</v>
      </c>
      <c r="BZ143" s="99">
        <v>1</v>
      </c>
    </row>
    <row r="144" spans="77:78" ht="12" customHeight="1" x14ac:dyDescent="0.45">
      <c r="BY144" s="99" t="s">
        <v>648</v>
      </c>
      <c r="BZ144" s="99">
        <v>1</v>
      </c>
    </row>
    <row r="145" spans="77:78" ht="12" customHeight="1" x14ac:dyDescent="0.45">
      <c r="BY145" s="99" t="s">
        <v>649</v>
      </c>
      <c r="BZ145" s="99">
        <v>1</v>
      </c>
    </row>
    <row r="146" spans="77:78" ht="12" customHeight="1" x14ac:dyDescent="0.45">
      <c r="BY146" s="99" t="s">
        <v>650</v>
      </c>
      <c r="BZ146" s="99">
        <v>1</v>
      </c>
    </row>
    <row r="147" spans="77:78" ht="12" customHeight="1" x14ac:dyDescent="0.45">
      <c r="BY147" s="99" t="s">
        <v>651</v>
      </c>
      <c r="BZ147" s="99">
        <v>1</v>
      </c>
    </row>
    <row r="148" spans="77:78" ht="12" customHeight="1" x14ac:dyDescent="0.45">
      <c r="BY148" s="99" t="s">
        <v>849</v>
      </c>
      <c r="BZ148" s="99">
        <v>1</v>
      </c>
    </row>
    <row r="149" spans="77:78" ht="12" customHeight="1" x14ac:dyDescent="0.45">
      <c r="BY149" s="99" t="s">
        <v>850</v>
      </c>
      <c r="BZ149" s="99">
        <v>1</v>
      </c>
    </row>
    <row r="150" spans="77:78" ht="12" customHeight="1" x14ac:dyDescent="0.45">
      <c r="BY150" s="99" t="s">
        <v>652</v>
      </c>
      <c r="BZ150" s="99">
        <v>1</v>
      </c>
    </row>
    <row r="151" spans="77:78" ht="12" customHeight="1" x14ac:dyDescent="0.45">
      <c r="BY151" s="99" t="s">
        <v>653</v>
      </c>
      <c r="BZ151" s="99">
        <v>1</v>
      </c>
    </row>
    <row r="152" spans="77:78" ht="12" customHeight="1" x14ac:dyDescent="0.45">
      <c r="BY152" s="99" t="s">
        <v>706</v>
      </c>
      <c r="BZ152" s="99">
        <v>1</v>
      </c>
    </row>
    <row r="153" spans="77:78" ht="12" customHeight="1" x14ac:dyDescent="0.45">
      <c r="BY153" s="99" t="s">
        <v>707</v>
      </c>
      <c r="BZ153" s="99">
        <v>1</v>
      </c>
    </row>
    <row r="154" spans="77:78" ht="12" customHeight="1" x14ac:dyDescent="0.45">
      <c r="BY154" s="99" t="s">
        <v>708</v>
      </c>
      <c r="BZ154" s="99">
        <v>1</v>
      </c>
    </row>
    <row r="155" spans="77:78" ht="12" customHeight="1" x14ac:dyDescent="0.45">
      <c r="BY155" s="99" t="s">
        <v>709</v>
      </c>
      <c r="BZ155" s="99">
        <v>1</v>
      </c>
    </row>
    <row r="156" spans="77:78" ht="12" customHeight="1" x14ac:dyDescent="0.45">
      <c r="BY156" s="99" t="s">
        <v>710</v>
      </c>
      <c r="BZ156" s="99">
        <v>1</v>
      </c>
    </row>
    <row r="157" spans="77:78" ht="12" customHeight="1" x14ac:dyDescent="0.45">
      <c r="BY157" s="99" t="s">
        <v>711</v>
      </c>
      <c r="BZ157" s="99">
        <v>1</v>
      </c>
    </row>
    <row r="158" spans="77:78" ht="12" customHeight="1" x14ac:dyDescent="0.45">
      <c r="BY158" s="99" t="s">
        <v>712</v>
      </c>
      <c r="BZ158" s="99">
        <v>1</v>
      </c>
    </row>
    <row r="159" spans="77:78" ht="12" customHeight="1" x14ac:dyDescent="0.45">
      <c r="BY159" s="99" t="s">
        <v>713</v>
      </c>
      <c r="BZ159" s="99">
        <v>1</v>
      </c>
    </row>
    <row r="160" spans="77:78" ht="12" customHeight="1" x14ac:dyDescent="0.45">
      <c r="BY160" s="99" t="s">
        <v>851</v>
      </c>
      <c r="BZ160" s="99">
        <v>1</v>
      </c>
    </row>
    <row r="161" spans="77:78" ht="12" customHeight="1" x14ac:dyDescent="0.45">
      <c r="BY161" s="99" t="s">
        <v>852</v>
      </c>
      <c r="BZ161" s="99">
        <v>1</v>
      </c>
    </row>
    <row r="162" spans="77:78" ht="12" customHeight="1" x14ac:dyDescent="0.45">
      <c r="BY162" s="99" t="s">
        <v>654</v>
      </c>
      <c r="BZ162" s="99">
        <v>1</v>
      </c>
    </row>
    <row r="163" spans="77:78" ht="12" customHeight="1" x14ac:dyDescent="0.45">
      <c r="BY163" s="99" t="s">
        <v>655</v>
      </c>
      <c r="BZ163" s="99">
        <v>1</v>
      </c>
    </row>
    <row r="164" spans="77:78" ht="12" customHeight="1" x14ac:dyDescent="0.45">
      <c r="BY164" s="99" t="s">
        <v>656</v>
      </c>
      <c r="BZ164" s="99">
        <v>1</v>
      </c>
    </row>
    <row r="165" spans="77:78" ht="12" customHeight="1" x14ac:dyDescent="0.45">
      <c r="BY165" s="99" t="s">
        <v>853</v>
      </c>
      <c r="BZ165" s="99">
        <v>1</v>
      </c>
    </row>
    <row r="166" spans="77:78" ht="12" customHeight="1" thickBot="1" x14ac:dyDescent="0.5">
      <c r="BY166" s="34" t="s">
        <v>657</v>
      </c>
      <c r="BZ166" s="34">
        <v>0</v>
      </c>
    </row>
    <row r="167" spans="77:78" ht="12" customHeight="1" x14ac:dyDescent="0.45"/>
    <row r="168" spans="77:78" ht="12" customHeight="1" x14ac:dyDescent="0.45"/>
    <row r="169" spans="77:78" ht="12" customHeight="1" x14ac:dyDescent="0.45"/>
    <row r="170" spans="77:78" ht="12" customHeight="1" x14ac:dyDescent="0.45"/>
    <row r="171" spans="77:78" ht="12" customHeight="1" x14ac:dyDescent="0.45"/>
    <row r="172" spans="77:78" ht="12" customHeight="1" x14ac:dyDescent="0.45"/>
    <row r="173" spans="77:78" ht="12" customHeight="1" x14ac:dyDescent="0.45"/>
    <row r="174" spans="77:78" ht="12" customHeight="1" x14ac:dyDescent="0.45"/>
    <row r="175" spans="77:78" ht="12" customHeight="1" x14ac:dyDescent="0.45"/>
    <row r="176" spans="77:78"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ht="12" customHeight="1" x14ac:dyDescent="0.45"/>
    <row r="194" ht="12" customHeight="1" x14ac:dyDescent="0.45"/>
    <row r="195" ht="12" customHeight="1" x14ac:dyDescent="0.45"/>
    <row r="196" ht="12" customHeight="1" x14ac:dyDescent="0.45"/>
    <row r="197" ht="12" customHeight="1" x14ac:dyDescent="0.45"/>
    <row r="198" ht="12" customHeight="1" x14ac:dyDescent="0.45"/>
    <row r="199" ht="12" customHeight="1" x14ac:dyDescent="0.45"/>
    <row r="200" ht="12" customHeight="1" x14ac:dyDescent="0.45"/>
    <row r="201" ht="12" customHeight="1" x14ac:dyDescent="0.45"/>
    <row r="202" ht="12" customHeight="1" x14ac:dyDescent="0.45"/>
    <row r="203" ht="12" customHeight="1" x14ac:dyDescent="0.45"/>
    <row r="204" ht="12" customHeight="1" x14ac:dyDescent="0.45"/>
    <row r="205" ht="12" customHeight="1" x14ac:dyDescent="0.45"/>
    <row r="206" ht="12" customHeight="1" x14ac:dyDescent="0.45"/>
    <row r="207" ht="12" customHeight="1" x14ac:dyDescent="0.45"/>
    <row r="208" ht="12" customHeight="1" x14ac:dyDescent="0.45"/>
  </sheetData>
  <sheetProtection formatRows="0"/>
  <mergeCells count="16">
    <mergeCell ref="B4:B6"/>
    <mergeCell ref="D4:D6"/>
    <mergeCell ref="C4:C6"/>
    <mergeCell ref="E4:E6"/>
    <mergeCell ref="K4:L4"/>
    <mergeCell ref="F5:F6"/>
    <mergeCell ref="O4:O6"/>
    <mergeCell ref="G5:H5"/>
    <mergeCell ref="M4:N4"/>
    <mergeCell ref="M5:M6"/>
    <mergeCell ref="I5:I6"/>
    <mergeCell ref="L5:L6"/>
    <mergeCell ref="N5:N6"/>
    <mergeCell ref="K5:K6"/>
    <mergeCell ref="J5:J6"/>
    <mergeCell ref="F4:J4"/>
  </mergeCells>
  <phoneticPr fontId="2"/>
  <conditionalFormatting sqref="G7:H12 G22:H26 G17:H17">
    <cfRule type="expression" dxfId="305" priority="15">
      <formula>COUNTIF($F7,"*A*")</formula>
    </cfRule>
  </conditionalFormatting>
  <conditionalFormatting sqref="I7:I12 I22:I26 I17">
    <cfRule type="expression" dxfId="304" priority="14">
      <formula>OR(COUNTIF($F7,"*A*"),COUNTIF($F7,"*他*"))</formula>
    </cfRule>
  </conditionalFormatting>
  <conditionalFormatting sqref="B7:O12 B22:O26 B17:O17">
    <cfRule type="expression" dxfId="303" priority="13">
      <formula>$BB$3=TRUE</formula>
    </cfRule>
  </conditionalFormatting>
  <conditionalFormatting sqref="G18:H21">
    <cfRule type="expression" dxfId="302" priority="9">
      <formula>COUNTIF($F18,"*A*")</formula>
    </cfRule>
  </conditionalFormatting>
  <conditionalFormatting sqref="I18:I21">
    <cfRule type="expression" dxfId="301" priority="8">
      <formula>OR(COUNTIF($F18,"*A*"),COUNTIF($F18,"*他*"))</formula>
    </cfRule>
  </conditionalFormatting>
  <conditionalFormatting sqref="B18:O21">
    <cfRule type="expression" dxfId="300" priority="7">
      <formula>$BB$3=TRUE</formula>
    </cfRule>
  </conditionalFormatting>
  <conditionalFormatting sqref="G13:H16">
    <cfRule type="expression" dxfId="299" priority="6">
      <formula>COUNTIF($F13,"*A*")</formula>
    </cfRule>
  </conditionalFormatting>
  <conditionalFormatting sqref="I13:I16">
    <cfRule type="expression" dxfId="298" priority="5">
      <formula>OR(COUNTIF($F13,"*A*"),COUNTIF($F13,"*他*"))</formula>
    </cfRule>
  </conditionalFormatting>
  <conditionalFormatting sqref="B15:O16 B13:E14 G13:O14">
    <cfRule type="expression" dxfId="297" priority="4">
      <formula>$BB$3=TRUE</formula>
    </cfRule>
  </conditionalFormatting>
  <conditionalFormatting sqref="F13">
    <cfRule type="expression" dxfId="296" priority="3">
      <formula>$BB$3=TRUE</formula>
    </cfRule>
  </conditionalFormatting>
  <conditionalFormatting sqref="F14">
    <cfRule type="expression" dxfId="295" priority="2">
      <formula>$BB$3=TRUE</formula>
    </cfRule>
  </conditionalFormatting>
  <conditionalFormatting sqref="K7:L26">
    <cfRule type="expression" dxfId="294" priority="1">
      <formula>$A7=1</formula>
    </cfRule>
  </conditionalFormatting>
  <dataValidations count="5">
    <dataValidation type="list" allowBlank="1" showInputMessage="1" showErrorMessage="1" sqref="J7:J26" xr:uid="{00000000-0002-0000-0600-000000000000}">
      <formula1>"有,無"</formula1>
    </dataValidation>
    <dataValidation type="list" allowBlank="1" showInputMessage="1" showErrorMessage="1" sqref="I7:I26" xr:uid="{00000000-0002-0000-0600-000001000000}">
      <formula1>$CD$102:$CD$105</formula1>
    </dataValidation>
    <dataValidation type="list" allowBlank="1" showInputMessage="1" showErrorMessage="1" sqref="F7:F26" xr:uid="{00000000-0002-0000-0600-000002000000}">
      <formula1>$CB$102:$CB$105</formula1>
    </dataValidation>
    <dataValidation type="list" allowBlank="1" showInputMessage="1" showErrorMessage="1" sqref="K7:K26 M7:M26" xr:uid="{00000000-0002-0000-0600-000003000000}">
      <formula1>$CF$102:$CF$104</formula1>
    </dataValidation>
    <dataValidation type="list" allowBlank="1" showInputMessage="1" showErrorMessage="1" sqref="E7:E26" xr:uid="{00000000-0002-0000-0600-000004000000}">
      <formula1>活動の種別※その他除く</formula1>
    </dataValidation>
  </dataValidations>
  <pageMargins left="0.59055118110236215" right="0.59055118110236215" top="0.39370078740157483" bottom="0.39370078740157483" header="0.31496062992125984" footer="0.31496062992125984"/>
  <pageSetup paperSize="9" scale="6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822960</xdr:colOff>
                    <xdr:row>0</xdr:row>
                    <xdr:rowOff>106680</xdr:rowOff>
                  </from>
                  <to>
                    <xdr:col>4</xdr:col>
                    <xdr:colOff>1089660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DN218"/>
  <sheetViews>
    <sheetView showGridLines="0" view="pageBreakPreview" zoomScale="80" zoomScaleNormal="85" zoomScaleSheetLayoutView="80" workbookViewId="0"/>
  </sheetViews>
  <sheetFormatPr defaultColWidth="8.69921875" defaultRowHeight="12" x14ac:dyDescent="0.45"/>
  <cols>
    <col min="1" max="1" width="2.69921875" style="229" customWidth="1"/>
    <col min="2" max="2" width="6.19921875" style="5" customWidth="1"/>
    <col min="3" max="3" width="13.19921875" style="5" customWidth="1"/>
    <col min="4" max="4" width="28" style="5" customWidth="1"/>
    <col min="5" max="5" width="14.5" style="5" customWidth="1"/>
    <col min="6" max="6" width="14" style="38" customWidth="1"/>
    <col min="7" max="7" width="9.59765625" style="38" customWidth="1"/>
    <col min="8" max="8" width="14" style="38" customWidth="1"/>
    <col min="9" max="9" width="9.59765625" style="38" customWidth="1"/>
    <col min="10" max="10" width="14" style="38" customWidth="1"/>
    <col min="11" max="11" width="9.59765625" style="38" customWidth="1"/>
    <col min="12" max="12" width="15.19921875" style="38" customWidth="1"/>
    <col min="13" max="13" width="76" style="38" customWidth="1"/>
    <col min="14" max="14" width="9.09765625" style="38" hidden="1" customWidth="1"/>
    <col min="15" max="19" width="8.69921875" style="38" hidden="1" customWidth="1"/>
    <col min="20" max="29" width="8.69921875" style="5" hidden="1" customWidth="1"/>
    <col min="30" max="30" width="22.19921875" style="5" hidden="1" customWidth="1"/>
    <col min="31" max="31" width="12.59765625" style="5" hidden="1" customWidth="1"/>
    <col min="32" max="32" width="3.69921875" style="212" customWidth="1"/>
    <col min="33" max="33" width="2.19921875" style="212" customWidth="1"/>
    <col min="34" max="34" width="4.09765625" style="212" customWidth="1"/>
    <col min="35" max="35" width="4.19921875" style="212" customWidth="1"/>
    <col min="36" max="36" width="7" style="212" customWidth="1"/>
    <col min="37" max="37" width="6.69921875" style="212" customWidth="1"/>
    <col min="38" max="69" width="2.19921875" style="212" customWidth="1"/>
    <col min="70" max="70" width="9.19921875" style="212" hidden="1" customWidth="1"/>
    <col min="71" max="84" width="2.19921875" style="212" customWidth="1"/>
    <col min="85" max="85" width="2.19921875" style="230" customWidth="1"/>
    <col min="86" max="86" width="2.19921875" style="231" customWidth="1"/>
    <col min="87" max="95" width="2.19921875" style="212" customWidth="1"/>
    <col min="96" max="96" width="8.69921875" style="212"/>
    <col min="97" max="98" width="8.69921875" style="232"/>
    <col min="99" max="99" width="6.09765625" style="232" customWidth="1"/>
    <col min="100" max="100" width="8.69921875" style="232"/>
    <col min="101" max="101" width="8.19921875" style="232" customWidth="1"/>
    <col min="102" max="102" width="9.69921875" style="232" customWidth="1"/>
    <col min="103" max="103" width="6.5" style="232" customWidth="1"/>
    <col min="104" max="111" width="8.69921875" style="232"/>
    <col min="112" max="112" width="26.19921875" style="232" customWidth="1"/>
    <col min="113" max="118" width="8.69921875" style="232"/>
    <col min="119" max="16384" width="8.69921875" style="212"/>
  </cols>
  <sheetData>
    <row r="1" spans="1:86" ht="12" customHeight="1" thickBot="1" x14ac:dyDescent="0.5">
      <c r="G1" s="230"/>
      <c r="H1" s="230"/>
      <c r="I1" s="230"/>
    </row>
    <row r="2" spans="1:86" ht="19.95" customHeight="1" thickBot="1" x14ac:dyDescent="0.5">
      <c r="B2" s="72" t="str">
        <f ca="1">MID(CELL("filename",C2),FIND("]",CELL("filename",C2))+1,3)&amp;"．"</f>
        <v>6-1．</v>
      </c>
      <c r="C2" s="72" t="s">
        <v>954</v>
      </c>
      <c r="F2" s="161" t="str">
        <f>IF('4. 排出源リスト'!F5&amp;"年度"="","",'4. 排出源リスト'!F5&amp;"年度")</f>
        <v>令和2年度</v>
      </c>
      <c r="G2" s="230"/>
      <c r="H2" s="230"/>
      <c r="I2" s="230"/>
      <c r="BR2" s="212" t="s">
        <v>778</v>
      </c>
    </row>
    <row r="3" spans="1:86" ht="12" customHeight="1" thickBot="1" x14ac:dyDescent="0.5">
      <c r="G3" s="230"/>
      <c r="H3" s="230"/>
      <c r="I3" s="230"/>
      <c r="BR3" s="31" t="b">
        <v>0</v>
      </c>
    </row>
    <row r="4" spans="1:86" ht="15" customHeight="1" x14ac:dyDescent="0.45">
      <c r="B4" s="858" t="s">
        <v>948</v>
      </c>
      <c r="C4" s="861" t="s">
        <v>766</v>
      </c>
      <c r="D4" s="881" t="s">
        <v>603</v>
      </c>
      <c r="E4" s="895" t="s">
        <v>1009</v>
      </c>
      <c r="F4" s="889" t="s">
        <v>1010</v>
      </c>
      <c r="G4" s="893"/>
      <c r="H4" s="889" t="s">
        <v>605</v>
      </c>
      <c r="I4" s="890"/>
      <c r="J4" s="893" t="s">
        <v>676</v>
      </c>
      <c r="K4" s="893"/>
      <c r="L4" s="886" t="s">
        <v>854</v>
      </c>
      <c r="M4" s="913" t="s">
        <v>721</v>
      </c>
      <c r="N4" s="898" t="s">
        <v>764</v>
      </c>
      <c r="O4" s="900" t="s">
        <v>767</v>
      </c>
      <c r="P4" s="916" t="s">
        <v>881</v>
      </c>
      <c r="Q4" s="916"/>
      <c r="R4" s="916"/>
      <c r="S4" s="916"/>
      <c r="T4" s="916"/>
      <c r="U4" s="916"/>
      <c r="V4" s="916"/>
      <c r="W4" s="916"/>
      <c r="X4" s="916"/>
      <c r="Y4" s="916"/>
      <c r="Z4" s="916"/>
      <c r="AA4" s="916"/>
      <c r="AB4" s="909" t="s">
        <v>768</v>
      </c>
      <c r="AC4" s="910" t="s">
        <v>765</v>
      </c>
      <c r="AD4" s="905" t="s">
        <v>789</v>
      </c>
      <c r="AE4" s="906"/>
    </row>
    <row r="5" spans="1:86" ht="19.95" customHeight="1" x14ac:dyDescent="0.45">
      <c r="B5" s="859"/>
      <c r="C5" s="862"/>
      <c r="D5" s="882"/>
      <c r="E5" s="896"/>
      <c r="F5" s="891"/>
      <c r="G5" s="894"/>
      <c r="H5" s="891"/>
      <c r="I5" s="892"/>
      <c r="J5" s="894"/>
      <c r="K5" s="894"/>
      <c r="L5" s="887"/>
      <c r="M5" s="914"/>
      <c r="N5" s="899"/>
      <c r="O5" s="901"/>
      <c r="P5" s="917"/>
      <c r="Q5" s="917"/>
      <c r="R5" s="917"/>
      <c r="S5" s="917"/>
      <c r="T5" s="917"/>
      <c r="U5" s="917"/>
      <c r="V5" s="917"/>
      <c r="W5" s="917"/>
      <c r="X5" s="917"/>
      <c r="Y5" s="917"/>
      <c r="Z5" s="917"/>
      <c r="AA5" s="917"/>
      <c r="AB5" s="877"/>
      <c r="AC5" s="911"/>
      <c r="AD5" s="720" t="s">
        <v>790</v>
      </c>
      <c r="AE5" s="907" t="s">
        <v>772</v>
      </c>
      <c r="AI5" s="212" t="s">
        <v>880</v>
      </c>
      <c r="CG5" s="233"/>
      <c r="CH5" s="234"/>
    </row>
    <row r="6" spans="1:86" ht="21.6" customHeight="1" thickBot="1" x14ac:dyDescent="0.5">
      <c r="A6" s="250"/>
      <c r="B6" s="860"/>
      <c r="C6" s="863"/>
      <c r="D6" s="883"/>
      <c r="E6" s="897"/>
      <c r="F6" s="252" t="s">
        <v>674</v>
      </c>
      <c r="G6" s="253" t="s">
        <v>675</v>
      </c>
      <c r="H6" s="254" t="s">
        <v>720</v>
      </c>
      <c r="I6" s="255" t="s">
        <v>693</v>
      </c>
      <c r="J6" s="256" t="s">
        <v>720</v>
      </c>
      <c r="K6" s="257" t="s">
        <v>693</v>
      </c>
      <c r="L6" s="888"/>
      <c r="M6" s="915"/>
      <c r="N6" s="258" t="s">
        <v>763</v>
      </c>
      <c r="O6" s="902"/>
      <c r="P6" s="141" t="s">
        <v>677</v>
      </c>
      <c r="Q6" s="141" t="s">
        <v>678</v>
      </c>
      <c r="R6" s="141" t="s">
        <v>679</v>
      </c>
      <c r="S6" s="141" t="s">
        <v>680</v>
      </c>
      <c r="T6" s="141" t="s">
        <v>681</v>
      </c>
      <c r="U6" s="141" t="s">
        <v>682</v>
      </c>
      <c r="V6" s="141" t="s">
        <v>683</v>
      </c>
      <c r="W6" s="141" t="s">
        <v>684</v>
      </c>
      <c r="X6" s="141" t="s">
        <v>685</v>
      </c>
      <c r="Y6" s="141" t="s">
        <v>686</v>
      </c>
      <c r="Z6" s="141" t="s">
        <v>687</v>
      </c>
      <c r="AA6" s="141" t="s">
        <v>688</v>
      </c>
      <c r="AB6" s="878"/>
      <c r="AC6" s="912"/>
      <c r="AD6" s="721"/>
      <c r="AE6" s="908"/>
      <c r="AI6" s="458" t="s">
        <v>855</v>
      </c>
      <c r="AJ6" s="459" t="s">
        <v>21</v>
      </c>
      <c r="AK6" s="458"/>
      <c r="CG6" s="235"/>
      <c r="CH6" s="234"/>
    </row>
    <row r="7" spans="1:86" ht="25.2" customHeight="1" x14ac:dyDescent="0.45">
      <c r="A7" s="250">
        <f>VLOOKUP(D7,非表示_活動量と単位!$D$8:$E$75,2,FALSE)</f>
        <v>1</v>
      </c>
      <c r="B7" s="518">
        <v>1</v>
      </c>
      <c r="C7" s="519">
        <v>1</v>
      </c>
      <c r="D7" s="522" t="s">
        <v>919</v>
      </c>
      <c r="E7" s="684">
        <v>2000000</v>
      </c>
      <c r="F7" s="686">
        <f>IF(E7="","",INT(E7))</f>
        <v>2000000</v>
      </c>
      <c r="G7" s="687" t="str">
        <f>IF($D7="","",VLOOKUP($D7,活動の種別と単位,4,FALSE))</f>
        <v>kWh</v>
      </c>
      <c r="H7" s="639" t="str">
        <f>IF($D7="","",IF(VLOOKUP($C7,モニタリングポイント,9,FALSE)="デフォルト値",VLOOKUP($D7,デフォルト値,4,FALSE),""))</f>
        <v/>
      </c>
      <c r="I7" s="631" t="str">
        <f t="shared" ref="I7:I21" si="0">IF($D7="","",VLOOKUP($D7,活動の種別と単位,5,FALSE))</f>
        <v>---</v>
      </c>
      <c r="J7" s="649">
        <f>IF($D7="","",IF(VLOOKUP($C7,モニタリングポイント,11,FALSE)="デフォルト値",VLOOKUP($D7,デフォルト値,5,FALSE),""))</f>
        <v>4.3600000000000003E-4</v>
      </c>
      <c r="K7" s="631" t="str">
        <f t="shared" ref="K7:K21" si="1">IF($D7="","",VLOOKUP($D7,活動の種別と単位,6,FALSE))</f>
        <v>t-CO2/kWh</v>
      </c>
      <c r="L7" s="632">
        <f t="shared" ref="L7:L21" si="2">IF($D7="","",IF($A7=0,F7*H7*J7,F7*J7))</f>
        <v>872</v>
      </c>
      <c r="M7" s="575"/>
      <c r="N7" s="311" t="str">
        <f t="shared" ref="N7:N21" si="3">IF($D7="","",VLOOKUP($D7,活動の種別と単位,3,FALSE))</f>
        <v>使用量</v>
      </c>
      <c r="O7" s="524"/>
      <c r="P7" s="525">
        <v>120000</v>
      </c>
      <c r="Q7" s="525">
        <v>120000</v>
      </c>
      <c r="R7" s="525">
        <v>120000</v>
      </c>
      <c r="S7" s="525">
        <v>200000</v>
      </c>
      <c r="T7" s="525">
        <v>200000</v>
      </c>
      <c r="U7" s="525">
        <v>200000</v>
      </c>
      <c r="V7" s="525">
        <v>120000</v>
      </c>
      <c r="W7" s="525">
        <v>150000</v>
      </c>
      <c r="X7" s="525">
        <v>180000</v>
      </c>
      <c r="Y7" s="525">
        <v>180000</v>
      </c>
      <c r="Z7" s="525">
        <v>180000</v>
      </c>
      <c r="AA7" s="525">
        <v>120000</v>
      </c>
      <c r="AB7" s="526"/>
      <c r="AC7" s="526"/>
      <c r="AD7" s="312" t="str">
        <f>IF($D7="","",VLOOKUP($D7,活動の種別と単位,7,FALSE))</f>
        <v>対象</v>
      </c>
      <c r="AE7" s="313">
        <f t="shared" ref="AE7:AE31" si="4">IF($D7="","",IF(AD7="---","---",IF(OR($D7="系統電力",$D7="産業用蒸気",$D7="温水",$D7="冷水",$D7="蒸気（産業用以外）"),F7*VLOOKUP($D7,GJ換算係数,2,FALSE),F7*H7)))</f>
        <v>19520</v>
      </c>
      <c r="AI7" s="461">
        <v>1</v>
      </c>
      <c r="AJ7" s="556">
        <f>SUMIF($B$7:$B$31,AI7,$L$7:$L$31)+SUMIF($B$48:$B$102,AI7,$L$48:$L$102)</f>
        <v>2367.5973199999999</v>
      </c>
      <c r="AK7" s="458"/>
      <c r="CG7" s="235"/>
      <c r="CH7" s="234"/>
    </row>
    <row r="8" spans="1:86" ht="25.2" customHeight="1" x14ac:dyDescent="0.45">
      <c r="A8" s="250">
        <f>VLOOKUP(D8,非表示_活動量と単位!$D$8:$E$75,2,FALSE)</f>
        <v>0</v>
      </c>
      <c r="B8" s="520">
        <v>1</v>
      </c>
      <c r="C8" s="521">
        <v>2</v>
      </c>
      <c r="D8" s="523" t="s">
        <v>626</v>
      </c>
      <c r="E8" s="685">
        <v>250.33</v>
      </c>
      <c r="F8" s="688">
        <f t="shared" ref="F8:F31" si="5">IF(E8="","",INT(E8))</f>
        <v>250</v>
      </c>
      <c r="G8" s="689" t="str">
        <f t="shared" ref="G8:G21" si="6">IF($D8="","",VLOOKUP($D8,活動の種別と単位,4,FALSE))</f>
        <v>千Nm3</v>
      </c>
      <c r="H8" s="645">
        <v>45</v>
      </c>
      <c r="I8" s="633" t="str">
        <f t="shared" si="0"/>
        <v>GJ/千Nm3</v>
      </c>
      <c r="J8" s="650">
        <f t="shared" ref="J8:J21" si="7">IF($D8="","",IF(VLOOKUP($C8,モニタリングポイント,11,FALSE)="デフォルト値",VLOOKUP($D8,デフォルト値,5,FALSE),""))</f>
        <v>5.1299999999999998E-2</v>
      </c>
      <c r="K8" s="633" t="str">
        <f t="shared" si="1"/>
        <v>t-CO2/GJ</v>
      </c>
      <c r="L8" s="634">
        <f t="shared" si="2"/>
        <v>577.125</v>
      </c>
      <c r="M8" s="576"/>
      <c r="N8" s="315" t="str">
        <f t="shared" si="3"/>
        <v>使用量</v>
      </c>
      <c r="O8" s="527"/>
      <c r="P8" s="528">
        <v>20</v>
      </c>
      <c r="Q8" s="528">
        <v>20</v>
      </c>
      <c r="R8" s="528">
        <v>20</v>
      </c>
      <c r="S8" s="528">
        <v>20</v>
      </c>
      <c r="T8" s="528">
        <v>20</v>
      </c>
      <c r="U8" s="528">
        <v>20</v>
      </c>
      <c r="V8" s="528">
        <v>20</v>
      </c>
      <c r="W8" s="528">
        <v>20</v>
      </c>
      <c r="X8" s="528">
        <v>20</v>
      </c>
      <c r="Y8" s="528">
        <v>20</v>
      </c>
      <c r="Z8" s="528">
        <v>20</v>
      </c>
      <c r="AA8" s="528">
        <v>20</v>
      </c>
      <c r="AB8" s="529"/>
      <c r="AC8" s="529"/>
      <c r="AD8" s="331" t="str">
        <f t="shared" ref="AD8:AD31" si="8">IF($D8="","",VLOOKUP($D8,活動の種別と単位,7,FALSE))</f>
        <v>対象</v>
      </c>
      <c r="AE8" s="316">
        <f t="shared" si="4"/>
        <v>11250</v>
      </c>
      <c r="AI8" s="462">
        <v>2</v>
      </c>
      <c r="AJ8" s="556">
        <f t="shared" ref="AJ8:AJ11" si="9">SUMIF($B$7:$B$31,AI8,$L$7:$L$31)+SUMIF($B$48:$B$102,AI8,$L$48:$L$102)</f>
        <v>1747.9450000000002</v>
      </c>
      <c r="AK8" s="458"/>
      <c r="CG8" s="235"/>
      <c r="CH8" s="234"/>
    </row>
    <row r="9" spans="1:86" ht="25.2" customHeight="1" x14ac:dyDescent="0.45">
      <c r="A9" s="250">
        <f>VLOOKUP(D9,非表示_活動量と単位!$D$8:$E$75,2,FALSE)</f>
        <v>0</v>
      </c>
      <c r="B9" s="520">
        <v>1</v>
      </c>
      <c r="C9" s="521">
        <v>3</v>
      </c>
      <c r="D9" s="523" t="s">
        <v>626</v>
      </c>
      <c r="E9" s="685">
        <v>380</v>
      </c>
      <c r="F9" s="688">
        <f t="shared" si="5"/>
        <v>380</v>
      </c>
      <c r="G9" s="689" t="str">
        <f t="shared" si="6"/>
        <v>千Nm3</v>
      </c>
      <c r="H9" s="645">
        <v>45</v>
      </c>
      <c r="I9" s="633" t="str">
        <f t="shared" si="0"/>
        <v>GJ/千Nm3</v>
      </c>
      <c r="J9" s="650">
        <f t="shared" si="7"/>
        <v>5.1299999999999998E-2</v>
      </c>
      <c r="K9" s="633" t="str">
        <f t="shared" si="1"/>
        <v>t-CO2/GJ</v>
      </c>
      <c r="L9" s="634">
        <f t="shared" si="2"/>
        <v>877.23</v>
      </c>
      <c r="M9" s="576"/>
      <c r="N9" s="315" t="str">
        <f t="shared" si="3"/>
        <v>使用量</v>
      </c>
      <c r="O9" s="527"/>
      <c r="P9" s="528">
        <v>30</v>
      </c>
      <c r="Q9" s="528">
        <v>30</v>
      </c>
      <c r="R9" s="528">
        <v>30</v>
      </c>
      <c r="S9" s="528">
        <v>30</v>
      </c>
      <c r="T9" s="528">
        <v>30</v>
      </c>
      <c r="U9" s="528">
        <v>30</v>
      </c>
      <c r="V9" s="528">
        <v>30</v>
      </c>
      <c r="W9" s="528">
        <v>30</v>
      </c>
      <c r="X9" s="528">
        <v>30</v>
      </c>
      <c r="Y9" s="528">
        <v>30</v>
      </c>
      <c r="Z9" s="528">
        <v>30</v>
      </c>
      <c r="AA9" s="528">
        <v>30</v>
      </c>
      <c r="AB9" s="529"/>
      <c r="AC9" s="529"/>
      <c r="AD9" s="331" t="str">
        <f t="shared" si="8"/>
        <v>対象</v>
      </c>
      <c r="AE9" s="316">
        <f t="shared" si="4"/>
        <v>17100</v>
      </c>
      <c r="AI9" s="461">
        <v>3</v>
      </c>
      <c r="AJ9" s="556">
        <f t="shared" si="9"/>
        <v>1162.2122100000001</v>
      </c>
      <c r="AK9" s="458"/>
      <c r="CG9" s="235"/>
      <c r="CH9" s="234"/>
    </row>
    <row r="10" spans="1:86" ht="25.2" customHeight="1" x14ac:dyDescent="0.45">
      <c r="A10" s="250">
        <f>VLOOKUP(D10,非表示_活動量と単位!$D$8:$E$75,2,FALSE)</f>
        <v>0</v>
      </c>
      <c r="B10" s="520">
        <v>1</v>
      </c>
      <c r="C10" s="521" t="s">
        <v>1003</v>
      </c>
      <c r="D10" s="523" t="s">
        <v>618</v>
      </c>
      <c r="E10" s="685">
        <v>0</v>
      </c>
      <c r="F10" s="688">
        <f t="shared" si="5"/>
        <v>0</v>
      </c>
      <c r="G10" s="689" t="str">
        <f t="shared" si="6"/>
        <v>kl</v>
      </c>
      <c r="H10" s="645">
        <v>38.9</v>
      </c>
      <c r="I10" s="633" t="str">
        <f t="shared" si="0"/>
        <v>GJ/kl</v>
      </c>
      <c r="J10" s="650">
        <v>7.0800000000000002E-2</v>
      </c>
      <c r="K10" s="633" t="str">
        <f t="shared" si="1"/>
        <v>t-CO2/GJ</v>
      </c>
      <c r="L10" s="634">
        <f t="shared" si="2"/>
        <v>0</v>
      </c>
      <c r="M10" s="577" t="s">
        <v>999</v>
      </c>
      <c r="N10" s="315" t="str">
        <f t="shared" si="3"/>
        <v>使用量</v>
      </c>
      <c r="O10" s="527"/>
      <c r="P10" s="528"/>
      <c r="Q10" s="530"/>
      <c r="R10" s="531"/>
      <c r="S10" s="531"/>
      <c r="T10" s="531"/>
      <c r="U10" s="531"/>
      <c r="V10" s="531"/>
      <c r="W10" s="531"/>
      <c r="X10" s="531"/>
      <c r="Y10" s="531"/>
      <c r="Z10" s="531"/>
      <c r="AA10" s="531">
        <v>349</v>
      </c>
      <c r="AB10" s="529"/>
      <c r="AC10" s="529"/>
      <c r="AD10" s="331" t="str">
        <f t="shared" si="8"/>
        <v>対象</v>
      </c>
      <c r="AE10" s="316">
        <f t="shared" si="4"/>
        <v>0</v>
      </c>
      <c r="AI10" s="462">
        <v>4</v>
      </c>
      <c r="AJ10" s="556">
        <f t="shared" si="9"/>
        <v>0</v>
      </c>
      <c r="AK10" s="458"/>
      <c r="CG10" s="235"/>
      <c r="CH10" s="234"/>
    </row>
    <row r="11" spans="1:86" ht="25.2" customHeight="1" x14ac:dyDescent="0.45">
      <c r="A11" s="250">
        <f>VLOOKUP(D11,非表示_活動量と単位!$D$8:$E$75,2,FALSE)</f>
        <v>0</v>
      </c>
      <c r="B11" s="520">
        <v>1</v>
      </c>
      <c r="C11" s="521">
        <v>9</v>
      </c>
      <c r="D11" s="523" t="s">
        <v>613</v>
      </c>
      <c r="E11" s="685">
        <v>15.83</v>
      </c>
      <c r="F11" s="688">
        <f t="shared" si="5"/>
        <v>15</v>
      </c>
      <c r="G11" s="689" t="str">
        <f t="shared" si="6"/>
        <v>kl</v>
      </c>
      <c r="H11" s="645">
        <f t="shared" ref="H11:H21" si="10">IF($D11="","",IF(VLOOKUP($C11,モニタリングポイント,9,FALSE)="デフォルト値",VLOOKUP($D11,デフォルト値,4,FALSE),""))</f>
        <v>33.4</v>
      </c>
      <c r="I11" s="633" t="str">
        <f t="shared" si="0"/>
        <v>GJ/kl</v>
      </c>
      <c r="J11" s="650">
        <f t="shared" si="7"/>
        <v>6.8599999999999994E-2</v>
      </c>
      <c r="K11" s="633" t="str">
        <f t="shared" si="1"/>
        <v>t-CO2/GJ</v>
      </c>
      <c r="L11" s="634">
        <f t="shared" si="2"/>
        <v>34.368600000000001</v>
      </c>
      <c r="M11" s="577"/>
      <c r="N11" s="315" t="str">
        <f t="shared" si="3"/>
        <v>使用量</v>
      </c>
      <c r="O11" s="527"/>
      <c r="P11" s="528">
        <v>3</v>
      </c>
      <c r="Q11" s="530"/>
      <c r="R11" s="531"/>
      <c r="S11" s="531">
        <v>3</v>
      </c>
      <c r="T11" s="531"/>
      <c r="U11" s="531">
        <v>3</v>
      </c>
      <c r="V11" s="531"/>
      <c r="W11" s="531"/>
      <c r="X11" s="531">
        <v>3</v>
      </c>
      <c r="Y11" s="531"/>
      <c r="Z11" s="531">
        <v>3</v>
      </c>
      <c r="AA11" s="531"/>
      <c r="AB11" s="529"/>
      <c r="AC11" s="529"/>
      <c r="AD11" s="331" t="str">
        <f t="shared" si="8"/>
        <v>対象</v>
      </c>
      <c r="AE11" s="316">
        <f t="shared" ref="AE11:AE12" si="11">IF($D11="","",IF(AD11="---","---",IF(OR($D11="系統電力",$D11="産業用蒸気",$D11="温水",$D11="冷水",$D11="蒸気（産業用以外）"),F11*VLOOKUP($D11,GJ換算係数,2,FALSE),F11*H11)))</f>
        <v>501</v>
      </c>
      <c r="AI11" s="461">
        <v>5</v>
      </c>
      <c r="AJ11" s="556">
        <f t="shared" si="9"/>
        <v>0</v>
      </c>
      <c r="AK11" s="458"/>
      <c r="CG11" s="235"/>
      <c r="CH11" s="234"/>
    </row>
    <row r="12" spans="1:86" ht="25.2" customHeight="1" x14ac:dyDescent="0.45">
      <c r="A12" s="250">
        <f>VLOOKUP(D12,非表示_活動量と単位!$D$8:$E$75,2,FALSE)</f>
        <v>0</v>
      </c>
      <c r="B12" s="520">
        <v>1</v>
      </c>
      <c r="C12" s="521">
        <v>10</v>
      </c>
      <c r="D12" s="523" t="s">
        <v>613</v>
      </c>
      <c r="E12" s="685">
        <v>3.4</v>
      </c>
      <c r="F12" s="688">
        <f t="shared" si="5"/>
        <v>3</v>
      </c>
      <c r="G12" s="689" t="str">
        <f t="shared" si="6"/>
        <v>kl</v>
      </c>
      <c r="H12" s="645">
        <f t="shared" si="10"/>
        <v>33.4</v>
      </c>
      <c r="I12" s="633" t="str">
        <f t="shared" si="0"/>
        <v>GJ/kl</v>
      </c>
      <c r="J12" s="650">
        <f t="shared" si="7"/>
        <v>6.8599999999999994E-2</v>
      </c>
      <c r="K12" s="633" t="str">
        <f t="shared" si="1"/>
        <v>t-CO2/GJ</v>
      </c>
      <c r="L12" s="634">
        <f t="shared" si="2"/>
        <v>6.8737199999999987</v>
      </c>
      <c r="M12" s="576"/>
      <c r="N12" s="315" t="str">
        <f t="shared" si="3"/>
        <v>使用量</v>
      </c>
      <c r="O12" s="527">
        <v>5</v>
      </c>
      <c r="P12" s="528"/>
      <c r="Q12" s="530"/>
      <c r="R12" s="531"/>
      <c r="S12" s="531"/>
      <c r="T12" s="531"/>
      <c r="U12" s="531"/>
      <c r="V12" s="531"/>
      <c r="W12" s="531"/>
      <c r="X12" s="531"/>
      <c r="Y12" s="531"/>
      <c r="Z12" s="531"/>
      <c r="AA12" s="531"/>
      <c r="AB12" s="529">
        <v>2</v>
      </c>
      <c r="AC12" s="529"/>
      <c r="AD12" s="331" t="str">
        <f t="shared" si="8"/>
        <v>対象</v>
      </c>
      <c r="AE12" s="316">
        <f t="shared" si="11"/>
        <v>100.19999999999999</v>
      </c>
      <c r="AI12" s="457"/>
      <c r="AJ12" s="557">
        <f>INT(SUM(AJ7:AJ11))</f>
        <v>5277</v>
      </c>
      <c r="AK12" s="458" t="b">
        <f>EXACT(AJ12,L32)</f>
        <v>1</v>
      </c>
      <c r="CG12" s="235"/>
      <c r="CH12" s="234"/>
    </row>
    <row r="13" spans="1:86" ht="25.2" customHeight="1" x14ac:dyDescent="0.45">
      <c r="A13" s="250">
        <f>VLOOKUP(D13,非表示_活動量と単位!$D$8:$E$75,2,FALSE)</f>
        <v>1</v>
      </c>
      <c r="B13" s="520">
        <v>2</v>
      </c>
      <c r="C13" s="521">
        <v>11</v>
      </c>
      <c r="D13" s="523" t="s">
        <v>919</v>
      </c>
      <c r="E13" s="685">
        <v>2050000</v>
      </c>
      <c r="F13" s="688">
        <f t="shared" si="5"/>
        <v>2050000</v>
      </c>
      <c r="G13" s="689" t="str">
        <f t="shared" si="6"/>
        <v>kWh</v>
      </c>
      <c r="H13" s="645" t="str">
        <f t="shared" si="10"/>
        <v/>
      </c>
      <c r="I13" s="633" t="str">
        <f t="shared" si="0"/>
        <v>---</v>
      </c>
      <c r="J13" s="650">
        <f t="shared" si="7"/>
        <v>4.3600000000000003E-4</v>
      </c>
      <c r="K13" s="633" t="str">
        <f t="shared" si="1"/>
        <v>t-CO2/kWh</v>
      </c>
      <c r="L13" s="634">
        <f t="shared" si="2"/>
        <v>893.80000000000007</v>
      </c>
      <c r="M13" s="576"/>
      <c r="N13" s="315" t="str">
        <f t="shared" si="3"/>
        <v>使用量</v>
      </c>
      <c r="O13" s="527"/>
      <c r="P13" s="528">
        <v>200000</v>
      </c>
      <c r="Q13" s="530">
        <v>200000</v>
      </c>
      <c r="R13" s="531">
        <v>120000</v>
      </c>
      <c r="S13" s="531">
        <v>200000</v>
      </c>
      <c r="T13" s="531">
        <v>200000</v>
      </c>
      <c r="U13" s="531">
        <v>200000</v>
      </c>
      <c r="V13" s="531">
        <v>120000</v>
      </c>
      <c r="W13" s="531">
        <v>150000</v>
      </c>
      <c r="X13" s="531">
        <v>180000</v>
      </c>
      <c r="Y13" s="531">
        <v>180000</v>
      </c>
      <c r="Z13" s="531">
        <v>180000</v>
      </c>
      <c r="AA13" s="531">
        <v>120000</v>
      </c>
      <c r="AB13" s="529"/>
      <c r="AC13" s="529"/>
      <c r="AD13" s="331" t="str">
        <f t="shared" si="8"/>
        <v>対象</v>
      </c>
      <c r="AE13" s="316">
        <f t="shared" si="4"/>
        <v>20008</v>
      </c>
      <c r="AI13" s="463"/>
      <c r="AJ13" s="555"/>
      <c r="AK13" s="458"/>
      <c r="CG13" s="235"/>
      <c r="CH13" s="234"/>
    </row>
    <row r="14" spans="1:86" ht="25.2" customHeight="1" x14ac:dyDescent="0.45">
      <c r="A14" s="250">
        <f>VLOOKUP(D14,非表示_活動量と単位!$D$8:$E$75,2,FALSE)</f>
        <v>0</v>
      </c>
      <c r="B14" s="520">
        <v>2</v>
      </c>
      <c r="C14" s="521">
        <v>12</v>
      </c>
      <c r="D14" s="523" t="s">
        <v>626</v>
      </c>
      <c r="E14" s="685">
        <v>370</v>
      </c>
      <c r="F14" s="688">
        <f t="shared" si="5"/>
        <v>370</v>
      </c>
      <c r="G14" s="689" t="str">
        <f t="shared" si="6"/>
        <v>千Nm3</v>
      </c>
      <c r="H14" s="645">
        <v>45</v>
      </c>
      <c r="I14" s="633" t="str">
        <f t="shared" si="0"/>
        <v>GJ/千Nm3</v>
      </c>
      <c r="J14" s="650">
        <f t="shared" si="7"/>
        <v>5.1299999999999998E-2</v>
      </c>
      <c r="K14" s="633" t="str">
        <f t="shared" si="1"/>
        <v>t-CO2/GJ</v>
      </c>
      <c r="L14" s="634">
        <f t="shared" si="2"/>
        <v>854.14499999999998</v>
      </c>
      <c r="M14" s="576"/>
      <c r="N14" s="315" t="str">
        <f t="shared" si="3"/>
        <v>使用量</v>
      </c>
      <c r="O14" s="527"/>
      <c r="P14" s="528">
        <v>40</v>
      </c>
      <c r="Q14" s="528">
        <v>30</v>
      </c>
      <c r="R14" s="528">
        <v>30</v>
      </c>
      <c r="S14" s="528">
        <v>30</v>
      </c>
      <c r="T14" s="528">
        <v>30</v>
      </c>
      <c r="U14" s="528">
        <v>30</v>
      </c>
      <c r="V14" s="528">
        <v>30</v>
      </c>
      <c r="W14" s="528">
        <v>30</v>
      </c>
      <c r="X14" s="528">
        <v>30</v>
      </c>
      <c r="Y14" s="528">
        <v>30</v>
      </c>
      <c r="Z14" s="528">
        <v>30</v>
      </c>
      <c r="AA14" s="528">
        <v>30</v>
      </c>
      <c r="AB14" s="529"/>
      <c r="AC14" s="529"/>
      <c r="AD14" s="331" t="str">
        <f t="shared" si="8"/>
        <v>対象</v>
      </c>
      <c r="AE14" s="316">
        <f t="shared" si="4"/>
        <v>16650</v>
      </c>
      <c r="AI14" s="457"/>
      <c r="AJ14" s="555"/>
      <c r="AK14" s="458"/>
      <c r="CG14" s="235"/>
      <c r="CH14" s="234"/>
    </row>
    <row r="15" spans="1:86" ht="25.2" customHeight="1" x14ac:dyDescent="0.45">
      <c r="A15" s="250">
        <f>VLOOKUP(D15,非表示_活動量と単位!$D$8:$E$75,2,FALSE)</f>
        <v>1</v>
      </c>
      <c r="B15" s="520">
        <v>3</v>
      </c>
      <c r="C15" s="521">
        <v>13</v>
      </c>
      <c r="D15" s="523" t="s">
        <v>606</v>
      </c>
      <c r="E15" s="685">
        <v>1830000</v>
      </c>
      <c r="F15" s="688">
        <f t="shared" si="5"/>
        <v>1830000</v>
      </c>
      <c r="G15" s="689" t="str">
        <f t="shared" si="6"/>
        <v>kWh</v>
      </c>
      <c r="H15" s="645" t="str">
        <f t="shared" si="10"/>
        <v/>
      </c>
      <c r="I15" s="633" t="str">
        <f t="shared" si="0"/>
        <v>---</v>
      </c>
      <c r="J15" s="650">
        <f t="shared" si="7"/>
        <v>4.3600000000000003E-4</v>
      </c>
      <c r="K15" s="633" t="str">
        <f t="shared" si="1"/>
        <v>t-CO2/kWh</v>
      </c>
      <c r="L15" s="634">
        <f t="shared" si="2"/>
        <v>797.88</v>
      </c>
      <c r="M15" s="576"/>
      <c r="N15" s="315" t="str">
        <f t="shared" si="3"/>
        <v>使用量</v>
      </c>
      <c r="O15" s="527"/>
      <c r="P15" s="528">
        <v>100000</v>
      </c>
      <c r="Q15" s="528">
        <v>100000</v>
      </c>
      <c r="R15" s="528">
        <v>100000</v>
      </c>
      <c r="S15" s="531">
        <v>200000</v>
      </c>
      <c r="T15" s="531">
        <v>200000</v>
      </c>
      <c r="U15" s="531">
        <v>200000</v>
      </c>
      <c r="V15" s="531">
        <v>120000</v>
      </c>
      <c r="W15" s="531">
        <v>150000</v>
      </c>
      <c r="X15" s="531">
        <v>180000</v>
      </c>
      <c r="Y15" s="531">
        <v>180000</v>
      </c>
      <c r="Z15" s="531">
        <v>180000</v>
      </c>
      <c r="AA15" s="531">
        <v>120000</v>
      </c>
      <c r="AB15" s="529"/>
      <c r="AC15" s="529"/>
      <c r="AD15" s="331" t="str">
        <f t="shared" si="8"/>
        <v>対象</v>
      </c>
      <c r="AE15" s="316">
        <f t="shared" si="4"/>
        <v>17860.8</v>
      </c>
      <c r="AI15" s="463"/>
      <c r="AJ15" s="555"/>
      <c r="AK15" s="458"/>
      <c r="CG15" s="235"/>
      <c r="CH15" s="234"/>
    </row>
    <row r="16" spans="1:86" ht="25.2" customHeight="1" x14ac:dyDescent="0.45">
      <c r="A16" s="250">
        <f>VLOOKUP(D16,非表示_活動量と単位!$D$8:$E$75,2,FALSE)</f>
        <v>0</v>
      </c>
      <c r="B16" s="520">
        <v>3</v>
      </c>
      <c r="C16" s="521">
        <v>14</v>
      </c>
      <c r="D16" s="523" t="s">
        <v>623</v>
      </c>
      <c r="E16" s="685">
        <v>121.11</v>
      </c>
      <c r="F16" s="688">
        <f t="shared" si="5"/>
        <v>121</v>
      </c>
      <c r="G16" s="689" t="str">
        <f t="shared" si="6"/>
        <v>t</v>
      </c>
      <c r="H16" s="645">
        <f t="shared" si="10"/>
        <v>50.1</v>
      </c>
      <c r="I16" s="633" t="str">
        <f t="shared" si="0"/>
        <v>GJ/t</v>
      </c>
      <c r="J16" s="650">
        <f t="shared" si="7"/>
        <v>6.0100000000000001E-2</v>
      </c>
      <c r="K16" s="633" t="str">
        <f t="shared" si="1"/>
        <v>t-CO2/GJ</v>
      </c>
      <c r="L16" s="634">
        <f t="shared" si="2"/>
        <v>364.33221000000003</v>
      </c>
      <c r="M16" s="576"/>
      <c r="N16" s="315" t="str">
        <f t="shared" si="3"/>
        <v>使用量</v>
      </c>
      <c r="O16" s="351"/>
      <c r="P16" s="528">
        <v>10</v>
      </c>
      <c r="Q16" s="528">
        <v>10</v>
      </c>
      <c r="R16" s="528">
        <v>10</v>
      </c>
      <c r="S16" s="528">
        <v>10</v>
      </c>
      <c r="T16" s="528">
        <v>10</v>
      </c>
      <c r="U16" s="528">
        <v>10</v>
      </c>
      <c r="V16" s="528">
        <v>10</v>
      </c>
      <c r="W16" s="528">
        <v>10</v>
      </c>
      <c r="X16" s="528">
        <v>10</v>
      </c>
      <c r="Y16" s="528">
        <v>10</v>
      </c>
      <c r="Z16" s="528">
        <v>10</v>
      </c>
      <c r="AA16" s="528">
        <v>10</v>
      </c>
      <c r="AB16" s="355"/>
      <c r="AC16" s="355"/>
      <c r="AD16" s="331" t="str">
        <f t="shared" si="8"/>
        <v>対象</v>
      </c>
      <c r="AE16" s="316">
        <f t="shared" si="4"/>
        <v>6062.1</v>
      </c>
      <c r="AI16" s="457"/>
      <c r="AJ16" s="555"/>
      <c r="AK16" s="458"/>
      <c r="CG16" s="235"/>
      <c r="CH16" s="234"/>
    </row>
    <row r="17" spans="1:86" ht="25.2" customHeight="1" x14ac:dyDescent="0.45">
      <c r="A17" s="250" t="e">
        <f>VLOOKUP(D17,非表示_活動量と単位!$D$8:$E$75,2,FALSE)</f>
        <v>#N/A</v>
      </c>
      <c r="B17" s="520"/>
      <c r="C17" s="521"/>
      <c r="D17" s="523"/>
      <c r="E17" s="681"/>
      <c r="F17" s="688" t="str">
        <f t="shared" si="5"/>
        <v/>
      </c>
      <c r="G17" s="689" t="str">
        <f t="shared" si="6"/>
        <v/>
      </c>
      <c r="H17" s="645" t="str">
        <f t="shared" si="10"/>
        <v/>
      </c>
      <c r="I17" s="633" t="str">
        <f t="shared" si="0"/>
        <v/>
      </c>
      <c r="J17" s="650" t="str">
        <f t="shared" si="7"/>
        <v/>
      </c>
      <c r="K17" s="633" t="str">
        <f t="shared" si="1"/>
        <v/>
      </c>
      <c r="L17" s="634" t="str">
        <f t="shared" si="2"/>
        <v/>
      </c>
      <c r="M17" s="576"/>
      <c r="N17" s="315" t="str">
        <f t="shared" si="3"/>
        <v/>
      </c>
      <c r="O17" s="351"/>
      <c r="P17" s="352"/>
      <c r="Q17" s="353"/>
      <c r="R17" s="354"/>
      <c r="S17" s="354"/>
      <c r="T17" s="354"/>
      <c r="U17" s="354"/>
      <c r="V17" s="354"/>
      <c r="W17" s="354"/>
      <c r="X17" s="354"/>
      <c r="Y17" s="354"/>
      <c r="Z17" s="354"/>
      <c r="AA17" s="354"/>
      <c r="AB17" s="355"/>
      <c r="AC17" s="355"/>
      <c r="AD17" s="331" t="str">
        <f t="shared" si="8"/>
        <v/>
      </c>
      <c r="AE17" s="316" t="str">
        <f t="shared" si="4"/>
        <v/>
      </c>
      <c r="AI17" s="463"/>
      <c r="AJ17" s="555"/>
      <c r="AK17" s="458"/>
      <c r="CG17" s="235"/>
      <c r="CH17" s="234"/>
    </row>
    <row r="18" spans="1:86" ht="25.2" customHeight="1" x14ac:dyDescent="0.45">
      <c r="A18" s="250" t="e">
        <f>VLOOKUP(D18,非表示_活動量と単位!$D$8:$E$75,2,FALSE)</f>
        <v>#N/A</v>
      </c>
      <c r="B18" s="335"/>
      <c r="C18" s="336"/>
      <c r="D18" s="337"/>
      <c r="E18" s="681"/>
      <c r="F18" s="688" t="str">
        <f t="shared" si="5"/>
        <v/>
      </c>
      <c r="G18" s="689" t="str">
        <f t="shared" si="6"/>
        <v/>
      </c>
      <c r="H18" s="645" t="str">
        <f t="shared" si="10"/>
        <v/>
      </c>
      <c r="I18" s="633" t="str">
        <f t="shared" si="0"/>
        <v/>
      </c>
      <c r="J18" s="650" t="str">
        <f t="shared" si="7"/>
        <v/>
      </c>
      <c r="K18" s="633" t="str">
        <f t="shared" si="1"/>
        <v/>
      </c>
      <c r="L18" s="634" t="str">
        <f t="shared" si="2"/>
        <v/>
      </c>
      <c r="M18" s="576"/>
      <c r="N18" s="315" t="str">
        <f t="shared" si="3"/>
        <v/>
      </c>
      <c r="O18" s="351"/>
      <c r="P18" s="352"/>
      <c r="Q18" s="353"/>
      <c r="R18" s="354"/>
      <c r="S18" s="354"/>
      <c r="T18" s="354"/>
      <c r="U18" s="354"/>
      <c r="V18" s="354"/>
      <c r="W18" s="354"/>
      <c r="X18" s="354"/>
      <c r="Y18" s="354"/>
      <c r="Z18" s="354"/>
      <c r="AA18" s="354"/>
      <c r="AB18" s="355"/>
      <c r="AC18" s="355"/>
      <c r="AD18" s="331" t="str">
        <f t="shared" si="8"/>
        <v/>
      </c>
      <c r="AE18" s="316" t="str">
        <f t="shared" si="4"/>
        <v/>
      </c>
      <c r="AI18" s="457"/>
      <c r="AJ18" s="555"/>
      <c r="AK18" s="458"/>
      <c r="CG18" s="235"/>
      <c r="CH18" s="234"/>
    </row>
    <row r="19" spans="1:86" ht="25.2" customHeight="1" x14ac:dyDescent="0.45">
      <c r="A19" s="250" t="e">
        <f>VLOOKUP(D19,非表示_活動量と単位!$D$8:$E$75,2,FALSE)</f>
        <v>#N/A</v>
      </c>
      <c r="B19" s="335"/>
      <c r="C19" s="336"/>
      <c r="D19" s="337"/>
      <c r="E19" s="681"/>
      <c r="F19" s="688" t="str">
        <f t="shared" si="5"/>
        <v/>
      </c>
      <c r="G19" s="689" t="str">
        <f t="shared" si="6"/>
        <v/>
      </c>
      <c r="H19" s="645" t="str">
        <f t="shared" si="10"/>
        <v/>
      </c>
      <c r="I19" s="633" t="str">
        <f t="shared" si="0"/>
        <v/>
      </c>
      <c r="J19" s="650" t="str">
        <f t="shared" si="7"/>
        <v/>
      </c>
      <c r="K19" s="633" t="str">
        <f t="shared" si="1"/>
        <v/>
      </c>
      <c r="L19" s="634" t="str">
        <f t="shared" si="2"/>
        <v/>
      </c>
      <c r="M19" s="576"/>
      <c r="N19" s="315" t="str">
        <f t="shared" si="3"/>
        <v/>
      </c>
      <c r="O19" s="351"/>
      <c r="P19" s="352"/>
      <c r="Q19" s="353"/>
      <c r="R19" s="354"/>
      <c r="S19" s="354"/>
      <c r="T19" s="354"/>
      <c r="U19" s="354"/>
      <c r="V19" s="354"/>
      <c r="W19" s="354"/>
      <c r="X19" s="354"/>
      <c r="Y19" s="354"/>
      <c r="Z19" s="354"/>
      <c r="AA19" s="354"/>
      <c r="AB19" s="355"/>
      <c r="AC19" s="355"/>
      <c r="AD19" s="331" t="str">
        <f t="shared" si="8"/>
        <v/>
      </c>
      <c r="AE19" s="316" t="str">
        <f t="shared" si="4"/>
        <v/>
      </c>
      <c r="AI19" s="463"/>
      <c r="AJ19" s="555"/>
      <c r="AK19" s="458"/>
      <c r="CG19" s="235"/>
      <c r="CH19" s="234"/>
    </row>
    <row r="20" spans="1:86" ht="25.2" customHeight="1" x14ac:dyDescent="0.45">
      <c r="A20" s="250" t="e">
        <f>VLOOKUP(D20,非表示_活動量と単位!$D$8:$E$75,2,FALSE)</f>
        <v>#N/A</v>
      </c>
      <c r="B20" s="335"/>
      <c r="C20" s="336"/>
      <c r="D20" s="337"/>
      <c r="E20" s="681"/>
      <c r="F20" s="688" t="str">
        <f t="shared" si="5"/>
        <v/>
      </c>
      <c r="G20" s="689" t="str">
        <f t="shared" si="6"/>
        <v/>
      </c>
      <c r="H20" s="645" t="str">
        <f t="shared" si="10"/>
        <v/>
      </c>
      <c r="I20" s="633" t="str">
        <f t="shared" si="0"/>
        <v/>
      </c>
      <c r="J20" s="650" t="str">
        <f t="shared" si="7"/>
        <v/>
      </c>
      <c r="K20" s="633" t="str">
        <f t="shared" si="1"/>
        <v/>
      </c>
      <c r="L20" s="634" t="str">
        <f t="shared" si="2"/>
        <v/>
      </c>
      <c r="M20" s="576"/>
      <c r="N20" s="315" t="str">
        <f t="shared" si="3"/>
        <v/>
      </c>
      <c r="O20" s="351"/>
      <c r="P20" s="352"/>
      <c r="Q20" s="353"/>
      <c r="R20" s="354"/>
      <c r="S20" s="354"/>
      <c r="T20" s="354"/>
      <c r="U20" s="354"/>
      <c r="V20" s="354"/>
      <c r="W20" s="354"/>
      <c r="X20" s="354"/>
      <c r="Y20" s="354"/>
      <c r="Z20" s="354"/>
      <c r="AA20" s="354"/>
      <c r="AB20" s="355"/>
      <c r="AC20" s="355"/>
      <c r="AD20" s="331" t="str">
        <f t="shared" si="8"/>
        <v/>
      </c>
      <c r="AE20" s="316" t="str">
        <f t="shared" si="4"/>
        <v/>
      </c>
      <c r="AI20" s="457"/>
      <c r="AJ20" s="555"/>
      <c r="AK20" s="458"/>
      <c r="CG20" s="235"/>
      <c r="CH20" s="234"/>
    </row>
    <row r="21" spans="1:86" ht="25.2" customHeight="1" thickBot="1" x14ac:dyDescent="0.5">
      <c r="A21" s="250" t="e">
        <f>VLOOKUP(D21,非表示_活動量と単位!$D$8:$E$75,2,FALSE)</f>
        <v>#N/A</v>
      </c>
      <c r="B21" s="335"/>
      <c r="C21" s="336"/>
      <c r="D21" s="337"/>
      <c r="E21" s="681"/>
      <c r="F21" s="688" t="str">
        <f t="shared" si="5"/>
        <v/>
      </c>
      <c r="G21" s="689" t="str">
        <f t="shared" si="6"/>
        <v/>
      </c>
      <c r="H21" s="646" t="str">
        <f t="shared" si="10"/>
        <v/>
      </c>
      <c r="I21" s="633" t="str">
        <f t="shared" si="0"/>
        <v/>
      </c>
      <c r="J21" s="651" t="str">
        <f t="shared" si="7"/>
        <v/>
      </c>
      <c r="K21" s="633" t="str">
        <f t="shared" si="1"/>
        <v/>
      </c>
      <c r="L21" s="634" t="str">
        <f t="shared" si="2"/>
        <v/>
      </c>
      <c r="M21" s="576"/>
      <c r="N21" s="315" t="str">
        <f t="shared" si="3"/>
        <v/>
      </c>
      <c r="O21" s="351"/>
      <c r="P21" s="352"/>
      <c r="Q21" s="353"/>
      <c r="R21" s="354"/>
      <c r="S21" s="354"/>
      <c r="T21" s="354"/>
      <c r="U21" s="354"/>
      <c r="V21" s="354"/>
      <c r="W21" s="354"/>
      <c r="X21" s="354"/>
      <c r="Y21" s="354"/>
      <c r="Z21" s="354"/>
      <c r="AA21" s="354"/>
      <c r="AB21" s="355"/>
      <c r="AC21" s="355"/>
      <c r="AD21" s="331" t="str">
        <f t="shared" si="8"/>
        <v/>
      </c>
      <c r="AE21" s="316" t="str">
        <f t="shared" si="4"/>
        <v/>
      </c>
      <c r="AI21" s="463"/>
      <c r="AJ21" s="555"/>
      <c r="AK21" s="458"/>
      <c r="CG21" s="235"/>
      <c r="CH21" s="234"/>
    </row>
    <row r="22" spans="1:86" ht="25.2" customHeight="1" x14ac:dyDescent="0.45">
      <c r="A22" s="250">
        <f t="shared" ref="A22:A30" si="12">IF($H22="",1,0)</f>
        <v>1</v>
      </c>
      <c r="B22" s="333"/>
      <c r="C22" s="334"/>
      <c r="D22" s="310" t="s">
        <v>657</v>
      </c>
      <c r="E22" s="680"/>
      <c r="F22" s="686" t="str">
        <f t="shared" si="5"/>
        <v/>
      </c>
      <c r="G22" s="340"/>
      <c r="H22" s="640"/>
      <c r="I22" s="340"/>
      <c r="J22" s="652"/>
      <c r="K22" s="340"/>
      <c r="L22" s="321" t="str">
        <f>IF($C22="","",IF($A22=0,F22*H22*J22,F22*J22))</f>
        <v/>
      </c>
      <c r="M22" s="575"/>
      <c r="N22" s="343"/>
      <c r="O22" s="346"/>
      <c r="P22" s="347"/>
      <c r="Q22" s="348"/>
      <c r="R22" s="349"/>
      <c r="S22" s="349"/>
      <c r="T22" s="349"/>
      <c r="U22" s="349"/>
      <c r="V22" s="349"/>
      <c r="W22" s="349"/>
      <c r="X22" s="349"/>
      <c r="Y22" s="349"/>
      <c r="Z22" s="349"/>
      <c r="AA22" s="349"/>
      <c r="AB22" s="350"/>
      <c r="AC22" s="350"/>
      <c r="AD22" s="312" t="str">
        <f t="shared" si="8"/>
        <v>---</v>
      </c>
      <c r="AE22" s="317" t="str">
        <f t="shared" si="4"/>
        <v>---</v>
      </c>
      <c r="AI22" s="457"/>
      <c r="AJ22" s="555"/>
      <c r="AK22" s="458"/>
      <c r="CG22" s="235"/>
      <c r="CH22" s="234"/>
    </row>
    <row r="23" spans="1:86" ht="25.2" customHeight="1" x14ac:dyDescent="0.45">
      <c r="A23" s="250">
        <f t="shared" si="12"/>
        <v>1</v>
      </c>
      <c r="B23" s="335"/>
      <c r="C23" s="336"/>
      <c r="D23" s="314" t="s">
        <v>657</v>
      </c>
      <c r="E23" s="681"/>
      <c r="F23" s="688" t="str">
        <f t="shared" si="5"/>
        <v/>
      </c>
      <c r="G23" s="341"/>
      <c r="H23" s="641"/>
      <c r="I23" s="341"/>
      <c r="J23" s="653"/>
      <c r="K23" s="341"/>
      <c r="L23" s="322" t="str">
        <f t="shared" ref="L23:L31" si="13">IF($C23="","",IF($A23=0,F23*H23*J23,F23*J23))</f>
        <v/>
      </c>
      <c r="M23" s="576"/>
      <c r="N23" s="344"/>
      <c r="O23" s="351"/>
      <c r="P23" s="352"/>
      <c r="Q23" s="353"/>
      <c r="R23" s="354"/>
      <c r="S23" s="354"/>
      <c r="T23" s="354"/>
      <c r="U23" s="354"/>
      <c r="V23" s="354"/>
      <c r="W23" s="354"/>
      <c r="X23" s="354"/>
      <c r="Y23" s="354"/>
      <c r="Z23" s="354"/>
      <c r="AA23" s="354"/>
      <c r="AB23" s="355"/>
      <c r="AC23" s="355"/>
      <c r="AD23" s="331" t="str">
        <f t="shared" si="8"/>
        <v>---</v>
      </c>
      <c r="AE23" s="318" t="str">
        <f t="shared" ref="AE23:AE25" si="14">IF($D23="","",IF(AD23="---","---",IF(OR($D23="系統電力",$D23="産業用蒸気",$D23="温水",$D23="冷水",$D23="蒸気（産業用以外）"),F23*VLOOKUP($D23,GJ換算係数,2,FALSE),F23*H23)))</f>
        <v>---</v>
      </c>
      <c r="AI23" s="463"/>
      <c r="AJ23" s="555"/>
      <c r="AK23" s="458"/>
      <c r="CG23" s="235"/>
      <c r="CH23" s="234"/>
    </row>
    <row r="24" spans="1:86" ht="25.2" customHeight="1" x14ac:dyDescent="0.45">
      <c r="A24" s="250">
        <f t="shared" si="12"/>
        <v>1</v>
      </c>
      <c r="B24" s="335"/>
      <c r="C24" s="336"/>
      <c r="D24" s="314" t="s">
        <v>657</v>
      </c>
      <c r="E24" s="681"/>
      <c r="F24" s="688" t="str">
        <f t="shared" si="5"/>
        <v/>
      </c>
      <c r="G24" s="341"/>
      <c r="H24" s="641"/>
      <c r="I24" s="341"/>
      <c r="J24" s="653"/>
      <c r="K24" s="341"/>
      <c r="L24" s="322" t="str">
        <f t="shared" si="13"/>
        <v/>
      </c>
      <c r="M24" s="576"/>
      <c r="N24" s="344"/>
      <c r="O24" s="351"/>
      <c r="P24" s="352"/>
      <c r="Q24" s="353"/>
      <c r="R24" s="354"/>
      <c r="S24" s="354"/>
      <c r="T24" s="354"/>
      <c r="U24" s="354"/>
      <c r="V24" s="354"/>
      <c r="W24" s="354"/>
      <c r="X24" s="354"/>
      <c r="Y24" s="354"/>
      <c r="Z24" s="354"/>
      <c r="AA24" s="354"/>
      <c r="AB24" s="355"/>
      <c r="AC24" s="355"/>
      <c r="AD24" s="331" t="str">
        <f t="shared" si="8"/>
        <v>---</v>
      </c>
      <c r="AE24" s="318" t="str">
        <f t="shared" si="14"/>
        <v>---</v>
      </c>
      <c r="AI24" s="457"/>
      <c r="CG24" s="235"/>
      <c r="CH24" s="234"/>
    </row>
    <row r="25" spans="1:86" ht="25.2" customHeight="1" x14ac:dyDescent="0.45">
      <c r="A25" s="250">
        <f t="shared" si="12"/>
        <v>1</v>
      </c>
      <c r="B25" s="335"/>
      <c r="C25" s="336"/>
      <c r="D25" s="314" t="s">
        <v>657</v>
      </c>
      <c r="E25" s="681"/>
      <c r="F25" s="688" t="str">
        <f t="shared" si="5"/>
        <v/>
      </c>
      <c r="G25" s="341"/>
      <c r="H25" s="641"/>
      <c r="I25" s="341"/>
      <c r="J25" s="653"/>
      <c r="K25" s="341"/>
      <c r="L25" s="322" t="str">
        <f t="shared" si="13"/>
        <v/>
      </c>
      <c r="M25" s="576"/>
      <c r="N25" s="344"/>
      <c r="O25" s="351"/>
      <c r="P25" s="352"/>
      <c r="Q25" s="353"/>
      <c r="R25" s="354"/>
      <c r="S25" s="354"/>
      <c r="T25" s="354"/>
      <c r="U25" s="354"/>
      <c r="V25" s="354"/>
      <c r="W25" s="354"/>
      <c r="X25" s="354"/>
      <c r="Y25" s="354"/>
      <c r="Z25" s="354"/>
      <c r="AA25" s="354"/>
      <c r="AB25" s="355"/>
      <c r="AC25" s="355"/>
      <c r="AD25" s="331" t="str">
        <f t="shared" si="8"/>
        <v>---</v>
      </c>
      <c r="AE25" s="318" t="str">
        <f t="shared" si="14"/>
        <v>---</v>
      </c>
      <c r="CG25" s="235"/>
      <c r="CH25" s="234"/>
    </row>
    <row r="26" spans="1:86" ht="25.2" customHeight="1" x14ac:dyDescent="0.45">
      <c r="A26" s="250">
        <f t="shared" si="12"/>
        <v>1</v>
      </c>
      <c r="B26" s="335"/>
      <c r="C26" s="336"/>
      <c r="D26" s="314" t="s">
        <v>657</v>
      </c>
      <c r="E26" s="681"/>
      <c r="F26" s="688" t="str">
        <f t="shared" si="5"/>
        <v/>
      </c>
      <c r="G26" s="341"/>
      <c r="H26" s="641"/>
      <c r="I26" s="341"/>
      <c r="J26" s="653"/>
      <c r="K26" s="341"/>
      <c r="L26" s="322" t="str">
        <f t="shared" si="13"/>
        <v/>
      </c>
      <c r="M26" s="576"/>
      <c r="N26" s="344"/>
      <c r="O26" s="351"/>
      <c r="P26" s="352"/>
      <c r="Q26" s="353"/>
      <c r="R26" s="354"/>
      <c r="S26" s="354"/>
      <c r="T26" s="354"/>
      <c r="U26" s="354"/>
      <c r="V26" s="354"/>
      <c r="W26" s="354"/>
      <c r="X26" s="354"/>
      <c r="Y26" s="354"/>
      <c r="Z26" s="354"/>
      <c r="AA26" s="354"/>
      <c r="AB26" s="355"/>
      <c r="AC26" s="355"/>
      <c r="AD26" s="331" t="str">
        <f t="shared" si="8"/>
        <v>---</v>
      </c>
      <c r="AE26" s="318" t="str">
        <f t="shared" si="4"/>
        <v>---</v>
      </c>
      <c r="AI26" s="457"/>
      <c r="AJ26" s="457"/>
      <c r="AK26" s="457"/>
      <c r="AL26" s="232"/>
      <c r="CG26" s="235"/>
      <c r="CH26" s="234"/>
    </row>
    <row r="27" spans="1:86" ht="25.2" customHeight="1" x14ac:dyDescent="0.45">
      <c r="A27" s="250">
        <f t="shared" si="12"/>
        <v>1</v>
      </c>
      <c r="B27" s="335"/>
      <c r="C27" s="336"/>
      <c r="D27" s="314" t="s">
        <v>657</v>
      </c>
      <c r="E27" s="681"/>
      <c r="F27" s="688" t="str">
        <f t="shared" si="5"/>
        <v/>
      </c>
      <c r="G27" s="341"/>
      <c r="H27" s="641"/>
      <c r="I27" s="341"/>
      <c r="J27" s="653"/>
      <c r="K27" s="341"/>
      <c r="L27" s="322" t="str">
        <f t="shared" si="13"/>
        <v/>
      </c>
      <c r="M27" s="576"/>
      <c r="N27" s="344"/>
      <c r="O27" s="351"/>
      <c r="P27" s="352"/>
      <c r="Q27" s="353"/>
      <c r="R27" s="354"/>
      <c r="S27" s="354"/>
      <c r="T27" s="354"/>
      <c r="U27" s="354"/>
      <c r="V27" s="354"/>
      <c r="W27" s="354"/>
      <c r="X27" s="354"/>
      <c r="Y27" s="354"/>
      <c r="Z27" s="354"/>
      <c r="AA27" s="354"/>
      <c r="AB27" s="355"/>
      <c r="AC27" s="355"/>
      <c r="AD27" s="331" t="str">
        <f t="shared" si="8"/>
        <v>---</v>
      </c>
      <c r="AE27" s="318" t="str">
        <f t="shared" ref="AE27" si="15">IF($D27="","",IF(AD27="---","---",IF(OR($D27="系統電力",$D27="産業用蒸気",$D27="温水",$D27="冷水",$D27="蒸気（産業用以外）"),F27*VLOOKUP($D27,GJ換算係数,2,FALSE),F27*H27)))</f>
        <v>---</v>
      </c>
      <c r="AI27" s="463"/>
      <c r="AJ27" s="457"/>
      <c r="AK27" s="457"/>
      <c r="AL27" s="232"/>
      <c r="CG27" s="235"/>
      <c r="CH27" s="234"/>
    </row>
    <row r="28" spans="1:86" ht="25.2" customHeight="1" x14ac:dyDescent="0.45">
      <c r="A28" s="250">
        <f t="shared" si="12"/>
        <v>1</v>
      </c>
      <c r="B28" s="335"/>
      <c r="C28" s="336"/>
      <c r="D28" s="314" t="s">
        <v>657</v>
      </c>
      <c r="E28" s="681"/>
      <c r="F28" s="688" t="str">
        <f t="shared" si="5"/>
        <v/>
      </c>
      <c r="G28" s="341"/>
      <c r="H28" s="641"/>
      <c r="I28" s="341"/>
      <c r="J28" s="653"/>
      <c r="K28" s="341"/>
      <c r="L28" s="322" t="str">
        <f t="shared" si="13"/>
        <v/>
      </c>
      <c r="M28" s="576"/>
      <c r="N28" s="344"/>
      <c r="O28" s="351"/>
      <c r="P28" s="352"/>
      <c r="Q28" s="353"/>
      <c r="R28" s="354"/>
      <c r="S28" s="354"/>
      <c r="T28" s="354"/>
      <c r="U28" s="354"/>
      <c r="V28" s="354"/>
      <c r="W28" s="354"/>
      <c r="X28" s="354"/>
      <c r="Y28" s="354"/>
      <c r="Z28" s="354"/>
      <c r="AA28" s="354"/>
      <c r="AB28" s="355"/>
      <c r="AC28" s="355"/>
      <c r="AD28" s="331" t="str">
        <f t="shared" si="8"/>
        <v>---</v>
      </c>
      <c r="AE28" s="318" t="str">
        <f t="shared" si="4"/>
        <v>---</v>
      </c>
      <c r="AI28" s="457"/>
      <c r="AJ28" s="457"/>
      <c r="AK28" s="457"/>
      <c r="AL28" s="232"/>
      <c r="CG28" s="235"/>
      <c r="CH28" s="234"/>
    </row>
    <row r="29" spans="1:86" ht="25.2" customHeight="1" x14ac:dyDescent="0.45">
      <c r="A29" s="250">
        <f t="shared" si="12"/>
        <v>1</v>
      </c>
      <c r="B29" s="335"/>
      <c r="C29" s="336"/>
      <c r="D29" s="314" t="s">
        <v>657</v>
      </c>
      <c r="E29" s="681"/>
      <c r="F29" s="688" t="str">
        <f t="shared" si="5"/>
        <v/>
      </c>
      <c r="G29" s="341"/>
      <c r="H29" s="641"/>
      <c r="I29" s="341"/>
      <c r="J29" s="653"/>
      <c r="K29" s="341"/>
      <c r="L29" s="322" t="str">
        <f t="shared" si="13"/>
        <v/>
      </c>
      <c r="M29" s="576"/>
      <c r="N29" s="344"/>
      <c r="O29" s="351"/>
      <c r="P29" s="352"/>
      <c r="Q29" s="353"/>
      <c r="R29" s="354"/>
      <c r="S29" s="354"/>
      <c r="T29" s="354"/>
      <c r="U29" s="354"/>
      <c r="V29" s="354"/>
      <c r="W29" s="354"/>
      <c r="X29" s="354"/>
      <c r="Y29" s="354"/>
      <c r="Z29" s="354"/>
      <c r="AA29" s="354"/>
      <c r="AB29" s="355"/>
      <c r="AC29" s="355"/>
      <c r="AD29" s="331" t="str">
        <f t="shared" si="8"/>
        <v>---</v>
      </c>
      <c r="AE29" s="318" t="str">
        <f t="shared" ref="AE29" si="16">IF($D29="","",IF(AD29="---","---",IF(OR($D29="系統電力",$D29="産業用蒸気",$D29="温水",$D29="冷水",$D29="蒸気（産業用以外）"),F29*VLOOKUP($D29,GJ換算係数,2,FALSE),F29*H29)))</f>
        <v>---</v>
      </c>
      <c r="AI29" s="463"/>
      <c r="AJ29" s="457"/>
      <c r="AK29" s="458"/>
      <c r="CG29" s="235"/>
      <c r="CH29" s="234"/>
    </row>
    <row r="30" spans="1:86" ht="25.2" customHeight="1" x14ac:dyDescent="0.45">
      <c r="A30" s="250">
        <f t="shared" si="12"/>
        <v>1</v>
      </c>
      <c r="B30" s="335"/>
      <c r="C30" s="336"/>
      <c r="D30" s="314" t="s">
        <v>657</v>
      </c>
      <c r="E30" s="681"/>
      <c r="F30" s="688" t="str">
        <f t="shared" si="5"/>
        <v/>
      </c>
      <c r="G30" s="341"/>
      <c r="H30" s="641"/>
      <c r="I30" s="341"/>
      <c r="J30" s="653"/>
      <c r="K30" s="341"/>
      <c r="L30" s="322" t="str">
        <f t="shared" si="13"/>
        <v/>
      </c>
      <c r="M30" s="576"/>
      <c r="N30" s="344"/>
      <c r="O30" s="351"/>
      <c r="P30" s="352"/>
      <c r="Q30" s="353"/>
      <c r="R30" s="354"/>
      <c r="S30" s="354"/>
      <c r="T30" s="354"/>
      <c r="U30" s="354"/>
      <c r="V30" s="354"/>
      <c r="W30" s="354"/>
      <c r="X30" s="354"/>
      <c r="Y30" s="354"/>
      <c r="Z30" s="354"/>
      <c r="AA30" s="354"/>
      <c r="AB30" s="355"/>
      <c r="AC30" s="355"/>
      <c r="AD30" s="331" t="str">
        <f t="shared" si="8"/>
        <v>---</v>
      </c>
      <c r="AE30" s="318" t="str">
        <f t="shared" si="4"/>
        <v>---</v>
      </c>
      <c r="AI30" s="457"/>
      <c r="AJ30" s="457"/>
      <c r="AK30" s="458"/>
      <c r="CG30" s="235"/>
      <c r="CH30" s="234"/>
    </row>
    <row r="31" spans="1:86" ht="25.2" customHeight="1" thickBot="1" x14ac:dyDescent="0.5">
      <c r="A31" s="250">
        <f t="shared" ref="A31" si="17">IF($H31="",1,0)</f>
        <v>1</v>
      </c>
      <c r="B31" s="338"/>
      <c r="C31" s="339"/>
      <c r="D31" s="319" t="s">
        <v>657</v>
      </c>
      <c r="E31" s="682"/>
      <c r="F31" s="690" t="str">
        <f t="shared" si="5"/>
        <v/>
      </c>
      <c r="G31" s="342"/>
      <c r="H31" s="642"/>
      <c r="I31" s="342"/>
      <c r="J31" s="654"/>
      <c r="K31" s="342"/>
      <c r="L31" s="323" t="str">
        <f t="shared" si="13"/>
        <v/>
      </c>
      <c r="M31" s="578"/>
      <c r="N31" s="345"/>
      <c r="O31" s="356"/>
      <c r="P31" s="357"/>
      <c r="Q31" s="358"/>
      <c r="R31" s="359"/>
      <c r="S31" s="359"/>
      <c r="T31" s="359"/>
      <c r="U31" s="359"/>
      <c r="V31" s="359"/>
      <c r="W31" s="359"/>
      <c r="X31" s="359"/>
      <c r="Y31" s="359"/>
      <c r="Z31" s="359"/>
      <c r="AA31" s="359"/>
      <c r="AB31" s="360"/>
      <c r="AC31" s="360"/>
      <c r="AD31" s="330" t="str">
        <f t="shared" si="8"/>
        <v>---</v>
      </c>
      <c r="AE31" s="320" t="str">
        <f t="shared" si="4"/>
        <v>---</v>
      </c>
      <c r="AI31" s="463"/>
      <c r="AJ31" s="457"/>
      <c r="AK31" s="458"/>
      <c r="CG31" s="235"/>
      <c r="CH31" s="234"/>
    </row>
    <row r="32" spans="1:86" ht="27.6" customHeight="1" thickBot="1" x14ac:dyDescent="0.5">
      <c r="A32" s="324"/>
      <c r="B32" s="7"/>
      <c r="C32" s="7"/>
      <c r="D32" s="7"/>
      <c r="E32" s="7"/>
      <c r="J32" s="884" t="s">
        <v>769</v>
      </c>
      <c r="K32" s="885"/>
      <c r="L32" s="562">
        <f>INT(SUM($L$7:$L$31)+SUM($L$48:$L$102))</f>
        <v>5277</v>
      </c>
      <c r="M32" s="443"/>
      <c r="N32" s="41"/>
      <c r="O32" s="41"/>
      <c r="P32" s="41"/>
      <c r="Q32" s="41"/>
      <c r="R32" s="41"/>
      <c r="S32" s="41"/>
      <c r="AD32" s="227" t="s">
        <v>794</v>
      </c>
      <c r="AE32" s="562">
        <f>SUM($AE$7:$AE$31)+SUM($AE$48:$AE$102)</f>
        <v>109052.1</v>
      </c>
      <c r="AI32" s="460"/>
      <c r="AJ32" s="232"/>
      <c r="CG32" s="235"/>
      <c r="CH32" s="234"/>
    </row>
    <row r="33" spans="1:86" ht="27.6" hidden="1" customHeight="1" thickBot="1" x14ac:dyDescent="0.5">
      <c r="A33" s="324"/>
      <c r="B33" s="7"/>
      <c r="C33" s="7"/>
      <c r="D33" s="7"/>
      <c r="E33" s="7"/>
      <c r="J33" s="903" t="s">
        <v>793</v>
      </c>
      <c r="K33" s="904"/>
      <c r="L33" s="562">
        <f>SUMIFS(L7:L31,AD7:AD31,"対象")+SUMIFS(L48:L102,AD48:AD102,"対象")</f>
        <v>5277.7545300000002</v>
      </c>
      <c r="M33" s="443"/>
      <c r="N33" s="41"/>
      <c r="O33" s="41"/>
      <c r="P33" s="41"/>
      <c r="Q33" s="41"/>
      <c r="R33" s="41"/>
      <c r="S33" s="41"/>
      <c r="AD33" s="228" t="s">
        <v>962</v>
      </c>
      <c r="AE33" s="561">
        <f>IFERROR(L33/AE32,"---")</f>
        <v>4.8396633627412949E-2</v>
      </c>
      <c r="AI33" s="232"/>
      <c r="AJ33" s="232"/>
      <c r="CG33" s="235"/>
      <c r="CH33" s="234"/>
    </row>
    <row r="34" spans="1:86" ht="12" customHeight="1" x14ac:dyDescent="0.45">
      <c r="A34" s="324"/>
      <c r="B34" s="139"/>
      <c r="C34" s="140"/>
      <c r="D34" s="6"/>
      <c r="E34" s="6"/>
      <c r="K34" s="128"/>
      <c r="L34" s="128"/>
      <c r="M34" s="128"/>
      <c r="N34" s="41"/>
      <c r="O34" s="41"/>
      <c r="P34" s="41"/>
      <c r="Q34" s="41"/>
      <c r="R34" s="41"/>
      <c r="S34" s="41"/>
      <c r="AI34" s="232"/>
      <c r="AJ34" s="232"/>
      <c r="CG34" s="235"/>
      <c r="CH34" s="234"/>
    </row>
    <row r="35" spans="1:86" ht="16.2" customHeight="1" x14ac:dyDescent="0.45">
      <c r="A35" s="324"/>
      <c r="B35" s="160" t="s">
        <v>872</v>
      </c>
      <c r="C35" s="263" t="s">
        <v>969</v>
      </c>
      <c r="D35" s="135"/>
      <c r="E35" s="135"/>
      <c r="K35" s="128"/>
      <c r="L35" s="128"/>
      <c r="M35" s="128"/>
      <c r="N35" s="41"/>
      <c r="O35" s="41"/>
      <c r="P35" s="41"/>
      <c r="Q35" s="41"/>
      <c r="R35" s="41"/>
      <c r="S35" s="41"/>
      <c r="AI35" s="232"/>
      <c r="AJ35" s="232"/>
      <c r="CG35" s="235"/>
      <c r="CH35" s="234"/>
    </row>
    <row r="36" spans="1:86" ht="14.7" customHeight="1" x14ac:dyDescent="0.45">
      <c r="A36" s="324"/>
      <c r="B36" s="160" t="s">
        <v>595</v>
      </c>
      <c r="C36" s="153" t="s">
        <v>955</v>
      </c>
      <c r="D36" s="135"/>
      <c r="E36" s="135"/>
      <c r="K36" s="128"/>
      <c r="L36" s="128"/>
      <c r="M36" s="128"/>
      <c r="N36" s="41"/>
      <c r="O36" s="41"/>
      <c r="P36" s="41"/>
      <c r="Q36" s="41"/>
      <c r="R36" s="41"/>
      <c r="S36" s="41"/>
      <c r="AI36" s="457"/>
      <c r="AJ36" s="457"/>
      <c r="CG36" s="235"/>
      <c r="CH36" s="234"/>
    </row>
    <row r="37" spans="1:86" ht="14.7" customHeight="1" x14ac:dyDescent="0.45">
      <c r="B37" s="259"/>
      <c r="C37" s="260" t="s">
        <v>956</v>
      </c>
      <c r="D37" s="135"/>
      <c r="E37" s="135"/>
      <c r="K37" s="128"/>
      <c r="L37" s="128"/>
      <c r="M37" s="128"/>
      <c r="N37" s="41"/>
      <c r="O37" s="41"/>
      <c r="P37" s="41"/>
      <c r="Q37" s="41"/>
      <c r="R37" s="41"/>
      <c r="S37" s="41"/>
      <c r="CG37" s="235"/>
      <c r="CH37" s="234"/>
    </row>
    <row r="38" spans="1:86" ht="14.7" customHeight="1" x14ac:dyDescent="0.45">
      <c r="B38" s="259"/>
      <c r="C38" s="60" t="s">
        <v>974</v>
      </c>
      <c r="D38" s="60"/>
      <c r="E38" s="60"/>
      <c r="CG38" s="236"/>
      <c r="CH38" s="234"/>
    </row>
    <row r="39" spans="1:86" ht="14.7" customHeight="1" x14ac:dyDescent="0.45">
      <c r="B39" s="160"/>
      <c r="C39" s="260" t="s">
        <v>957</v>
      </c>
      <c r="D39" s="261"/>
      <c r="E39" s="261"/>
      <c r="CG39" s="237"/>
      <c r="CH39" s="234"/>
    </row>
    <row r="40" spans="1:86" ht="14.7" customHeight="1" x14ac:dyDescent="0.45">
      <c r="B40" s="160"/>
      <c r="C40" s="60" t="s">
        <v>961</v>
      </c>
      <c r="D40" s="60"/>
      <c r="E40" s="60"/>
      <c r="CG40" s="237"/>
      <c r="CH40" s="234"/>
    </row>
    <row r="41" spans="1:86" ht="14.7" customHeight="1" x14ac:dyDescent="0.45">
      <c r="B41" s="262" t="s">
        <v>596</v>
      </c>
      <c r="C41" s="60" t="s">
        <v>770</v>
      </c>
      <c r="D41" s="60"/>
      <c r="E41" s="60"/>
      <c r="CG41" s="237"/>
      <c r="CH41" s="234"/>
    </row>
    <row r="42" spans="1:86" ht="14.7" customHeight="1" x14ac:dyDescent="0.45">
      <c r="B42" s="262" t="s">
        <v>597</v>
      </c>
      <c r="C42" s="378" t="s">
        <v>871</v>
      </c>
      <c r="D42" s="60"/>
      <c r="E42" s="60"/>
      <c r="CG42" s="237"/>
      <c r="CH42" s="234"/>
    </row>
    <row r="43" spans="1:86" ht="12" customHeight="1" x14ac:dyDescent="0.45">
      <c r="B43" s="11"/>
      <c r="CG43" s="237"/>
      <c r="CH43" s="234"/>
    </row>
    <row r="44" spans="1:86" ht="12" customHeight="1" thickBot="1" x14ac:dyDescent="0.5">
      <c r="B44" s="11"/>
      <c r="CG44" s="237"/>
      <c r="CH44" s="234"/>
    </row>
    <row r="45" spans="1:86" ht="18" customHeight="1" x14ac:dyDescent="0.45">
      <c r="B45" s="858" t="s">
        <v>948</v>
      </c>
      <c r="C45" s="861" t="s">
        <v>766</v>
      </c>
      <c r="D45" s="881" t="s">
        <v>603</v>
      </c>
      <c r="E45" s="895" t="s">
        <v>1009</v>
      </c>
      <c r="F45" s="889" t="s">
        <v>1010</v>
      </c>
      <c r="G45" s="893"/>
      <c r="H45" s="889" t="s">
        <v>605</v>
      </c>
      <c r="I45" s="890"/>
      <c r="J45" s="893" t="s">
        <v>676</v>
      </c>
      <c r="K45" s="893"/>
      <c r="L45" s="886" t="s">
        <v>854</v>
      </c>
      <c r="M45" s="913" t="s">
        <v>721</v>
      </c>
      <c r="N45" s="898" t="s">
        <v>764</v>
      </c>
      <c r="O45" s="900" t="s">
        <v>767</v>
      </c>
      <c r="P45" s="916" t="s">
        <v>881</v>
      </c>
      <c r="Q45" s="916"/>
      <c r="R45" s="916"/>
      <c r="S45" s="916"/>
      <c r="T45" s="916"/>
      <c r="U45" s="916"/>
      <c r="V45" s="916"/>
      <c r="W45" s="916"/>
      <c r="X45" s="916"/>
      <c r="Y45" s="916"/>
      <c r="Z45" s="916"/>
      <c r="AA45" s="916"/>
      <c r="AB45" s="909" t="s">
        <v>768</v>
      </c>
      <c r="AC45" s="910" t="s">
        <v>765</v>
      </c>
      <c r="AD45" s="905" t="s">
        <v>789</v>
      </c>
      <c r="AE45" s="906"/>
      <c r="CG45" s="237"/>
      <c r="CH45" s="234"/>
    </row>
    <row r="46" spans="1:86" ht="18" customHeight="1" x14ac:dyDescent="0.45">
      <c r="B46" s="859"/>
      <c r="C46" s="862"/>
      <c r="D46" s="882"/>
      <c r="E46" s="896"/>
      <c r="F46" s="891"/>
      <c r="G46" s="894"/>
      <c r="H46" s="891"/>
      <c r="I46" s="892"/>
      <c r="J46" s="894"/>
      <c r="K46" s="894"/>
      <c r="L46" s="887"/>
      <c r="M46" s="914"/>
      <c r="N46" s="899"/>
      <c r="O46" s="901"/>
      <c r="P46" s="917"/>
      <c r="Q46" s="917"/>
      <c r="R46" s="917"/>
      <c r="S46" s="917"/>
      <c r="T46" s="917"/>
      <c r="U46" s="917"/>
      <c r="V46" s="917"/>
      <c r="W46" s="917"/>
      <c r="X46" s="917"/>
      <c r="Y46" s="917"/>
      <c r="Z46" s="917"/>
      <c r="AA46" s="917"/>
      <c r="AB46" s="877"/>
      <c r="AC46" s="911"/>
      <c r="AD46" s="720" t="s">
        <v>790</v>
      </c>
      <c r="AE46" s="907" t="s">
        <v>772</v>
      </c>
      <c r="CG46" s="237"/>
      <c r="CH46" s="234"/>
    </row>
    <row r="47" spans="1:86" ht="18" customHeight="1" thickBot="1" x14ac:dyDescent="0.5">
      <c r="B47" s="860"/>
      <c r="C47" s="863"/>
      <c r="D47" s="883"/>
      <c r="E47" s="897"/>
      <c r="F47" s="252" t="s">
        <v>674</v>
      </c>
      <c r="G47" s="253" t="s">
        <v>675</v>
      </c>
      <c r="H47" s="254" t="s">
        <v>720</v>
      </c>
      <c r="I47" s="255" t="s">
        <v>693</v>
      </c>
      <c r="J47" s="256" t="s">
        <v>720</v>
      </c>
      <c r="K47" s="257" t="s">
        <v>693</v>
      </c>
      <c r="L47" s="888"/>
      <c r="M47" s="915"/>
      <c r="N47" s="258" t="s">
        <v>763</v>
      </c>
      <c r="O47" s="902"/>
      <c r="P47" s="141" t="s">
        <v>677</v>
      </c>
      <c r="Q47" s="141" t="s">
        <v>678</v>
      </c>
      <c r="R47" s="141" t="s">
        <v>679</v>
      </c>
      <c r="S47" s="141" t="s">
        <v>680</v>
      </c>
      <c r="T47" s="141" t="s">
        <v>681</v>
      </c>
      <c r="U47" s="141" t="s">
        <v>682</v>
      </c>
      <c r="V47" s="141" t="s">
        <v>683</v>
      </c>
      <c r="W47" s="141" t="s">
        <v>684</v>
      </c>
      <c r="X47" s="141" t="s">
        <v>685</v>
      </c>
      <c r="Y47" s="141" t="s">
        <v>686</v>
      </c>
      <c r="Z47" s="141" t="s">
        <v>687</v>
      </c>
      <c r="AA47" s="141" t="s">
        <v>688</v>
      </c>
      <c r="AB47" s="878"/>
      <c r="AC47" s="912"/>
      <c r="AD47" s="721"/>
      <c r="AE47" s="908"/>
      <c r="CG47" s="237"/>
      <c r="CH47" s="234"/>
    </row>
    <row r="48" spans="1:86" ht="25.95" customHeight="1" x14ac:dyDescent="0.45">
      <c r="A48" s="250" t="e">
        <f>VLOOKUP(D48,非表示_活動量と単位!$D$8:$E$75,2,FALSE)</f>
        <v>#N/A</v>
      </c>
      <c r="B48" s="290"/>
      <c r="C48" s="291"/>
      <c r="D48" s="292"/>
      <c r="E48" s="680"/>
      <c r="F48" s="691" t="str">
        <f>IF(E48="","",INT(E48))</f>
        <v/>
      </c>
      <c r="G48" s="689" t="str">
        <f t="shared" ref="G48:G102" si="18">IF($D48="","",VLOOKUP($D48,活動の種別と単位,4,FALSE))</f>
        <v/>
      </c>
      <c r="H48" s="645" t="str">
        <f t="shared" ref="H48:H102" si="19">IF($D48="","",IF(VLOOKUP($C48,モニタリングポイント,9,FALSE)="デフォルト値",VLOOKUP($D48,デフォルト値,4,FALSE),""))</f>
        <v/>
      </c>
      <c r="I48" s="633" t="str">
        <f t="shared" ref="I48:I102" si="20">IF($D48="","",VLOOKUP($D48,活動の種別と単位,5,FALSE))</f>
        <v/>
      </c>
      <c r="J48" s="650" t="str">
        <f t="shared" ref="J48:J102" si="21">IF($D48="","",IF(VLOOKUP($C48,モニタリングポイント,11,FALSE)="デフォルト値",VLOOKUP($D48,デフォルト値,5,FALSE),""))</f>
        <v/>
      </c>
      <c r="K48" s="633" t="str">
        <f t="shared" ref="K48:K102" si="22">IF($D48="","",VLOOKUP($D48,活動の種別と単位,6,FALSE))</f>
        <v/>
      </c>
      <c r="L48" s="634" t="str">
        <f t="shared" ref="L48" si="23">IF($D48="","",IF($A48=0,F48*H48*J48,F48*J48))</f>
        <v/>
      </c>
      <c r="M48" s="575"/>
      <c r="N48" s="242" t="str">
        <f t="shared" ref="N48:N102" si="24">IF($D48="","",VLOOKUP($D48,活動の種別と単位,3,FALSE))</f>
        <v/>
      </c>
      <c r="O48" s="361"/>
      <c r="P48" s="362"/>
      <c r="Q48" s="363"/>
      <c r="R48" s="364"/>
      <c r="S48" s="364"/>
      <c r="T48" s="364"/>
      <c r="U48" s="364"/>
      <c r="V48" s="364"/>
      <c r="W48" s="364"/>
      <c r="X48" s="364"/>
      <c r="Y48" s="364"/>
      <c r="Z48" s="364"/>
      <c r="AA48" s="364"/>
      <c r="AB48" s="365"/>
      <c r="AC48" s="365"/>
      <c r="AD48" s="243" t="str">
        <f t="shared" ref="AD48:AD102" si="25">IF($D48="","",VLOOKUP($D48,活動の種別と単位,7,FALSE))</f>
        <v/>
      </c>
      <c r="AE48" s="244" t="str">
        <f>IF($D48="","",IF(AD48="---","---",IF(OR($D48="系統電力",$D48="産業用蒸気",$D48="温水",$D48="冷水",$D48="蒸気（産業用以外）"),F48*VLOOKUP($D48,GJ換算係数,2,FALSE),F48*H48)))</f>
        <v/>
      </c>
      <c r="CG48" s="237"/>
      <c r="CH48" s="234"/>
    </row>
    <row r="49" spans="1:86" ht="25.95" customHeight="1" x14ac:dyDescent="0.45">
      <c r="A49" s="250" t="e">
        <f>VLOOKUP(D49,非表示_活動量と単位!$D$8:$E$75,2,FALSE)</f>
        <v>#N/A</v>
      </c>
      <c r="B49" s="293"/>
      <c r="C49" s="294"/>
      <c r="D49" s="295"/>
      <c r="E49" s="681"/>
      <c r="F49" s="692" t="str">
        <f t="shared" ref="F49:F102" si="26">IF(E49="","",INT(E49))</f>
        <v/>
      </c>
      <c r="G49" s="689" t="str">
        <f t="shared" si="18"/>
        <v/>
      </c>
      <c r="H49" s="645" t="str">
        <f t="shared" si="19"/>
        <v/>
      </c>
      <c r="I49" s="633" t="str">
        <f t="shared" si="20"/>
        <v/>
      </c>
      <c r="J49" s="650" t="str">
        <f t="shared" si="21"/>
        <v/>
      </c>
      <c r="K49" s="633" t="str">
        <f t="shared" si="22"/>
        <v/>
      </c>
      <c r="L49" s="634" t="str">
        <f t="shared" ref="L49:L102" si="27">IF($D49="","",IF($A49=0,F49*H49*J49,F49*J49))</f>
        <v/>
      </c>
      <c r="M49" s="576"/>
      <c r="N49" s="245" t="str">
        <f t="shared" si="24"/>
        <v/>
      </c>
      <c r="O49" s="366"/>
      <c r="P49" s="367"/>
      <c r="Q49" s="368"/>
      <c r="R49" s="369"/>
      <c r="S49" s="369"/>
      <c r="T49" s="369"/>
      <c r="U49" s="369"/>
      <c r="V49" s="369"/>
      <c r="W49" s="369"/>
      <c r="X49" s="369"/>
      <c r="Y49" s="369"/>
      <c r="Z49" s="369"/>
      <c r="AA49" s="369"/>
      <c r="AB49" s="370"/>
      <c r="AC49" s="370"/>
      <c r="AD49" s="246" t="str">
        <f t="shared" si="25"/>
        <v/>
      </c>
      <c r="AE49" s="247" t="str">
        <f t="shared" ref="AE49:AE69" si="28">IF($D49="","",IF(AD49="---","---",IF(OR($D49="系統電力",$D49="産業用蒸気",$D49="温水",$D49="冷水",$D49="蒸気（産業用以外）"),F49*VLOOKUP($D49,GJ換算係数,2,FALSE),F49*H49)))</f>
        <v/>
      </c>
      <c r="CG49" s="237"/>
      <c r="CH49" s="234"/>
    </row>
    <row r="50" spans="1:86" ht="25.95" customHeight="1" x14ac:dyDescent="0.45">
      <c r="A50" s="250" t="e">
        <f>VLOOKUP(D50,非表示_活動量と単位!$D$8:$E$75,2,FALSE)</f>
        <v>#N/A</v>
      </c>
      <c r="B50" s="293"/>
      <c r="C50" s="294"/>
      <c r="D50" s="295"/>
      <c r="E50" s="681"/>
      <c r="F50" s="692" t="str">
        <f t="shared" si="26"/>
        <v/>
      </c>
      <c r="G50" s="689" t="str">
        <f t="shared" si="18"/>
        <v/>
      </c>
      <c r="H50" s="645" t="str">
        <f t="shared" si="19"/>
        <v/>
      </c>
      <c r="I50" s="633" t="str">
        <f t="shared" si="20"/>
        <v/>
      </c>
      <c r="J50" s="650" t="str">
        <f t="shared" si="21"/>
        <v/>
      </c>
      <c r="K50" s="633" t="str">
        <f t="shared" si="22"/>
        <v/>
      </c>
      <c r="L50" s="634" t="str">
        <f t="shared" si="27"/>
        <v/>
      </c>
      <c r="M50" s="576"/>
      <c r="N50" s="245" t="str">
        <f t="shared" si="24"/>
        <v/>
      </c>
      <c r="O50" s="366"/>
      <c r="P50" s="367"/>
      <c r="Q50" s="368"/>
      <c r="R50" s="369"/>
      <c r="S50" s="369"/>
      <c r="T50" s="369"/>
      <c r="U50" s="369"/>
      <c r="V50" s="369"/>
      <c r="W50" s="369"/>
      <c r="X50" s="369"/>
      <c r="Y50" s="369"/>
      <c r="Z50" s="369"/>
      <c r="AA50" s="369"/>
      <c r="AB50" s="370"/>
      <c r="AC50" s="370"/>
      <c r="AD50" s="246" t="str">
        <f t="shared" si="25"/>
        <v/>
      </c>
      <c r="AE50" s="247" t="str">
        <f t="shared" si="28"/>
        <v/>
      </c>
      <c r="CG50" s="237"/>
      <c r="CH50" s="234"/>
    </row>
    <row r="51" spans="1:86" ht="25.95" customHeight="1" x14ac:dyDescent="0.45">
      <c r="A51" s="250" t="e">
        <f>VLOOKUP(D51,非表示_活動量と単位!$D$8:$E$75,2,FALSE)</f>
        <v>#N/A</v>
      </c>
      <c r="B51" s="293"/>
      <c r="C51" s="294"/>
      <c r="D51" s="295"/>
      <c r="E51" s="681"/>
      <c r="F51" s="692" t="str">
        <f t="shared" si="26"/>
        <v/>
      </c>
      <c r="G51" s="689" t="str">
        <f t="shared" si="18"/>
        <v/>
      </c>
      <c r="H51" s="645" t="str">
        <f t="shared" si="19"/>
        <v/>
      </c>
      <c r="I51" s="633" t="str">
        <f t="shared" si="20"/>
        <v/>
      </c>
      <c r="J51" s="650" t="str">
        <f t="shared" si="21"/>
        <v/>
      </c>
      <c r="K51" s="633" t="str">
        <f t="shared" si="22"/>
        <v/>
      </c>
      <c r="L51" s="634" t="str">
        <f t="shared" si="27"/>
        <v/>
      </c>
      <c r="M51" s="576"/>
      <c r="N51" s="245" t="str">
        <f t="shared" si="24"/>
        <v/>
      </c>
      <c r="O51" s="366"/>
      <c r="P51" s="367"/>
      <c r="Q51" s="368"/>
      <c r="R51" s="369"/>
      <c r="S51" s="369"/>
      <c r="T51" s="369"/>
      <c r="U51" s="369"/>
      <c r="V51" s="369"/>
      <c r="W51" s="369"/>
      <c r="X51" s="369"/>
      <c r="Y51" s="369"/>
      <c r="Z51" s="369"/>
      <c r="AA51" s="369"/>
      <c r="AB51" s="370"/>
      <c r="AC51" s="370"/>
      <c r="AD51" s="246" t="str">
        <f t="shared" si="25"/>
        <v/>
      </c>
      <c r="AE51" s="247" t="str">
        <f t="shared" si="28"/>
        <v/>
      </c>
      <c r="CG51" s="237"/>
      <c r="CH51" s="234"/>
    </row>
    <row r="52" spans="1:86" ht="25.95" customHeight="1" x14ac:dyDescent="0.45">
      <c r="A52" s="250" t="e">
        <f>VLOOKUP(D52,非表示_活動量と単位!$D$8:$E$75,2,FALSE)</f>
        <v>#N/A</v>
      </c>
      <c r="B52" s="293"/>
      <c r="C52" s="294"/>
      <c r="D52" s="295"/>
      <c r="E52" s="681"/>
      <c r="F52" s="692" t="str">
        <f t="shared" si="26"/>
        <v/>
      </c>
      <c r="G52" s="689" t="str">
        <f t="shared" si="18"/>
        <v/>
      </c>
      <c r="H52" s="645" t="str">
        <f t="shared" si="19"/>
        <v/>
      </c>
      <c r="I52" s="633" t="str">
        <f t="shared" si="20"/>
        <v/>
      </c>
      <c r="J52" s="650" t="str">
        <f t="shared" si="21"/>
        <v/>
      </c>
      <c r="K52" s="633" t="str">
        <f t="shared" si="22"/>
        <v/>
      </c>
      <c r="L52" s="634" t="str">
        <f t="shared" si="27"/>
        <v/>
      </c>
      <c r="M52" s="576"/>
      <c r="N52" s="245" t="str">
        <f t="shared" si="24"/>
        <v/>
      </c>
      <c r="O52" s="366"/>
      <c r="P52" s="367"/>
      <c r="Q52" s="368"/>
      <c r="R52" s="369"/>
      <c r="S52" s="369"/>
      <c r="T52" s="369"/>
      <c r="U52" s="369"/>
      <c r="V52" s="369"/>
      <c r="W52" s="369"/>
      <c r="X52" s="369"/>
      <c r="Y52" s="369"/>
      <c r="Z52" s="369"/>
      <c r="AA52" s="369"/>
      <c r="AB52" s="370"/>
      <c r="AC52" s="370"/>
      <c r="AD52" s="246" t="str">
        <f t="shared" si="25"/>
        <v/>
      </c>
      <c r="AE52" s="247" t="str">
        <f t="shared" si="28"/>
        <v/>
      </c>
      <c r="CG52" s="237"/>
      <c r="CH52" s="234"/>
    </row>
    <row r="53" spans="1:86" ht="25.95" customHeight="1" x14ac:dyDescent="0.45">
      <c r="A53" s="250" t="e">
        <f>VLOOKUP(D53,非表示_活動量と単位!$D$8:$E$75,2,FALSE)</f>
        <v>#N/A</v>
      </c>
      <c r="B53" s="293"/>
      <c r="C53" s="294"/>
      <c r="D53" s="295"/>
      <c r="E53" s="681"/>
      <c r="F53" s="692" t="str">
        <f t="shared" si="26"/>
        <v/>
      </c>
      <c r="G53" s="689" t="str">
        <f t="shared" si="18"/>
        <v/>
      </c>
      <c r="H53" s="645" t="str">
        <f t="shared" si="19"/>
        <v/>
      </c>
      <c r="I53" s="633" t="str">
        <f t="shared" si="20"/>
        <v/>
      </c>
      <c r="J53" s="650" t="str">
        <f t="shared" si="21"/>
        <v/>
      </c>
      <c r="K53" s="633" t="str">
        <f t="shared" si="22"/>
        <v/>
      </c>
      <c r="L53" s="634" t="str">
        <f t="shared" si="27"/>
        <v/>
      </c>
      <c r="M53" s="576"/>
      <c r="N53" s="245" t="str">
        <f t="shared" si="24"/>
        <v/>
      </c>
      <c r="O53" s="366"/>
      <c r="P53" s="367"/>
      <c r="Q53" s="368"/>
      <c r="R53" s="369"/>
      <c r="S53" s="369"/>
      <c r="T53" s="369"/>
      <c r="U53" s="369"/>
      <c r="V53" s="369"/>
      <c r="W53" s="369"/>
      <c r="X53" s="369"/>
      <c r="Y53" s="369"/>
      <c r="Z53" s="369"/>
      <c r="AA53" s="369"/>
      <c r="AB53" s="370"/>
      <c r="AC53" s="370"/>
      <c r="AD53" s="246" t="str">
        <f t="shared" si="25"/>
        <v/>
      </c>
      <c r="AE53" s="247" t="str">
        <f t="shared" si="28"/>
        <v/>
      </c>
      <c r="CG53" s="237"/>
      <c r="CH53" s="234"/>
    </row>
    <row r="54" spans="1:86" ht="25.95" customHeight="1" x14ac:dyDescent="0.45">
      <c r="A54" s="250" t="e">
        <f>VLOOKUP(D54,非表示_活動量と単位!$D$8:$E$75,2,FALSE)</f>
        <v>#N/A</v>
      </c>
      <c r="B54" s="293"/>
      <c r="C54" s="294"/>
      <c r="D54" s="295"/>
      <c r="E54" s="681"/>
      <c r="F54" s="692" t="str">
        <f t="shared" si="26"/>
        <v/>
      </c>
      <c r="G54" s="689" t="str">
        <f t="shared" si="18"/>
        <v/>
      </c>
      <c r="H54" s="645" t="str">
        <f t="shared" si="19"/>
        <v/>
      </c>
      <c r="I54" s="633" t="str">
        <f t="shared" si="20"/>
        <v/>
      </c>
      <c r="J54" s="650" t="str">
        <f t="shared" si="21"/>
        <v/>
      </c>
      <c r="K54" s="633" t="str">
        <f t="shared" si="22"/>
        <v/>
      </c>
      <c r="L54" s="634" t="str">
        <f t="shared" si="27"/>
        <v/>
      </c>
      <c r="M54" s="576"/>
      <c r="N54" s="245" t="str">
        <f t="shared" si="24"/>
        <v/>
      </c>
      <c r="O54" s="366"/>
      <c r="P54" s="367"/>
      <c r="Q54" s="368"/>
      <c r="R54" s="369"/>
      <c r="S54" s="369"/>
      <c r="T54" s="369"/>
      <c r="U54" s="369"/>
      <c r="V54" s="369"/>
      <c r="W54" s="369"/>
      <c r="X54" s="369"/>
      <c r="Y54" s="369"/>
      <c r="Z54" s="369"/>
      <c r="AA54" s="369"/>
      <c r="AB54" s="370"/>
      <c r="AC54" s="370"/>
      <c r="AD54" s="246" t="str">
        <f t="shared" si="25"/>
        <v/>
      </c>
      <c r="AE54" s="247" t="str">
        <f t="shared" si="28"/>
        <v/>
      </c>
      <c r="CG54" s="237"/>
      <c r="CH54" s="234"/>
    </row>
    <row r="55" spans="1:86" ht="25.95" customHeight="1" x14ac:dyDescent="0.45">
      <c r="A55" s="250" t="e">
        <f>VLOOKUP(D55,非表示_活動量と単位!$D$8:$E$75,2,FALSE)</f>
        <v>#N/A</v>
      </c>
      <c r="B55" s="293"/>
      <c r="C55" s="294"/>
      <c r="D55" s="295"/>
      <c r="E55" s="681"/>
      <c r="F55" s="692" t="str">
        <f t="shared" si="26"/>
        <v/>
      </c>
      <c r="G55" s="689" t="str">
        <f t="shared" si="18"/>
        <v/>
      </c>
      <c r="H55" s="645" t="str">
        <f t="shared" si="19"/>
        <v/>
      </c>
      <c r="I55" s="633" t="str">
        <f t="shared" si="20"/>
        <v/>
      </c>
      <c r="J55" s="650" t="str">
        <f t="shared" si="21"/>
        <v/>
      </c>
      <c r="K55" s="633" t="str">
        <f t="shared" si="22"/>
        <v/>
      </c>
      <c r="L55" s="634" t="str">
        <f t="shared" si="27"/>
        <v/>
      </c>
      <c r="M55" s="576"/>
      <c r="N55" s="245" t="str">
        <f t="shared" si="24"/>
        <v/>
      </c>
      <c r="O55" s="366"/>
      <c r="P55" s="367"/>
      <c r="Q55" s="368"/>
      <c r="R55" s="369"/>
      <c r="S55" s="369"/>
      <c r="T55" s="369"/>
      <c r="U55" s="369"/>
      <c r="V55" s="369"/>
      <c r="W55" s="369"/>
      <c r="X55" s="369"/>
      <c r="Y55" s="369"/>
      <c r="Z55" s="369"/>
      <c r="AA55" s="369"/>
      <c r="AB55" s="370"/>
      <c r="AC55" s="370"/>
      <c r="AD55" s="246" t="str">
        <f t="shared" si="25"/>
        <v/>
      </c>
      <c r="AE55" s="247" t="str">
        <f t="shared" si="28"/>
        <v/>
      </c>
      <c r="CG55" s="237"/>
      <c r="CH55" s="234"/>
    </row>
    <row r="56" spans="1:86" ht="25.95" customHeight="1" x14ac:dyDescent="0.45">
      <c r="A56" s="250" t="e">
        <f>VLOOKUP(D56,非表示_活動量と単位!$D$8:$E$75,2,FALSE)</f>
        <v>#N/A</v>
      </c>
      <c r="B56" s="293"/>
      <c r="C56" s="294"/>
      <c r="D56" s="295"/>
      <c r="E56" s="681"/>
      <c r="F56" s="692" t="str">
        <f t="shared" si="26"/>
        <v/>
      </c>
      <c r="G56" s="689" t="str">
        <f t="shared" si="18"/>
        <v/>
      </c>
      <c r="H56" s="645" t="str">
        <f t="shared" si="19"/>
        <v/>
      </c>
      <c r="I56" s="633" t="str">
        <f t="shared" si="20"/>
        <v/>
      </c>
      <c r="J56" s="650" t="str">
        <f t="shared" si="21"/>
        <v/>
      </c>
      <c r="K56" s="633" t="str">
        <f t="shared" si="22"/>
        <v/>
      </c>
      <c r="L56" s="634" t="str">
        <f t="shared" si="27"/>
        <v/>
      </c>
      <c r="M56" s="576"/>
      <c r="N56" s="245" t="str">
        <f t="shared" si="24"/>
        <v/>
      </c>
      <c r="O56" s="366"/>
      <c r="P56" s="367"/>
      <c r="Q56" s="368"/>
      <c r="R56" s="369"/>
      <c r="S56" s="369"/>
      <c r="T56" s="369"/>
      <c r="U56" s="369"/>
      <c r="V56" s="369"/>
      <c r="W56" s="369"/>
      <c r="X56" s="369"/>
      <c r="Y56" s="369"/>
      <c r="Z56" s="369"/>
      <c r="AA56" s="369"/>
      <c r="AB56" s="370"/>
      <c r="AC56" s="370"/>
      <c r="AD56" s="246" t="str">
        <f t="shared" si="25"/>
        <v/>
      </c>
      <c r="AE56" s="247" t="str">
        <f t="shared" si="28"/>
        <v/>
      </c>
    </row>
    <row r="57" spans="1:86" ht="25.95" customHeight="1" x14ac:dyDescent="0.45">
      <c r="A57" s="250" t="e">
        <f>VLOOKUP(D57,非表示_活動量と単位!$D$8:$E$75,2,FALSE)</f>
        <v>#N/A</v>
      </c>
      <c r="B57" s="293"/>
      <c r="C57" s="294"/>
      <c r="D57" s="295"/>
      <c r="E57" s="681"/>
      <c r="F57" s="692" t="str">
        <f t="shared" si="26"/>
        <v/>
      </c>
      <c r="G57" s="689" t="str">
        <f t="shared" si="18"/>
        <v/>
      </c>
      <c r="H57" s="645" t="str">
        <f t="shared" si="19"/>
        <v/>
      </c>
      <c r="I57" s="633" t="str">
        <f t="shared" si="20"/>
        <v/>
      </c>
      <c r="J57" s="650" t="str">
        <f t="shared" si="21"/>
        <v/>
      </c>
      <c r="K57" s="633" t="str">
        <f t="shared" si="22"/>
        <v/>
      </c>
      <c r="L57" s="634" t="str">
        <f t="shared" si="27"/>
        <v/>
      </c>
      <c r="M57" s="576"/>
      <c r="N57" s="245" t="str">
        <f t="shared" si="24"/>
        <v/>
      </c>
      <c r="O57" s="366"/>
      <c r="P57" s="367"/>
      <c r="Q57" s="368"/>
      <c r="R57" s="369"/>
      <c r="S57" s="369"/>
      <c r="T57" s="369"/>
      <c r="U57" s="369"/>
      <c r="V57" s="369"/>
      <c r="W57" s="369"/>
      <c r="X57" s="369"/>
      <c r="Y57" s="369"/>
      <c r="Z57" s="369"/>
      <c r="AA57" s="369"/>
      <c r="AB57" s="370"/>
      <c r="AC57" s="370"/>
      <c r="AD57" s="246" t="str">
        <f t="shared" si="25"/>
        <v/>
      </c>
      <c r="AE57" s="247" t="str">
        <f t="shared" si="28"/>
        <v/>
      </c>
      <c r="CG57" s="237"/>
      <c r="CH57" s="234"/>
    </row>
    <row r="58" spans="1:86" ht="25.95" customHeight="1" x14ac:dyDescent="0.45">
      <c r="A58" s="250" t="e">
        <f>VLOOKUP(D58,非表示_活動量と単位!$D$8:$E$75,2,FALSE)</f>
        <v>#N/A</v>
      </c>
      <c r="B58" s="293"/>
      <c r="C58" s="294"/>
      <c r="D58" s="295"/>
      <c r="E58" s="681"/>
      <c r="F58" s="692" t="str">
        <f t="shared" si="26"/>
        <v/>
      </c>
      <c r="G58" s="689" t="str">
        <f t="shared" si="18"/>
        <v/>
      </c>
      <c r="H58" s="645" t="str">
        <f t="shared" si="19"/>
        <v/>
      </c>
      <c r="I58" s="633" t="str">
        <f t="shared" si="20"/>
        <v/>
      </c>
      <c r="J58" s="650" t="str">
        <f t="shared" si="21"/>
        <v/>
      </c>
      <c r="K58" s="633" t="str">
        <f t="shared" si="22"/>
        <v/>
      </c>
      <c r="L58" s="634" t="str">
        <f t="shared" si="27"/>
        <v/>
      </c>
      <c r="M58" s="576"/>
      <c r="N58" s="245" t="str">
        <f t="shared" si="24"/>
        <v/>
      </c>
      <c r="O58" s="366"/>
      <c r="P58" s="367"/>
      <c r="Q58" s="368"/>
      <c r="R58" s="369"/>
      <c r="S58" s="369"/>
      <c r="T58" s="369"/>
      <c r="U58" s="369"/>
      <c r="V58" s="369"/>
      <c r="W58" s="369"/>
      <c r="X58" s="369"/>
      <c r="Y58" s="369"/>
      <c r="Z58" s="369"/>
      <c r="AA58" s="369"/>
      <c r="AB58" s="370"/>
      <c r="AC58" s="370"/>
      <c r="AD58" s="246" t="str">
        <f t="shared" si="25"/>
        <v/>
      </c>
      <c r="AE58" s="247" t="str">
        <f t="shared" si="28"/>
        <v/>
      </c>
      <c r="CG58" s="237"/>
      <c r="CH58" s="234"/>
    </row>
    <row r="59" spans="1:86" ht="25.95" customHeight="1" x14ac:dyDescent="0.45">
      <c r="A59" s="250" t="e">
        <f>VLOOKUP(D59,非表示_活動量と単位!$D$8:$E$75,2,FALSE)</f>
        <v>#N/A</v>
      </c>
      <c r="B59" s="293"/>
      <c r="C59" s="294"/>
      <c r="D59" s="295"/>
      <c r="E59" s="681"/>
      <c r="F59" s="692" t="str">
        <f t="shared" si="26"/>
        <v/>
      </c>
      <c r="G59" s="689" t="str">
        <f t="shared" si="18"/>
        <v/>
      </c>
      <c r="H59" s="645" t="str">
        <f t="shared" si="19"/>
        <v/>
      </c>
      <c r="I59" s="633" t="str">
        <f t="shared" si="20"/>
        <v/>
      </c>
      <c r="J59" s="650" t="str">
        <f t="shared" si="21"/>
        <v/>
      </c>
      <c r="K59" s="633" t="str">
        <f t="shared" si="22"/>
        <v/>
      </c>
      <c r="L59" s="634" t="str">
        <f t="shared" si="27"/>
        <v/>
      </c>
      <c r="M59" s="576"/>
      <c r="N59" s="245" t="str">
        <f t="shared" si="24"/>
        <v/>
      </c>
      <c r="O59" s="366"/>
      <c r="P59" s="367"/>
      <c r="Q59" s="368"/>
      <c r="R59" s="369"/>
      <c r="S59" s="369"/>
      <c r="T59" s="369"/>
      <c r="U59" s="369"/>
      <c r="V59" s="369"/>
      <c r="W59" s="369"/>
      <c r="X59" s="369"/>
      <c r="Y59" s="369"/>
      <c r="Z59" s="369"/>
      <c r="AA59" s="369"/>
      <c r="AB59" s="370"/>
      <c r="AC59" s="370"/>
      <c r="AD59" s="246" t="str">
        <f t="shared" si="25"/>
        <v/>
      </c>
      <c r="AE59" s="247" t="str">
        <f t="shared" si="28"/>
        <v/>
      </c>
      <c r="CG59" s="237"/>
      <c r="CH59" s="234"/>
    </row>
    <row r="60" spans="1:86" ht="25.95" customHeight="1" x14ac:dyDescent="0.45">
      <c r="A60" s="250" t="e">
        <f>VLOOKUP(D60,非表示_活動量と単位!$D$8:$E$75,2,FALSE)</f>
        <v>#N/A</v>
      </c>
      <c r="B60" s="293"/>
      <c r="C60" s="294"/>
      <c r="D60" s="295"/>
      <c r="E60" s="681"/>
      <c r="F60" s="692" t="str">
        <f t="shared" si="26"/>
        <v/>
      </c>
      <c r="G60" s="689" t="str">
        <f t="shared" si="18"/>
        <v/>
      </c>
      <c r="H60" s="645" t="str">
        <f t="shared" si="19"/>
        <v/>
      </c>
      <c r="I60" s="633" t="str">
        <f t="shared" si="20"/>
        <v/>
      </c>
      <c r="J60" s="650" t="str">
        <f t="shared" si="21"/>
        <v/>
      </c>
      <c r="K60" s="633" t="str">
        <f t="shared" si="22"/>
        <v/>
      </c>
      <c r="L60" s="634" t="str">
        <f t="shared" si="27"/>
        <v/>
      </c>
      <c r="M60" s="576"/>
      <c r="N60" s="245" t="str">
        <f t="shared" si="24"/>
        <v/>
      </c>
      <c r="O60" s="366"/>
      <c r="P60" s="367"/>
      <c r="Q60" s="368"/>
      <c r="R60" s="369"/>
      <c r="S60" s="369"/>
      <c r="T60" s="369"/>
      <c r="U60" s="369"/>
      <c r="V60" s="369"/>
      <c r="W60" s="369"/>
      <c r="X60" s="369"/>
      <c r="Y60" s="369"/>
      <c r="Z60" s="369"/>
      <c r="AA60" s="369"/>
      <c r="AB60" s="370"/>
      <c r="AC60" s="370"/>
      <c r="AD60" s="246" t="str">
        <f t="shared" si="25"/>
        <v/>
      </c>
      <c r="AE60" s="247" t="str">
        <f t="shared" si="28"/>
        <v/>
      </c>
      <c r="CG60" s="237"/>
      <c r="CH60" s="234"/>
    </row>
    <row r="61" spans="1:86" ht="25.95" customHeight="1" x14ac:dyDescent="0.45">
      <c r="A61" s="250" t="e">
        <f>VLOOKUP(D61,非表示_活動量と単位!$D$8:$E$75,2,FALSE)</f>
        <v>#N/A</v>
      </c>
      <c r="B61" s="293"/>
      <c r="C61" s="294"/>
      <c r="D61" s="295"/>
      <c r="E61" s="681"/>
      <c r="F61" s="692" t="str">
        <f t="shared" si="26"/>
        <v/>
      </c>
      <c r="G61" s="689" t="str">
        <f t="shared" si="18"/>
        <v/>
      </c>
      <c r="H61" s="645" t="str">
        <f t="shared" si="19"/>
        <v/>
      </c>
      <c r="I61" s="633" t="str">
        <f t="shared" si="20"/>
        <v/>
      </c>
      <c r="J61" s="650" t="str">
        <f t="shared" si="21"/>
        <v/>
      </c>
      <c r="K61" s="633" t="str">
        <f t="shared" si="22"/>
        <v/>
      </c>
      <c r="L61" s="634" t="str">
        <f t="shared" si="27"/>
        <v/>
      </c>
      <c r="M61" s="576"/>
      <c r="N61" s="245" t="str">
        <f t="shared" si="24"/>
        <v/>
      </c>
      <c r="O61" s="366"/>
      <c r="P61" s="367"/>
      <c r="Q61" s="368"/>
      <c r="R61" s="369"/>
      <c r="S61" s="369"/>
      <c r="T61" s="369"/>
      <c r="U61" s="369"/>
      <c r="V61" s="369"/>
      <c r="W61" s="369"/>
      <c r="X61" s="369"/>
      <c r="Y61" s="369"/>
      <c r="Z61" s="369"/>
      <c r="AA61" s="369"/>
      <c r="AB61" s="370"/>
      <c r="AC61" s="370"/>
      <c r="AD61" s="246" t="str">
        <f t="shared" si="25"/>
        <v/>
      </c>
      <c r="AE61" s="247" t="str">
        <f t="shared" si="28"/>
        <v/>
      </c>
      <c r="CG61" s="237"/>
      <c r="CH61" s="234"/>
    </row>
    <row r="62" spans="1:86" ht="25.95" customHeight="1" x14ac:dyDescent="0.45">
      <c r="A62" s="250" t="e">
        <f>VLOOKUP(D62,非表示_活動量と単位!$D$8:$E$75,2,FALSE)</f>
        <v>#N/A</v>
      </c>
      <c r="B62" s="293"/>
      <c r="C62" s="294"/>
      <c r="D62" s="295"/>
      <c r="E62" s="681"/>
      <c r="F62" s="692" t="str">
        <f t="shared" si="26"/>
        <v/>
      </c>
      <c r="G62" s="689" t="str">
        <f t="shared" si="18"/>
        <v/>
      </c>
      <c r="H62" s="645" t="str">
        <f t="shared" si="19"/>
        <v/>
      </c>
      <c r="I62" s="633" t="str">
        <f t="shared" si="20"/>
        <v/>
      </c>
      <c r="J62" s="650" t="str">
        <f t="shared" si="21"/>
        <v/>
      </c>
      <c r="K62" s="633" t="str">
        <f t="shared" si="22"/>
        <v/>
      </c>
      <c r="L62" s="634" t="str">
        <f t="shared" si="27"/>
        <v/>
      </c>
      <c r="M62" s="576"/>
      <c r="N62" s="245" t="str">
        <f t="shared" si="24"/>
        <v/>
      </c>
      <c r="O62" s="366"/>
      <c r="P62" s="367"/>
      <c r="Q62" s="368"/>
      <c r="R62" s="369"/>
      <c r="S62" s="369"/>
      <c r="T62" s="369"/>
      <c r="U62" s="369"/>
      <c r="V62" s="369"/>
      <c r="W62" s="369"/>
      <c r="X62" s="369"/>
      <c r="Y62" s="369"/>
      <c r="Z62" s="369"/>
      <c r="AA62" s="369"/>
      <c r="AB62" s="370"/>
      <c r="AC62" s="370"/>
      <c r="AD62" s="246" t="str">
        <f t="shared" si="25"/>
        <v/>
      </c>
      <c r="AE62" s="247" t="str">
        <f t="shared" si="28"/>
        <v/>
      </c>
      <c r="CG62" s="237"/>
      <c r="CH62" s="234"/>
    </row>
    <row r="63" spans="1:86" ht="25.95" customHeight="1" x14ac:dyDescent="0.45">
      <c r="A63" s="250" t="e">
        <f>VLOOKUP(D63,非表示_活動量と単位!$D$8:$E$75,2,FALSE)</f>
        <v>#N/A</v>
      </c>
      <c r="B63" s="293"/>
      <c r="C63" s="294"/>
      <c r="D63" s="295"/>
      <c r="E63" s="681"/>
      <c r="F63" s="692" t="str">
        <f t="shared" si="26"/>
        <v/>
      </c>
      <c r="G63" s="689" t="str">
        <f t="shared" si="18"/>
        <v/>
      </c>
      <c r="H63" s="645" t="str">
        <f t="shared" si="19"/>
        <v/>
      </c>
      <c r="I63" s="633" t="str">
        <f t="shared" si="20"/>
        <v/>
      </c>
      <c r="J63" s="650" t="str">
        <f t="shared" si="21"/>
        <v/>
      </c>
      <c r="K63" s="633" t="str">
        <f t="shared" si="22"/>
        <v/>
      </c>
      <c r="L63" s="634" t="str">
        <f t="shared" si="27"/>
        <v/>
      </c>
      <c r="M63" s="576"/>
      <c r="N63" s="245" t="str">
        <f t="shared" si="24"/>
        <v/>
      </c>
      <c r="O63" s="366"/>
      <c r="P63" s="367"/>
      <c r="Q63" s="368"/>
      <c r="R63" s="369"/>
      <c r="S63" s="369"/>
      <c r="T63" s="369"/>
      <c r="U63" s="369"/>
      <c r="V63" s="369"/>
      <c r="W63" s="369"/>
      <c r="X63" s="369"/>
      <c r="Y63" s="369"/>
      <c r="Z63" s="369"/>
      <c r="AA63" s="369"/>
      <c r="AB63" s="370"/>
      <c r="AC63" s="370"/>
      <c r="AD63" s="246" t="str">
        <f t="shared" si="25"/>
        <v/>
      </c>
      <c r="AE63" s="247" t="str">
        <f t="shared" si="28"/>
        <v/>
      </c>
      <c r="CG63" s="237"/>
      <c r="CH63" s="234"/>
    </row>
    <row r="64" spans="1:86" ht="25.95" customHeight="1" x14ac:dyDescent="0.45">
      <c r="A64" s="250" t="e">
        <f>VLOOKUP(D64,非表示_活動量と単位!$D$8:$E$75,2,FALSE)</f>
        <v>#N/A</v>
      </c>
      <c r="B64" s="293"/>
      <c r="C64" s="294"/>
      <c r="D64" s="295"/>
      <c r="E64" s="681"/>
      <c r="F64" s="692" t="str">
        <f t="shared" si="26"/>
        <v/>
      </c>
      <c r="G64" s="689" t="str">
        <f t="shared" si="18"/>
        <v/>
      </c>
      <c r="H64" s="645" t="str">
        <f t="shared" si="19"/>
        <v/>
      </c>
      <c r="I64" s="633" t="str">
        <f t="shared" si="20"/>
        <v/>
      </c>
      <c r="J64" s="650" t="str">
        <f t="shared" si="21"/>
        <v/>
      </c>
      <c r="K64" s="633" t="str">
        <f t="shared" si="22"/>
        <v/>
      </c>
      <c r="L64" s="634" t="str">
        <f t="shared" si="27"/>
        <v/>
      </c>
      <c r="M64" s="576"/>
      <c r="N64" s="245" t="str">
        <f t="shared" si="24"/>
        <v/>
      </c>
      <c r="O64" s="366"/>
      <c r="P64" s="367"/>
      <c r="Q64" s="368"/>
      <c r="R64" s="369"/>
      <c r="S64" s="369"/>
      <c r="T64" s="369"/>
      <c r="U64" s="369"/>
      <c r="V64" s="369"/>
      <c r="W64" s="369"/>
      <c r="X64" s="369"/>
      <c r="Y64" s="369"/>
      <c r="Z64" s="369"/>
      <c r="AA64" s="369"/>
      <c r="AB64" s="370"/>
      <c r="AC64" s="370"/>
      <c r="AD64" s="246" t="str">
        <f t="shared" si="25"/>
        <v/>
      </c>
      <c r="AE64" s="247" t="str">
        <f t="shared" si="28"/>
        <v/>
      </c>
      <c r="CG64" s="237"/>
      <c r="CH64" s="234"/>
    </row>
    <row r="65" spans="1:86" ht="25.95" customHeight="1" x14ac:dyDescent="0.45">
      <c r="A65" s="250" t="e">
        <f>VLOOKUP(D65,非表示_活動量と単位!$D$8:$E$75,2,FALSE)</f>
        <v>#N/A</v>
      </c>
      <c r="B65" s="293"/>
      <c r="C65" s="294"/>
      <c r="D65" s="295"/>
      <c r="E65" s="681"/>
      <c r="F65" s="692" t="str">
        <f t="shared" si="26"/>
        <v/>
      </c>
      <c r="G65" s="689" t="str">
        <f t="shared" si="18"/>
        <v/>
      </c>
      <c r="H65" s="645" t="str">
        <f t="shared" si="19"/>
        <v/>
      </c>
      <c r="I65" s="633" t="str">
        <f t="shared" si="20"/>
        <v/>
      </c>
      <c r="J65" s="650" t="str">
        <f t="shared" si="21"/>
        <v/>
      </c>
      <c r="K65" s="633" t="str">
        <f t="shared" si="22"/>
        <v/>
      </c>
      <c r="L65" s="634" t="str">
        <f t="shared" si="27"/>
        <v/>
      </c>
      <c r="M65" s="576"/>
      <c r="N65" s="245" t="str">
        <f t="shared" si="24"/>
        <v/>
      </c>
      <c r="O65" s="366"/>
      <c r="P65" s="367"/>
      <c r="Q65" s="368"/>
      <c r="R65" s="369"/>
      <c r="S65" s="369"/>
      <c r="T65" s="369"/>
      <c r="U65" s="369"/>
      <c r="V65" s="369"/>
      <c r="W65" s="369"/>
      <c r="X65" s="369"/>
      <c r="Y65" s="369"/>
      <c r="Z65" s="369"/>
      <c r="AA65" s="369"/>
      <c r="AB65" s="370"/>
      <c r="AC65" s="370"/>
      <c r="AD65" s="246" t="str">
        <f t="shared" si="25"/>
        <v/>
      </c>
      <c r="AE65" s="247" t="str">
        <f t="shared" si="28"/>
        <v/>
      </c>
      <c r="CG65" s="237"/>
      <c r="CH65" s="234"/>
    </row>
    <row r="66" spans="1:86" ht="25.95" customHeight="1" x14ac:dyDescent="0.45">
      <c r="A66" s="250" t="e">
        <f>VLOOKUP(D66,非表示_活動量と単位!$D$8:$E$75,2,FALSE)</f>
        <v>#N/A</v>
      </c>
      <c r="B66" s="293"/>
      <c r="C66" s="294"/>
      <c r="D66" s="295"/>
      <c r="E66" s="681"/>
      <c r="F66" s="692" t="str">
        <f t="shared" si="26"/>
        <v/>
      </c>
      <c r="G66" s="689" t="str">
        <f t="shared" si="18"/>
        <v/>
      </c>
      <c r="H66" s="645" t="str">
        <f t="shared" si="19"/>
        <v/>
      </c>
      <c r="I66" s="633" t="str">
        <f t="shared" si="20"/>
        <v/>
      </c>
      <c r="J66" s="650" t="str">
        <f t="shared" si="21"/>
        <v/>
      </c>
      <c r="K66" s="633" t="str">
        <f t="shared" si="22"/>
        <v/>
      </c>
      <c r="L66" s="634" t="str">
        <f t="shared" si="27"/>
        <v/>
      </c>
      <c r="M66" s="576"/>
      <c r="N66" s="245" t="str">
        <f t="shared" si="24"/>
        <v/>
      </c>
      <c r="O66" s="366"/>
      <c r="P66" s="367"/>
      <c r="Q66" s="368"/>
      <c r="R66" s="369"/>
      <c r="S66" s="369"/>
      <c r="T66" s="369"/>
      <c r="U66" s="369"/>
      <c r="V66" s="369"/>
      <c r="W66" s="369"/>
      <c r="X66" s="369"/>
      <c r="Y66" s="369"/>
      <c r="Z66" s="369"/>
      <c r="AA66" s="369"/>
      <c r="AB66" s="370"/>
      <c r="AC66" s="370"/>
      <c r="AD66" s="246" t="str">
        <f t="shared" si="25"/>
        <v/>
      </c>
      <c r="AE66" s="247" t="str">
        <f t="shared" si="28"/>
        <v/>
      </c>
    </row>
    <row r="67" spans="1:86" ht="25.95" customHeight="1" x14ac:dyDescent="0.45">
      <c r="A67" s="250" t="e">
        <f>VLOOKUP(D67,非表示_活動量と単位!$D$8:$E$75,2,FALSE)</f>
        <v>#N/A</v>
      </c>
      <c r="B67" s="293"/>
      <c r="C67" s="294"/>
      <c r="D67" s="295"/>
      <c r="E67" s="681"/>
      <c r="F67" s="692" t="str">
        <f t="shared" si="26"/>
        <v/>
      </c>
      <c r="G67" s="689" t="str">
        <f t="shared" si="18"/>
        <v/>
      </c>
      <c r="H67" s="645" t="str">
        <f t="shared" si="19"/>
        <v/>
      </c>
      <c r="I67" s="633" t="str">
        <f t="shared" si="20"/>
        <v/>
      </c>
      <c r="J67" s="650" t="str">
        <f t="shared" si="21"/>
        <v/>
      </c>
      <c r="K67" s="633" t="str">
        <f t="shared" si="22"/>
        <v/>
      </c>
      <c r="L67" s="634" t="str">
        <f t="shared" si="27"/>
        <v/>
      </c>
      <c r="M67" s="576"/>
      <c r="N67" s="245" t="str">
        <f t="shared" si="24"/>
        <v/>
      </c>
      <c r="O67" s="366"/>
      <c r="P67" s="367"/>
      <c r="Q67" s="368"/>
      <c r="R67" s="369"/>
      <c r="S67" s="369"/>
      <c r="T67" s="369"/>
      <c r="U67" s="369"/>
      <c r="V67" s="369"/>
      <c r="W67" s="369"/>
      <c r="X67" s="369"/>
      <c r="Y67" s="369"/>
      <c r="Z67" s="369"/>
      <c r="AA67" s="369"/>
      <c r="AB67" s="370"/>
      <c r="AC67" s="370"/>
      <c r="AD67" s="246" t="str">
        <f t="shared" si="25"/>
        <v/>
      </c>
      <c r="AE67" s="247" t="str">
        <f t="shared" si="28"/>
        <v/>
      </c>
      <c r="CG67" s="237"/>
      <c r="CH67" s="234"/>
    </row>
    <row r="68" spans="1:86" ht="25.95" customHeight="1" x14ac:dyDescent="0.45">
      <c r="A68" s="250" t="e">
        <f>VLOOKUP(D68,非表示_活動量と単位!$D$8:$E$75,2,FALSE)</f>
        <v>#N/A</v>
      </c>
      <c r="B68" s="293"/>
      <c r="C68" s="294"/>
      <c r="D68" s="295"/>
      <c r="E68" s="681"/>
      <c r="F68" s="692" t="str">
        <f t="shared" si="26"/>
        <v/>
      </c>
      <c r="G68" s="689" t="str">
        <f t="shared" si="18"/>
        <v/>
      </c>
      <c r="H68" s="645" t="str">
        <f t="shared" si="19"/>
        <v/>
      </c>
      <c r="I68" s="633" t="str">
        <f t="shared" si="20"/>
        <v/>
      </c>
      <c r="J68" s="650" t="str">
        <f t="shared" si="21"/>
        <v/>
      </c>
      <c r="K68" s="633" t="str">
        <f t="shared" si="22"/>
        <v/>
      </c>
      <c r="L68" s="634" t="str">
        <f t="shared" si="27"/>
        <v/>
      </c>
      <c r="M68" s="576"/>
      <c r="N68" s="245" t="str">
        <f t="shared" si="24"/>
        <v/>
      </c>
      <c r="O68" s="366"/>
      <c r="P68" s="367"/>
      <c r="Q68" s="368"/>
      <c r="R68" s="369"/>
      <c r="S68" s="369"/>
      <c r="T68" s="369"/>
      <c r="U68" s="369"/>
      <c r="V68" s="369"/>
      <c r="W68" s="369"/>
      <c r="X68" s="369"/>
      <c r="Y68" s="369"/>
      <c r="Z68" s="369"/>
      <c r="AA68" s="369"/>
      <c r="AB68" s="370"/>
      <c r="AC68" s="370"/>
      <c r="AD68" s="246" t="str">
        <f t="shared" si="25"/>
        <v/>
      </c>
      <c r="AE68" s="247" t="str">
        <f t="shared" si="28"/>
        <v/>
      </c>
      <c r="CG68" s="237"/>
      <c r="CH68" s="234"/>
    </row>
    <row r="69" spans="1:86" ht="25.95" customHeight="1" x14ac:dyDescent="0.45">
      <c r="A69" s="250" t="e">
        <f>VLOOKUP(D69,非表示_活動量と単位!$D$8:$E$75,2,FALSE)</f>
        <v>#N/A</v>
      </c>
      <c r="B69" s="293"/>
      <c r="C69" s="294"/>
      <c r="D69" s="295"/>
      <c r="E69" s="681"/>
      <c r="F69" s="692" t="str">
        <f t="shared" si="26"/>
        <v/>
      </c>
      <c r="G69" s="689" t="str">
        <f t="shared" si="18"/>
        <v/>
      </c>
      <c r="H69" s="645" t="str">
        <f t="shared" si="19"/>
        <v/>
      </c>
      <c r="I69" s="633" t="str">
        <f t="shared" si="20"/>
        <v/>
      </c>
      <c r="J69" s="650" t="str">
        <f t="shared" si="21"/>
        <v/>
      </c>
      <c r="K69" s="633" t="str">
        <f t="shared" si="22"/>
        <v/>
      </c>
      <c r="L69" s="634" t="str">
        <f t="shared" si="27"/>
        <v/>
      </c>
      <c r="M69" s="576"/>
      <c r="N69" s="245" t="str">
        <f t="shared" si="24"/>
        <v/>
      </c>
      <c r="O69" s="366"/>
      <c r="P69" s="367"/>
      <c r="Q69" s="368"/>
      <c r="R69" s="369"/>
      <c r="S69" s="369"/>
      <c r="T69" s="369"/>
      <c r="U69" s="369"/>
      <c r="V69" s="369"/>
      <c r="W69" s="369"/>
      <c r="X69" s="369"/>
      <c r="Y69" s="369"/>
      <c r="Z69" s="369"/>
      <c r="AA69" s="369"/>
      <c r="AB69" s="370"/>
      <c r="AC69" s="370"/>
      <c r="AD69" s="246" t="str">
        <f t="shared" si="25"/>
        <v/>
      </c>
      <c r="AE69" s="247" t="str">
        <f t="shared" si="28"/>
        <v/>
      </c>
      <c r="CG69" s="237"/>
      <c r="CH69" s="234"/>
    </row>
    <row r="70" spans="1:86" ht="25.95" customHeight="1" x14ac:dyDescent="0.45">
      <c r="A70" s="250" t="e">
        <f>VLOOKUP(D70,非表示_活動量と単位!$D$8:$E$75,2,FALSE)</f>
        <v>#N/A</v>
      </c>
      <c r="B70" s="293"/>
      <c r="C70" s="294"/>
      <c r="D70" s="295"/>
      <c r="E70" s="681"/>
      <c r="F70" s="692" t="str">
        <f t="shared" si="26"/>
        <v/>
      </c>
      <c r="G70" s="689" t="str">
        <f t="shared" si="18"/>
        <v/>
      </c>
      <c r="H70" s="645" t="str">
        <f t="shared" si="19"/>
        <v/>
      </c>
      <c r="I70" s="633" t="str">
        <f t="shared" si="20"/>
        <v/>
      </c>
      <c r="J70" s="650" t="str">
        <f t="shared" si="21"/>
        <v/>
      </c>
      <c r="K70" s="633" t="str">
        <f t="shared" si="22"/>
        <v/>
      </c>
      <c r="L70" s="634" t="str">
        <f t="shared" si="27"/>
        <v/>
      </c>
      <c r="M70" s="576"/>
      <c r="N70" s="245" t="str">
        <f t="shared" si="24"/>
        <v/>
      </c>
      <c r="O70" s="366"/>
      <c r="P70" s="367"/>
      <c r="Q70" s="368"/>
      <c r="R70" s="369"/>
      <c r="S70" s="369"/>
      <c r="T70" s="369"/>
      <c r="U70" s="369"/>
      <c r="V70" s="369"/>
      <c r="W70" s="369"/>
      <c r="X70" s="369"/>
      <c r="Y70" s="369"/>
      <c r="Z70" s="369"/>
      <c r="AA70" s="369"/>
      <c r="AB70" s="370"/>
      <c r="AC70" s="370"/>
      <c r="AD70" s="246" t="str">
        <f t="shared" si="25"/>
        <v/>
      </c>
      <c r="AE70" s="247" t="str">
        <f t="shared" ref="AE70:AE79" si="29">IF($D70="","",IF(AD70="---","---",IF(OR($D70="系統電力",$D70="産業用蒸気",$D70="温水",$D70="冷水",$D70="蒸気（産業用以外）"),F70*VLOOKUP($D70,GJ換算係数,2,FALSE),F70*H70)))</f>
        <v/>
      </c>
      <c r="CG70" s="237"/>
      <c r="CH70" s="234"/>
    </row>
    <row r="71" spans="1:86" ht="25.95" customHeight="1" x14ac:dyDescent="0.45">
      <c r="A71" s="250" t="e">
        <f>VLOOKUP(D71,非表示_活動量と単位!$D$8:$E$75,2,FALSE)</f>
        <v>#N/A</v>
      </c>
      <c r="B71" s="293"/>
      <c r="C71" s="294"/>
      <c r="D71" s="295"/>
      <c r="E71" s="681"/>
      <c r="F71" s="692" t="str">
        <f t="shared" si="26"/>
        <v/>
      </c>
      <c r="G71" s="689" t="str">
        <f t="shared" si="18"/>
        <v/>
      </c>
      <c r="H71" s="645" t="str">
        <f t="shared" si="19"/>
        <v/>
      </c>
      <c r="I71" s="633" t="str">
        <f t="shared" si="20"/>
        <v/>
      </c>
      <c r="J71" s="650" t="str">
        <f t="shared" si="21"/>
        <v/>
      </c>
      <c r="K71" s="633" t="str">
        <f t="shared" si="22"/>
        <v/>
      </c>
      <c r="L71" s="634" t="str">
        <f t="shared" si="27"/>
        <v/>
      </c>
      <c r="M71" s="576"/>
      <c r="N71" s="245" t="str">
        <f t="shared" si="24"/>
        <v/>
      </c>
      <c r="O71" s="366"/>
      <c r="P71" s="367"/>
      <c r="Q71" s="368"/>
      <c r="R71" s="369"/>
      <c r="S71" s="369"/>
      <c r="T71" s="369"/>
      <c r="U71" s="369"/>
      <c r="V71" s="369"/>
      <c r="W71" s="369"/>
      <c r="X71" s="369"/>
      <c r="Y71" s="369"/>
      <c r="Z71" s="369"/>
      <c r="AA71" s="369"/>
      <c r="AB71" s="370"/>
      <c r="AC71" s="370"/>
      <c r="AD71" s="246" t="str">
        <f t="shared" si="25"/>
        <v/>
      </c>
      <c r="AE71" s="247" t="str">
        <f t="shared" si="29"/>
        <v/>
      </c>
      <c r="CG71" s="237"/>
      <c r="CH71" s="234"/>
    </row>
    <row r="72" spans="1:86" ht="25.95" customHeight="1" x14ac:dyDescent="0.45">
      <c r="A72" s="250" t="e">
        <f>VLOOKUP(D72,非表示_活動量と単位!$D$8:$E$75,2,FALSE)</f>
        <v>#N/A</v>
      </c>
      <c r="B72" s="293"/>
      <c r="C72" s="294"/>
      <c r="D72" s="295"/>
      <c r="E72" s="681"/>
      <c r="F72" s="692" t="str">
        <f t="shared" si="26"/>
        <v/>
      </c>
      <c r="G72" s="689" t="str">
        <f t="shared" si="18"/>
        <v/>
      </c>
      <c r="H72" s="645" t="str">
        <f t="shared" si="19"/>
        <v/>
      </c>
      <c r="I72" s="633" t="str">
        <f t="shared" si="20"/>
        <v/>
      </c>
      <c r="J72" s="650" t="str">
        <f t="shared" si="21"/>
        <v/>
      </c>
      <c r="K72" s="633" t="str">
        <f t="shared" si="22"/>
        <v/>
      </c>
      <c r="L72" s="634" t="str">
        <f t="shared" si="27"/>
        <v/>
      </c>
      <c r="M72" s="576"/>
      <c r="N72" s="245" t="str">
        <f t="shared" si="24"/>
        <v/>
      </c>
      <c r="O72" s="366"/>
      <c r="P72" s="367"/>
      <c r="Q72" s="368"/>
      <c r="R72" s="369"/>
      <c r="S72" s="369"/>
      <c r="T72" s="369"/>
      <c r="U72" s="369"/>
      <c r="V72" s="369"/>
      <c r="W72" s="369"/>
      <c r="X72" s="369"/>
      <c r="Y72" s="369"/>
      <c r="Z72" s="369"/>
      <c r="AA72" s="369"/>
      <c r="AB72" s="370"/>
      <c r="AC72" s="370"/>
      <c r="AD72" s="246" t="str">
        <f t="shared" si="25"/>
        <v/>
      </c>
      <c r="AE72" s="247" t="str">
        <f t="shared" si="29"/>
        <v/>
      </c>
      <c r="CG72" s="237"/>
      <c r="CH72" s="234"/>
    </row>
    <row r="73" spans="1:86" ht="25.95" customHeight="1" x14ac:dyDescent="0.45">
      <c r="A73" s="250" t="e">
        <f>VLOOKUP(D73,非表示_活動量と単位!$D$8:$E$75,2,FALSE)</f>
        <v>#N/A</v>
      </c>
      <c r="B73" s="293"/>
      <c r="C73" s="294"/>
      <c r="D73" s="295"/>
      <c r="E73" s="681"/>
      <c r="F73" s="692" t="str">
        <f t="shared" si="26"/>
        <v/>
      </c>
      <c r="G73" s="689" t="str">
        <f t="shared" si="18"/>
        <v/>
      </c>
      <c r="H73" s="645" t="str">
        <f t="shared" si="19"/>
        <v/>
      </c>
      <c r="I73" s="633" t="str">
        <f t="shared" si="20"/>
        <v/>
      </c>
      <c r="J73" s="650" t="str">
        <f t="shared" si="21"/>
        <v/>
      </c>
      <c r="K73" s="633" t="str">
        <f t="shared" si="22"/>
        <v/>
      </c>
      <c r="L73" s="634" t="str">
        <f t="shared" si="27"/>
        <v/>
      </c>
      <c r="M73" s="576"/>
      <c r="N73" s="245" t="str">
        <f t="shared" si="24"/>
        <v/>
      </c>
      <c r="O73" s="366"/>
      <c r="P73" s="367"/>
      <c r="Q73" s="368"/>
      <c r="R73" s="369"/>
      <c r="S73" s="369"/>
      <c r="T73" s="369"/>
      <c r="U73" s="369"/>
      <c r="V73" s="369"/>
      <c r="W73" s="369"/>
      <c r="X73" s="369"/>
      <c r="Y73" s="369"/>
      <c r="Z73" s="369"/>
      <c r="AA73" s="369"/>
      <c r="AB73" s="370"/>
      <c r="AC73" s="370"/>
      <c r="AD73" s="246" t="str">
        <f t="shared" si="25"/>
        <v/>
      </c>
      <c r="AE73" s="247" t="str">
        <f t="shared" si="29"/>
        <v/>
      </c>
      <c r="CG73" s="237"/>
      <c r="CH73" s="234"/>
    </row>
    <row r="74" spans="1:86" ht="25.95" customHeight="1" x14ac:dyDescent="0.45">
      <c r="A74" s="250" t="e">
        <f>VLOOKUP(D74,非表示_活動量と単位!$D$8:$E$75,2,FALSE)</f>
        <v>#N/A</v>
      </c>
      <c r="B74" s="293"/>
      <c r="C74" s="294"/>
      <c r="D74" s="295"/>
      <c r="E74" s="681"/>
      <c r="F74" s="692" t="str">
        <f t="shared" si="26"/>
        <v/>
      </c>
      <c r="G74" s="689" t="str">
        <f t="shared" si="18"/>
        <v/>
      </c>
      <c r="H74" s="645" t="str">
        <f t="shared" si="19"/>
        <v/>
      </c>
      <c r="I74" s="633" t="str">
        <f t="shared" si="20"/>
        <v/>
      </c>
      <c r="J74" s="650" t="str">
        <f t="shared" si="21"/>
        <v/>
      </c>
      <c r="K74" s="633" t="str">
        <f t="shared" si="22"/>
        <v/>
      </c>
      <c r="L74" s="634" t="str">
        <f t="shared" si="27"/>
        <v/>
      </c>
      <c r="M74" s="576"/>
      <c r="N74" s="245" t="str">
        <f t="shared" si="24"/>
        <v/>
      </c>
      <c r="O74" s="366"/>
      <c r="P74" s="367"/>
      <c r="Q74" s="368"/>
      <c r="R74" s="369"/>
      <c r="S74" s="369"/>
      <c r="T74" s="369"/>
      <c r="U74" s="369"/>
      <c r="V74" s="369"/>
      <c r="W74" s="369"/>
      <c r="X74" s="369"/>
      <c r="Y74" s="369"/>
      <c r="Z74" s="369"/>
      <c r="AA74" s="369"/>
      <c r="AB74" s="370"/>
      <c r="AC74" s="370"/>
      <c r="AD74" s="246" t="str">
        <f t="shared" si="25"/>
        <v/>
      </c>
      <c r="AE74" s="247" t="str">
        <f t="shared" si="29"/>
        <v/>
      </c>
      <c r="CG74" s="237"/>
      <c r="CH74" s="234"/>
    </row>
    <row r="75" spans="1:86" ht="25.95" customHeight="1" x14ac:dyDescent="0.45">
      <c r="A75" s="250" t="e">
        <f>VLOOKUP(D75,非表示_活動量と単位!$D$8:$E$75,2,FALSE)</f>
        <v>#N/A</v>
      </c>
      <c r="B75" s="293"/>
      <c r="C75" s="294"/>
      <c r="D75" s="295"/>
      <c r="E75" s="681"/>
      <c r="F75" s="692" t="str">
        <f t="shared" si="26"/>
        <v/>
      </c>
      <c r="G75" s="689" t="str">
        <f t="shared" si="18"/>
        <v/>
      </c>
      <c r="H75" s="645" t="str">
        <f t="shared" si="19"/>
        <v/>
      </c>
      <c r="I75" s="633" t="str">
        <f t="shared" si="20"/>
        <v/>
      </c>
      <c r="J75" s="650" t="str">
        <f t="shared" si="21"/>
        <v/>
      </c>
      <c r="K75" s="633" t="str">
        <f t="shared" si="22"/>
        <v/>
      </c>
      <c r="L75" s="634" t="str">
        <f t="shared" si="27"/>
        <v/>
      </c>
      <c r="M75" s="576"/>
      <c r="N75" s="245" t="str">
        <f t="shared" si="24"/>
        <v/>
      </c>
      <c r="O75" s="366"/>
      <c r="P75" s="367"/>
      <c r="Q75" s="368"/>
      <c r="R75" s="369"/>
      <c r="S75" s="369"/>
      <c r="T75" s="369"/>
      <c r="U75" s="369"/>
      <c r="V75" s="369"/>
      <c r="W75" s="369"/>
      <c r="X75" s="369"/>
      <c r="Y75" s="369"/>
      <c r="Z75" s="369"/>
      <c r="AA75" s="369"/>
      <c r="AB75" s="370"/>
      <c r="AC75" s="370"/>
      <c r="AD75" s="246" t="str">
        <f t="shared" si="25"/>
        <v/>
      </c>
      <c r="AE75" s="247" t="str">
        <f t="shared" si="29"/>
        <v/>
      </c>
      <c r="CG75" s="237"/>
      <c r="CH75" s="234"/>
    </row>
    <row r="76" spans="1:86" ht="25.95" customHeight="1" x14ac:dyDescent="0.45">
      <c r="A76" s="250" t="e">
        <f>VLOOKUP(D76,非表示_活動量と単位!$D$8:$E$75,2,FALSE)</f>
        <v>#N/A</v>
      </c>
      <c r="B76" s="293"/>
      <c r="C76" s="294"/>
      <c r="D76" s="295"/>
      <c r="E76" s="681"/>
      <c r="F76" s="692" t="str">
        <f t="shared" si="26"/>
        <v/>
      </c>
      <c r="G76" s="689" t="str">
        <f t="shared" si="18"/>
        <v/>
      </c>
      <c r="H76" s="645" t="str">
        <f t="shared" si="19"/>
        <v/>
      </c>
      <c r="I76" s="633" t="str">
        <f t="shared" si="20"/>
        <v/>
      </c>
      <c r="J76" s="650" t="str">
        <f t="shared" si="21"/>
        <v/>
      </c>
      <c r="K76" s="633" t="str">
        <f t="shared" si="22"/>
        <v/>
      </c>
      <c r="L76" s="634" t="str">
        <f t="shared" si="27"/>
        <v/>
      </c>
      <c r="M76" s="576"/>
      <c r="N76" s="245" t="str">
        <f t="shared" si="24"/>
        <v/>
      </c>
      <c r="O76" s="366"/>
      <c r="P76" s="367"/>
      <c r="Q76" s="368"/>
      <c r="R76" s="369"/>
      <c r="S76" s="369"/>
      <c r="T76" s="369"/>
      <c r="U76" s="369"/>
      <c r="V76" s="369"/>
      <c r="W76" s="369"/>
      <c r="X76" s="369"/>
      <c r="Y76" s="369"/>
      <c r="Z76" s="369"/>
      <c r="AA76" s="369"/>
      <c r="AB76" s="370"/>
      <c r="AC76" s="370"/>
      <c r="AD76" s="246" t="str">
        <f t="shared" si="25"/>
        <v/>
      </c>
      <c r="AE76" s="247" t="str">
        <f t="shared" si="29"/>
        <v/>
      </c>
    </row>
    <row r="77" spans="1:86" ht="25.95" customHeight="1" x14ac:dyDescent="0.45">
      <c r="A77" s="250" t="e">
        <f>VLOOKUP(D77,非表示_活動量と単位!$D$8:$E$75,2,FALSE)</f>
        <v>#N/A</v>
      </c>
      <c r="B77" s="293"/>
      <c r="C77" s="294"/>
      <c r="D77" s="295"/>
      <c r="E77" s="681"/>
      <c r="F77" s="692" t="str">
        <f t="shared" si="26"/>
        <v/>
      </c>
      <c r="G77" s="689" t="str">
        <f t="shared" si="18"/>
        <v/>
      </c>
      <c r="H77" s="645" t="str">
        <f t="shared" si="19"/>
        <v/>
      </c>
      <c r="I77" s="633" t="str">
        <f t="shared" si="20"/>
        <v/>
      </c>
      <c r="J77" s="650" t="str">
        <f t="shared" si="21"/>
        <v/>
      </c>
      <c r="K77" s="633" t="str">
        <f t="shared" si="22"/>
        <v/>
      </c>
      <c r="L77" s="634" t="str">
        <f t="shared" si="27"/>
        <v/>
      </c>
      <c r="M77" s="576"/>
      <c r="N77" s="245" t="str">
        <f t="shared" si="24"/>
        <v/>
      </c>
      <c r="O77" s="366"/>
      <c r="P77" s="367"/>
      <c r="Q77" s="368"/>
      <c r="R77" s="369"/>
      <c r="S77" s="369"/>
      <c r="T77" s="369"/>
      <c r="U77" s="369"/>
      <c r="V77" s="369"/>
      <c r="W77" s="369"/>
      <c r="X77" s="369"/>
      <c r="Y77" s="369"/>
      <c r="Z77" s="369"/>
      <c r="AA77" s="369"/>
      <c r="AB77" s="370"/>
      <c r="AC77" s="370"/>
      <c r="AD77" s="246" t="str">
        <f t="shared" si="25"/>
        <v/>
      </c>
      <c r="AE77" s="247" t="str">
        <f t="shared" si="29"/>
        <v/>
      </c>
      <c r="CG77" s="237"/>
      <c r="CH77" s="234"/>
    </row>
    <row r="78" spans="1:86" ht="25.95" customHeight="1" x14ac:dyDescent="0.45">
      <c r="A78" s="250" t="e">
        <f>VLOOKUP(D78,非表示_活動量と単位!$D$8:$E$75,2,FALSE)</f>
        <v>#N/A</v>
      </c>
      <c r="B78" s="293"/>
      <c r="C78" s="294"/>
      <c r="D78" s="295"/>
      <c r="E78" s="681"/>
      <c r="F78" s="692" t="str">
        <f t="shared" si="26"/>
        <v/>
      </c>
      <c r="G78" s="689" t="str">
        <f t="shared" si="18"/>
        <v/>
      </c>
      <c r="H78" s="645" t="str">
        <f t="shared" si="19"/>
        <v/>
      </c>
      <c r="I78" s="633" t="str">
        <f t="shared" si="20"/>
        <v/>
      </c>
      <c r="J78" s="650" t="str">
        <f t="shared" si="21"/>
        <v/>
      </c>
      <c r="K78" s="633" t="str">
        <f t="shared" si="22"/>
        <v/>
      </c>
      <c r="L78" s="634" t="str">
        <f t="shared" si="27"/>
        <v/>
      </c>
      <c r="M78" s="576"/>
      <c r="N78" s="245" t="str">
        <f t="shared" si="24"/>
        <v/>
      </c>
      <c r="O78" s="366"/>
      <c r="P78" s="367"/>
      <c r="Q78" s="368"/>
      <c r="R78" s="369"/>
      <c r="S78" s="369"/>
      <c r="T78" s="369"/>
      <c r="U78" s="369"/>
      <c r="V78" s="369"/>
      <c r="W78" s="369"/>
      <c r="X78" s="369"/>
      <c r="Y78" s="369"/>
      <c r="Z78" s="369"/>
      <c r="AA78" s="369"/>
      <c r="AB78" s="370"/>
      <c r="AC78" s="370"/>
      <c r="AD78" s="246" t="str">
        <f t="shared" si="25"/>
        <v/>
      </c>
      <c r="AE78" s="247" t="str">
        <f t="shared" si="29"/>
        <v/>
      </c>
      <c r="CG78" s="237"/>
      <c r="CH78" s="234"/>
    </row>
    <row r="79" spans="1:86" ht="25.95" customHeight="1" x14ac:dyDescent="0.45">
      <c r="A79" s="250" t="e">
        <f>VLOOKUP(D79,非表示_活動量と単位!$D$8:$E$75,2,FALSE)</f>
        <v>#N/A</v>
      </c>
      <c r="B79" s="293"/>
      <c r="C79" s="294"/>
      <c r="D79" s="295"/>
      <c r="E79" s="681"/>
      <c r="F79" s="692" t="str">
        <f t="shared" si="26"/>
        <v/>
      </c>
      <c r="G79" s="689" t="str">
        <f t="shared" si="18"/>
        <v/>
      </c>
      <c r="H79" s="645" t="str">
        <f t="shared" si="19"/>
        <v/>
      </c>
      <c r="I79" s="633" t="str">
        <f t="shared" si="20"/>
        <v/>
      </c>
      <c r="J79" s="650" t="str">
        <f t="shared" si="21"/>
        <v/>
      </c>
      <c r="K79" s="633" t="str">
        <f t="shared" si="22"/>
        <v/>
      </c>
      <c r="L79" s="634" t="str">
        <f t="shared" si="27"/>
        <v/>
      </c>
      <c r="M79" s="576"/>
      <c r="N79" s="245" t="str">
        <f t="shared" si="24"/>
        <v/>
      </c>
      <c r="O79" s="366"/>
      <c r="P79" s="367"/>
      <c r="Q79" s="368"/>
      <c r="R79" s="369"/>
      <c r="S79" s="369"/>
      <c r="T79" s="369"/>
      <c r="U79" s="369"/>
      <c r="V79" s="369"/>
      <c r="W79" s="369"/>
      <c r="X79" s="369"/>
      <c r="Y79" s="369"/>
      <c r="Z79" s="369"/>
      <c r="AA79" s="369"/>
      <c r="AB79" s="370"/>
      <c r="AC79" s="370"/>
      <c r="AD79" s="246" t="str">
        <f t="shared" si="25"/>
        <v/>
      </c>
      <c r="AE79" s="247" t="str">
        <f t="shared" si="29"/>
        <v/>
      </c>
      <c r="CG79" s="237"/>
      <c r="CH79" s="234"/>
    </row>
    <row r="80" spans="1:86" ht="25.95" customHeight="1" x14ac:dyDescent="0.45">
      <c r="A80" s="250" t="e">
        <f>VLOOKUP(D80,非表示_活動量と単位!$D$8:$E$75,2,FALSE)</f>
        <v>#N/A</v>
      </c>
      <c r="B80" s="293"/>
      <c r="C80" s="294"/>
      <c r="D80" s="295"/>
      <c r="E80" s="681"/>
      <c r="F80" s="692" t="str">
        <f t="shared" si="26"/>
        <v/>
      </c>
      <c r="G80" s="689" t="str">
        <f t="shared" si="18"/>
        <v/>
      </c>
      <c r="H80" s="645" t="str">
        <f t="shared" si="19"/>
        <v/>
      </c>
      <c r="I80" s="633" t="str">
        <f t="shared" si="20"/>
        <v/>
      </c>
      <c r="J80" s="650" t="str">
        <f t="shared" si="21"/>
        <v/>
      </c>
      <c r="K80" s="633" t="str">
        <f t="shared" si="22"/>
        <v/>
      </c>
      <c r="L80" s="634" t="str">
        <f t="shared" si="27"/>
        <v/>
      </c>
      <c r="M80" s="576"/>
      <c r="N80" s="245" t="str">
        <f t="shared" si="24"/>
        <v/>
      </c>
      <c r="O80" s="366"/>
      <c r="P80" s="367"/>
      <c r="Q80" s="368"/>
      <c r="R80" s="369"/>
      <c r="S80" s="369"/>
      <c r="T80" s="369"/>
      <c r="U80" s="369"/>
      <c r="V80" s="369"/>
      <c r="W80" s="369"/>
      <c r="X80" s="369"/>
      <c r="Y80" s="369"/>
      <c r="Z80" s="369"/>
      <c r="AA80" s="369"/>
      <c r="AB80" s="370"/>
      <c r="AC80" s="370"/>
      <c r="AD80" s="246" t="str">
        <f t="shared" si="25"/>
        <v/>
      </c>
      <c r="AE80" s="247" t="str">
        <f t="shared" ref="AE80:AE102" si="30">IF($D80="","",IF(AD80="---","---",IF(OR($D80="系統電力",$D80="産業用蒸気",$D80="温水",$D80="冷水",$D80="蒸気（産業用以外）"),F80*VLOOKUP($D80,GJ換算係数,2,FALSE),F80*H80)))</f>
        <v/>
      </c>
      <c r="CG80" s="237"/>
      <c r="CH80" s="234"/>
    </row>
    <row r="81" spans="1:86" ht="25.95" customHeight="1" x14ac:dyDescent="0.45">
      <c r="A81" s="250" t="e">
        <f>VLOOKUP(D81,非表示_活動量と単位!$D$8:$E$75,2,FALSE)</f>
        <v>#N/A</v>
      </c>
      <c r="B81" s="293"/>
      <c r="C81" s="294"/>
      <c r="D81" s="295"/>
      <c r="E81" s="681"/>
      <c r="F81" s="692" t="str">
        <f t="shared" si="26"/>
        <v/>
      </c>
      <c r="G81" s="689" t="str">
        <f t="shared" si="18"/>
        <v/>
      </c>
      <c r="H81" s="645" t="str">
        <f t="shared" si="19"/>
        <v/>
      </c>
      <c r="I81" s="633" t="str">
        <f t="shared" si="20"/>
        <v/>
      </c>
      <c r="J81" s="650" t="str">
        <f t="shared" si="21"/>
        <v/>
      </c>
      <c r="K81" s="633" t="str">
        <f t="shared" si="22"/>
        <v/>
      </c>
      <c r="L81" s="634" t="str">
        <f t="shared" si="27"/>
        <v/>
      </c>
      <c r="M81" s="576"/>
      <c r="N81" s="245" t="str">
        <f t="shared" si="24"/>
        <v/>
      </c>
      <c r="O81" s="366"/>
      <c r="P81" s="367"/>
      <c r="Q81" s="368"/>
      <c r="R81" s="369"/>
      <c r="S81" s="369"/>
      <c r="T81" s="369"/>
      <c r="U81" s="369"/>
      <c r="V81" s="369"/>
      <c r="W81" s="369"/>
      <c r="X81" s="369"/>
      <c r="Y81" s="369"/>
      <c r="Z81" s="369"/>
      <c r="AA81" s="369"/>
      <c r="AB81" s="370"/>
      <c r="AC81" s="370"/>
      <c r="AD81" s="246" t="str">
        <f t="shared" si="25"/>
        <v/>
      </c>
      <c r="AE81" s="247" t="str">
        <f t="shared" si="30"/>
        <v/>
      </c>
      <c r="CG81" s="237"/>
      <c r="CH81" s="234"/>
    </row>
    <row r="82" spans="1:86" ht="25.95" customHeight="1" x14ac:dyDescent="0.45">
      <c r="A82" s="250" t="e">
        <f>VLOOKUP(D82,非表示_活動量と単位!$D$8:$E$75,2,FALSE)</f>
        <v>#N/A</v>
      </c>
      <c r="B82" s="293"/>
      <c r="C82" s="294"/>
      <c r="D82" s="295"/>
      <c r="E82" s="681"/>
      <c r="F82" s="692" t="str">
        <f t="shared" si="26"/>
        <v/>
      </c>
      <c r="G82" s="689" t="str">
        <f t="shared" si="18"/>
        <v/>
      </c>
      <c r="H82" s="645" t="str">
        <f t="shared" si="19"/>
        <v/>
      </c>
      <c r="I82" s="633" t="str">
        <f t="shared" si="20"/>
        <v/>
      </c>
      <c r="J82" s="650" t="str">
        <f t="shared" si="21"/>
        <v/>
      </c>
      <c r="K82" s="633" t="str">
        <f t="shared" si="22"/>
        <v/>
      </c>
      <c r="L82" s="634" t="str">
        <f t="shared" si="27"/>
        <v/>
      </c>
      <c r="M82" s="576"/>
      <c r="N82" s="245" t="str">
        <f t="shared" si="24"/>
        <v/>
      </c>
      <c r="O82" s="366"/>
      <c r="P82" s="367"/>
      <c r="Q82" s="368"/>
      <c r="R82" s="369"/>
      <c r="S82" s="369"/>
      <c r="T82" s="369"/>
      <c r="U82" s="369"/>
      <c r="V82" s="369"/>
      <c r="W82" s="369"/>
      <c r="X82" s="369"/>
      <c r="Y82" s="369"/>
      <c r="Z82" s="369"/>
      <c r="AA82" s="369"/>
      <c r="AB82" s="370"/>
      <c r="AC82" s="370"/>
      <c r="AD82" s="246" t="str">
        <f t="shared" si="25"/>
        <v/>
      </c>
      <c r="AE82" s="247" t="str">
        <f t="shared" si="30"/>
        <v/>
      </c>
      <c r="CG82" s="237"/>
      <c r="CH82" s="234"/>
    </row>
    <row r="83" spans="1:86" ht="25.95" customHeight="1" x14ac:dyDescent="0.45">
      <c r="A83" s="250" t="e">
        <f>VLOOKUP(D83,非表示_活動量と単位!$D$8:$E$75,2,FALSE)</f>
        <v>#N/A</v>
      </c>
      <c r="B83" s="293"/>
      <c r="C83" s="294"/>
      <c r="D83" s="295"/>
      <c r="E83" s="681"/>
      <c r="F83" s="692" t="str">
        <f t="shared" si="26"/>
        <v/>
      </c>
      <c r="G83" s="689" t="str">
        <f t="shared" si="18"/>
        <v/>
      </c>
      <c r="H83" s="645" t="str">
        <f t="shared" si="19"/>
        <v/>
      </c>
      <c r="I83" s="633" t="str">
        <f t="shared" si="20"/>
        <v/>
      </c>
      <c r="J83" s="650" t="str">
        <f t="shared" si="21"/>
        <v/>
      </c>
      <c r="K83" s="633" t="str">
        <f t="shared" si="22"/>
        <v/>
      </c>
      <c r="L83" s="634" t="str">
        <f t="shared" si="27"/>
        <v/>
      </c>
      <c r="M83" s="576"/>
      <c r="N83" s="245" t="str">
        <f t="shared" si="24"/>
        <v/>
      </c>
      <c r="O83" s="366"/>
      <c r="P83" s="367"/>
      <c r="Q83" s="368"/>
      <c r="R83" s="369"/>
      <c r="S83" s="369"/>
      <c r="T83" s="369"/>
      <c r="U83" s="369"/>
      <c r="V83" s="369"/>
      <c r="W83" s="369"/>
      <c r="X83" s="369"/>
      <c r="Y83" s="369"/>
      <c r="Z83" s="369"/>
      <c r="AA83" s="369"/>
      <c r="AB83" s="370"/>
      <c r="AC83" s="370"/>
      <c r="AD83" s="246" t="str">
        <f t="shared" si="25"/>
        <v/>
      </c>
      <c r="AE83" s="247" t="str">
        <f t="shared" si="30"/>
        <v/>
      </c>
      <c r="CG83" s="237"/>
      <c r="CH83" s="234"/>
    </row>
    <row r="84" spans="1:86" ht="25.95" customHeight="1" x14ac:dyDescent="0.45">
      <c r="A84" s="250" t="e">
        <f>VLOOKUP(D84,非表示_活動量と単位!$D$8:$E$75,2,FALSE)</f>
        <v>#N/A</v>
      </c>
      <c r="B84" s="293"/>
      <c r="C84" s="294"/>
      <c r="D84" s="295"/>
      <c r="E84" s="681"/>
      <c r="F84" s="692" t="str">
        <f t="shared" si="26"/>
        <v/>
      </c>
      <c r="G84" s="689" t="str">
        <f t="shared" si="18"/>
        <v/>
      </c>
      <c r="H84" s="645" t="str">
        <f t="shared" si="19"/>
        <v/>
      </c>
      <c r="I84" s="633" t="str">
        <f t="shared" si="20"/>
        <v/>
      </c>
      <c r="J84" s="650" t="str">
        <f t="shared" si="21"/>
        <v/>
      </c>
      <c r="K84" s="633" t="str">
        <f t="shared" si="22"/>
        <v/>
      </c>
      <c r="L84" s="634" t="str">
        <f t="shared" si="27"/>
        <v/>
      </c>
      <c r="M84" s="576"/>
      <c r="N84" s="245" t="str">
        <f t="shared" si="24"/>
        <v/>
      </c>
      <c r="O84" s="366"/>
      <c r="P84" s="367"/>
      <c r="Q84" s="368"/>
      <c r="R84" s="369"/>
      <c r="S84" s="369"/>
      <c r="T84" s="369"/>
      <c r="U84" s="369"/>
      <c r="V84" s="369"/>
      <c r="W84" s="369"/>
      <c r="X84" s="369"/>
      <c r="Y84" s="369"/>
      <c r="Z84" s="369"/>
      <c r="AA84" s="369"/>
      <c r="AB84" s="370"/>
      <c r="AC84" s="370"/>
      <c r="AD84" s="246" t="str">
        <f t="shared" si="25"/>
        <v/>
      </c>
      <c r="AE84" s="247" t="str">
        <f t="shared" si="30"/>
        <v/>
      </c>
      <c r="CG84" s="237"/>
      <c r="CH84" s="234"/>
    </row>
    <row r="85" spans="1:86" ht="25.95" customHeight="1" x14ac:dyDescent="0.45">
      <c r="A85" s="250" t="e">
        <f>VLOOKUP(D85,非表示_活動量と単位!$D$8:$E$75,2,FALSE)</f>
        <v>#N/A</v>
      </c>
      <c r="B85" s="293"/>
      <c r="C85" s="294"/>
      <c r="D85" s="295"/>
      <c r="E85" s="681"/>
      <c r="F85" s="692" t="str">
        <f t="shared" si="26"/>
        <v/>
      </c>
      <c r="G85" s="689" t="str">
        <f t="shared" si="18"/>
        <v/>
      </c>
      <c r="H85" s="645" t="str">
        <f t="shared" si="19"/>
        <v/>
      </c>
      <c r="I85" s="633" t="str">
        <f t="shared" si="20"/>
        <v/>
      </c>
      <c r="J85" s="650" t="str">
        <f t="shared" si="21"/>
        <v/>
      </c>
      <c r="K85" s="633" t="str">
        <f t="shared" si="22"/>
        <v/>
      </c>
      <c r="L85" s="634" t="str">
        <f t="shared" si="27"/>
        <v/>
      </c>
      <c r="M85" s="576"/>
      <c r="N85" s="245" t="str">
        <f t="shared" si="24"/>
        <v/>
      </c>
      <c r="O85" s="366"/>
      <c r="P85" s="367"/>
      <c r="Q85" s="368"/>
      <c r="R85" s="369"/>
      <c r="S85" s="369"/>
      <c r="T85" s="369"/>
      <c r="U85" s="369"/>
      <c r="V85" s="369"/>
      <c r="W85" s="369"/>
      <c r="X85" s="369"/>
      <c r="Y85" s="369"/>
      <c r="Z85" s="369"/>
      <c r="AA85" s="369"/>
      <c r="AB85" s="370"/>
      <c r="AC85" s="370"/>
      <c r="AD85" s="246" t="str">
        <f t="shared" si="25"/>
        <v/>
      </c>
      <c r="AE85" s="247" t="str">
        <f t="shared" si="30"/>
        <v/>
      </c>
      <c r="CG85" s="237"/>
      <c r="CH85" s="234"/>
    </row>
    <row r="86" spans="1:86" ht="25.95" customHeight="1" x14ac:dyDescent="0.45">
      <c r="A86" s="250" t="e">
        <f>VLOOKUP(D86,非表示_活動量と単位!$D$8:$E$75,2,FALSE)</f>
        <v>#N/A</v>
      </c>
      <c r="B86" s="293"/>
      <c r="C86" s="294"/>
      <c r="D86" s="295"/>
      <c r="E86" s="681"/>
      <c r="F86" s="692" t="str">
        <f t="shared" si="26"/>
        <v/>
      </c>
      <c r="G86" s="689" t="str">
        <f t="shared" si="18"/>
        <v/>
      </c>
      <c r="H86" s="645" t="str">
        <f t="shared" si="19"/>
        <v/>
      </c>
      <c r="I86" s="633" t="str">
        <f t="shared" si="20"/>
        <v/>
      </c>
      <c r="J86" s="650" t="str">
        <f t="shared" si="21"/>
        <v/>
      </c>
      <c r="K86" s="633" t="str">
        <f t="shared" si="22"/>
        <v/>
      </c>
      <c r="L86" s="634" t="str">
        <f t="shared" si="27"/>
        <v/>
      </c>
      <c r="M86" s="576"/>
      <c r="N86" s="245" t="str">
        <f t="shared" si="24"/>
        <v/>
      </c>
      <c r="O86" s="366"/>
      <c r="P86" s="367"/>
      <c r="Q86" s="368"/>
      <c r="R86" s="369"/>
      <c r="S86" s="369"/>
      <c r="T86" s="369"/>
      <c r="U86" s="369"/>
      <c r="V86" s="369"/>
      <c r="W86" s="369"/>
      <c r="X86" s="369"/>
      <c r="Y86" s="369"/>
      <c r="Z86" s="369"/>
      <c r="AA86" s="369"/>
      <c r="AB86" s="370"/>
      <c r="AC86" s="370"/>
      <c r="AD86" s="246" t="str">
        <f t="shared" si="25"/>
        <v/>
      </c>
      <c r="AE86" s="247" t="str">
        <f t="shared" si="30"/>
        <v/>
      </c>
      <c r="CG86" s="237"/>
      <c r="CH86" s="234"/>
    </row>
    <row r="87" spans="1:86" ht="25.95" customHeight="1" x14ac:dyDescent="0.45">
      <c r="A87" s="250" t="e">
        <f>VLOOKUP(D87,非表示_活動量と単位!$D$8:$E$75,2,FALSE)</f>
        <v>#N/A</v>
      </c>
      <c r="B87" s="293"/>
      <c r="C87" s="294"/>
      <c r="D87" s="295"/>
      <c r="E87" s="681"/>
      <c r="F87" s="692" t="str">
        <f t="shared" si="26"/>
        <v/>
      </c>
      <c r="G87" s="689" t="str">
        <f t="shared" si="18"/>
        <v/>
      </c>
      <c r="H87" s="645" t="str">
        <f t="shared" si="19"/>
        <v/>
      </c>
      <c r="I87" s="633" t="str">
        <f t="shared" si="20"/>
        <v/>
      </c>
      <c r="J87" s="650" t="str">
        <f t="shared" si="21"/>
        <v/>
      </c>
      <c r="K87" s="633" t="str">
        <f t="shared" si="22"/>
        <v/>
      </c>
      <c r="L87" s="634" t="str">
        <f t="shared" si="27"/>
        <v/>
      </c>
      <c r="M87" s="576"/>
      <c r="N87" s="245" t="str">
        <f t="shared" si="24"/>
        <v/>
      </c>
      <c r="O87" s="366"/>
      <c r="P87" s="367"/>
      <c r="Q87" s="368"/>
      <c r="R87" s="369"/>
      <c r="S87" s="369"/>
      <c r="T87" s="369"/>
      <c r="U87" s="369"/>
      <c r="V87" s="369"/>
      <c r="W87" s="369"/>
      <c r="X87" s="369"/>
      <c r="Y87" s="369"/>
      <c r="Z87" s="369"/>
      <c r="AA87" s="369"/>
      <c r="AB87" s="370"/>
      <c r="AC87" s="370"/>
      <c r="AD87" s="246" t="str">
        <f t="shared" si="25"/>
        <v/>
      </c>
      <c r="AE87" s="247" t="str">
        <f t="shared" si="30"/>
        <v/>
      </c>
    </row>
    <row r="88" spans="1:86" ht="25.95" customHeight="1" x14ac:dyDescent="0.45">
      <c r="A88" s="250" t="e">
        <f>VLOOKUP(D88,非表示_活動量と単位!$D$8:$E$75,2,FALSE)</f>
        <v>#N/A</v>
      </c>
      <c r="B88" s="293"/>
      <c r="C88" s="294"/>
      <c r="D88" s="295"/>
      <c r="E88" s="681"/>
      <c r="F88" s="692" t="str">
        <f t="shared" si="26"/>
        <v/>
      </c>
      <c r="G88" s="689" t="str">
        <f t="shared" si="18"/>
        <v/>
      </c>
      <c r="H88" s="645" t="str">
        <f t="shared" si="19"/>
        <v/>
      </c>
      <c r="I88" s="633" t="str">
        <f t="shared" si="20"/>
        <v/>
      </c>
      <c r="J88" s="650" t="str">
        <f t="shared" si="21"/>
        <v/>
      </c>
      <c r="K88" s="633" t="str">
        <f t="shared" si="22"/>
        <v/>
      </c>
      <c r="L88" s="634" t="str">
        <f t="shared" si="27"/>
        <v/>
      </c>
      <c r="M88" s="576"/>
      <c r="N88" s="245" t="str">
        <f t="shared" si="24"/>
        <v/>
      </c>
      <c r="O88" s="366"/>
      <c r="P88" s="367"/>
      <c r="Q88" s="368"/>
      <c r="R88" s="369"/>
      <c r="S88" s="369"/>
      <c r="T88" s="369"/>
      <c r="U88" s="369"/>
      <c r="V88" s="369"/>
      <c r="W88" s="369"/>
      <c r="X88" s="369"/>
      <c r="Y88" s="369"/>
      <c r="Z88" s="369"/>
      <c r="AA88" s="369"/>
      <c r="AB88" s="370"/>
      <c r="AC88" s="370"/>
      <c r="AD88" s="246" t="str">
        <f t="shared" si="25"/>
        <v/>
      </c>
      <c r="AE88" s="247" t="str">
        <f t="shared" ref="AE88:AE92" si="31">IF($D88="","",IF(AD88="---","---",IF(OR($D88="系統電力",$D88="産業用蒸気",$D88="温水",$D88="冷水",$D88="蒸気（産業用以外）"),F88*VLOOKUP($D88,GJ換算係数,2,FALSE),F88*H88)))</f>
        <v/>
      </c>
      <c r="CG88" s="237"/>
      <c r="CH88" s="234"/>
    </row>
    <row r="89" spans="1:86" ht="25.95" customHeight="1" x14ac:dyDescent="0.45">
      <c r="A89" s="250" t="e">
        <f>VLOOKUP(D89,非表示_活動量と単位!$D$8:$E$75,2,FALSE)</f>
        <v>#N/A</v>
      </c>
      <c r="B89" s="293"/>
      <c r="C89" s="294"/>
      <c r="D89" s="295"/>
      <c r="E89" s="681"/>
      <c r="F89" s="692" t="str">
        <f t="shared" si="26"/>
        <v/>
      </c>
      <c r="G89" s="689" t="str">
        <f t="shared" si="18"/>
        <v/>
      </c>
      <c r="H89" s="645" t="str">
        <f t="shared" si="19"/>
        <v/>
      </c>
      <c r="I89" s="633" t="str">
        <f t="shared" si="20"/>
        <v/>
      </c>
      <c r="J89" s="650" t="str">
        <f t="shared" si="21"/>
        <v/>
      </c>
      <c r="K89" s="633" t="str">
        <f t="shared" si="22"/>
        <v/>
      </c>
      <c r="L89" s="634" t="str">
        <f t="shared" si="27"/>
        <v/>
      </c>
      <c r="M89" s="576"/>
      <c r="N89" s="245" t="str">
        <f t="shared" si="24"/>
        <v/>
      </c>
      <c r="O89" s="366"/>
      <c r="P89" s="367"/>
      <c r="Q89" s="368"/>
      <c r="R89" s="369"/>
      <c r="S89" s="369"/>
      <c r="T89" s="369"/>
      <c r="U89" s="369"/>
      <c r="V89" s="369"/>
      <c r="W89" s="369"/>
      <c r="X89" s="369"/>
      <c r="Y89" s="369"/>
      <c r="Z89" s="369"/>
      <c r="AA89" s="369"/>
      <c r="AB89" s="370"/>
      <c r="AC89" s="370"/>
      <c r="AD89" s="246" t="str">
        <f t="shared" si="25"/>
        <v/>
      </c>
      <c r="AE89" s="247" t="str">
        <f t="shared" si="31"/>
        <v/>
      </c>
      <c r="CG89" s="237"/>
      <c r="CH89" s="234"/>
    </row>
    <row r="90" spans="1:86" ht="25.95" customHeight="1" x14ac:dyDescent="0.45">
      <c r="A90" s="250" t="e">
        <f>VLOOKUP(D90,非表示_活動量と単位!$D$8:$E$75,2,FALSE)</f>
        <v>#N/A</v>
      </c>
      <c r="B90" s="293"/>
      <c r="C90" s="294"/>
      <c r="D90" s="295"/>
      <c r="E90" s="681"/>
      <c r="F90" s="692" t="str">
        <f t="shared" si="26"/>
        <v/>
      </c>
      <c r="G90" s="689" t="str">
        <f t="shared" si="18"/>
        <v/>
      </c>
      <c r="H90" s="645" t="str">
        <f t="shared" si="19"/>
        <v/>
      </c>
      <c r="I90" s="633" t="str">
        <f t="shared" si="20"/>
        <v/>
      </c>
      <c r="J90" s="650" t="str">
        <f t="shared" si="21"/>
        <v/>
      </c>
      <c r="K90" s="633" t="str">
        <f t="shared" si="22"/>
        <v/>
      </c>
      <c r="L90" s="634" t="str">
        <f t="shared" si="27"/>
        <v/>
      </c>
      <c r="M90" s="576"/>
      <c r="N90" s="245" t="str">
        <f t="shared" si="24"/>
        <v/>
      </c>
      <c r="O90" s="366"/>
      <c r="P90" s="367"/>
      <c r="Q90" s="368"/>
      <c r="R90" s="369"/>
      <c r="S90" s="369"/>
      <c r="T90" s="369"/>
      <c r="U90" s="369"/>
      <c r="V90" s="369"/>
      <c r="W90" s="369"/>
      <c r="X90" s="369"/>
      <c r="Y90" s="369"/>
      <c r="Z90" s="369"/>
      <c r="AA90" s="369"/>
      <c r="AB90" s="370"/>
      <c r="AC90" s="370"/>
      <c r="AD90" s="246" t="str">
        <f t="shared" si="25"/>
        <v/>
      </c>
      <c r="AE90" s="247" t="str">
        <f t="shared" si="31"/>
        <v/>
      </c>
      <c r="CG90" s="237"/>
      <c r="CH90" s="234"/>
    </row>
    <row r="91" spans="1:86" ht="25.95" customHeight="1" x14ac:dyDescent="0.45">
      <c r="A91" s="250" t="e">
        <f>VLOOKUP(D91,非表示_活動量と単位!$D$8:$E$75,2,FALSE)</f>
        <v>#N/A</v>
      </c>
      <c r="B91" s="293"/>
      <c r="C91" s="294"/>
      <c r="D91" s="295"/>
      <c r="E91" s="681"/>
      <c r="F91" s="692" t="str">
        <f t="shared" si="26"/>
        <v/>
      </c>
      <c r="G91" s="689" t="str">
        <f t="shared" si="18"/>
        <v/>
      </c>
      <c r="H91" s="645" t="str">
        <f t="shared" si="19"/>
        <v/>
      </c>
      <c r="I91" s="633" t="str">
        <f t="shared" si="20"/>
        <v/>
      </c>
      <c r="J91" s="650" t="str">
        <f t="shared" si="21"/>
        <v/>
      </c>
      <c r="K91" s="633" t="str">
        <f t="shared" si="22"/>
        <v/>
      </c>
      <c r="L91" s="634" t="str">
        <f t="shared" si="27"/>
        <v/>
      </c>
      <c r="M91" s="576"/>
      <c r="N91" s="245" t="str">
        <f t="shared" si="24"/>
        <v/>
      </c>
      <c r="O91" s="366"/>
      <c r="P91" s="367"/>
      <c r="Q91" s="368"/>
      <c r="R91" s="369"/>
      <c r="S91" s="369"/>
      <c r="T91" s="369"/>
      <c r="U91" s="369"/>
      <c r="V91" s="369"/>
      <c r="W91" s="369"/>
      <c r="X91" s="369"/>
      <c r="Y91" s="369"/>
      <c r="Z91" s="369"/>
      <c r="AA91" s="369"/>
      <c r="AB91" s="370"/>
      <c r="AC91" s="370"/>
      <c r="AD91" s="246" t="str">
        <f t="shared" si="25"/>
        <v/>
      </c>
      <c r="AE91" s="247" t="str">
        <f t="shared" si="31"/>
        <v/>
      </c>
      <c r="CG91" s="237"/>
      <c r="CH91" s="234"/>
    </row>
    <row r="92" spans="1:86" ht="25.95" customHeight="1" x14ac:dyDescent="0.45">
      <c r="A92" s="250" t="e">
        <f>VLOOKUP(D92,非表示_活動量と単位!$D$8:$E$75,2,FALSE)</f>
        <v>#N/A</v>
      </c>
      <c r="B92" s="293"/>
      <c r="C92" s="294"/>
      <c r="D92" s="295"/>
      <c r="E92" s="681"/>
      <c r="F92" s="692" t="str">
        <f t="shared" si="26"/>
        <v/>
      </c>
      <c r="G92" s="689" t="str">
        <f t="shared" si="18"/>
        <v/>
      </c>
      <c r="H92" s="645" t="str">
        <f t="shared" si="19"/>
        <v/>
      </c>
      <c r="I92" s="633" t="str">
        <f t="shared" si="20"/>
        <v/>
      </c>
      <c r="J92" s="650" t="str">
        <f t="shared" si="21"/>
        <v/>
      </c>
      <c r="K92" s="633" t="str">
        <f t="shared" si="22"/>
        <v/>
      </c>
      <c r="L92" s="634" t="str">
        <f t="shared" si="27"/>
        <v/>
      </c>
      <c r="M92" s="576"/>
      <c r="N92" s="245" t="str">
        <f t="shared" si="24"/>
        <v/>
      </c>
      <c r="O92" s="366"/>
      <c r="P92" s="367"/>
      <c r="Q92" s="368"/>
      <c r="R92" s="369"/>
      <c r="S92" s="369"/>
      <c r="T92" s="369"/>
      <c r="U92" s="369"/>
      <c r="V92" s="369"/>
      <c r="W92" s="369"/>
      <c r="X92" s="369"/>
      <c r="Y92" s="369"/>
      <c r="Z92" s="369"/>
      <c r="AA92" s="369"/>
      <c r="AB92" s="370"/>
      <c r="AC92" s="370"/>
      <c r="AD92" s="246" t="str">
        <f t="shared" si="25"/>
        <v/>
      </c>
      <c r="AE92" s="247" t="str">
        <f t="shared" si="31"/>
        <v/>
      </c>
    </row>
    <row r="93" spans="1:86" ht="25.95" customHeight="1" x14ac:dyDescent="0.45">
      <c r="A93" s="250" t="e">
        <f>VLOOKUP(D93,非表示_活動量と単位!$D$8:$E$75,2,FALSE)</f>
        <v>#N/A</v>
      </c>
      <c r="B93" s="293"/>
      <c r="C93" s="294"/>
      <c r="D93" s="295"/>
      <c r="E93" s="681"/>
      <c r="F93" s="692" t="str">
        <f t="shared" si="26"/>
        <v/>
      </c>
      <c r="G93" s="689" t="str">
        <f t="shared" si="18"/>
        <v/>
      </c>
      <c r="H93" s="645" t="str">
        <f t="shared" si="19"/>
        <v/>
      </c>
      <c r="I93" s="633" t="str">
        <f t="shared" si="20"/>
        <v/>
      </c>
      <c r="J93" s="650" t="str">
        <f t="shared" si="21"/>
        <v/>
      </c>
      <c r="K93" s="633" t="str">
        <f t="shared" si="22"/>
        <v/>
      </c>
      <c r="L93" s="634" t="str">
        <f t="shared" si="27"/>
        <v/>
      </c>
      <c r="M93" s="576"/>
      <c r="N93" s="245" t="str">
        <f t="shared" si="24"/>
        <v/>
      </c>
      <c r="O93" s="366"/>
      <c r="P93" s="367"/>
      <c r="Q93" s="368"/>
      <c r="R93" s="369"/>
      <c r="S93" s="369"/>
      <c r="T93" s="369"/>
      <c r="U93" s="369"/>
      <c r="V93" s="369"/>
      <c r="W93" s="369"/>
      <c r="X93" s="369"/>
      <c r="Y93" s="369"/>
      <c r="Z93" s="369"/>
      <c r="AA93" s="369"/>
      <c r="AB93" s="370"/>
      <c r="AC93" s="370"/>
      <c r="AD93" s="246" t="str">
        <f t="shared" si="25"/>
        <v/>
      </c>
      <c r="AE93" s="247" t="str">
        <f t="shared" si="30"/>
        <v/>
      </c>
      <c r="CG93" s="237"/>
      <c r="CH93" s="234"/>
    </row>
    <row r="94" spans="1:86" ht="25.95" customHeight="1" x14ac:dyDescent="0.45">
      <c r="A94" s="250" t="e">
        <f>VLOOKUP(D94,非表示_活動量と単位!$D$8:$E$75,2,FALSE)</f>
        <v>#N/A</v>
      </c>
      <c r="B94" s="293"/>
      <c r="C94" s="294"/>
      <c r="D94" s="295"/>
      <c r="E94" s="681"/>
      <c r="F94" s="692" t="str">
        <f t="shared" si="26"/>
        <v/>
      </c>
      <c r="G94" s="689" t="str">
        <f t="shared" si="18"/>
        <v/>
      </c>
      <c r="H94" s="645" t="str">
        <f t="shared" si="19"/>
        <v/>
      </c>
      <c r="I94" s="633" t="str">
        <f t="shared" si="20"/>
        <v/>
      </c>
      <c r="J94" s="650" t="str">
        <f t="shared" si="21"/>
        <v/>
      </c>
      <c r="K94" s="633" t="str">
        <f t="shared" si="22"/>
        <v/>
      </c>
      <c r="L94" s="634" t="str">
        <f t="shared" si="27"/>
        <v/>
      </c>
      <c r="M94" s="576"/>
      <c r="N94" s="245" t="str">
        <f t="shared" si="24"/>
        <v/>
      </c>
      <c r="O94" s="366"/>
      <c r="P94" s="367"/>
      <c r="Q94" s="368"/>
      <c r="R94" s="369"/>
      <c r="S94" s="369"/>
      <c r="T94" s="369"/>
      <c r="U94" s="369"/>
      <c r="V94" s="369"/>
      <c r="W94" s="369"/>
      <c r="X94" s="369"/>
      <c r="Y94" s="369"/>
      <c r="Z94" s="369"/>
      <c r="AA94" s="369"/>
      <c r="AB94" s="370"/>
      <c r="AC94" s="370"/>
      <c r="AD94" s="246" t="str">
        <f t="shared" si="25"/>
        <v/>
      </c>
      <c r="AE94" s="247" t="str">
        <f t="shared" si="30"/>
        <v/>
      </c>
      <c r="CG94" s="237"/>
      <c r="CH94" s="234"/>
    </row>
    <row r="95" spans="1:86" ht="25.95" customHeight="1" x14ac:dyDescent="0.45">
      <c r="A95" s="250" t="e">
        <f>VLOOKUP(D95,非表示_活動量と単位!$D$8:$E$75,2,FALSE)</f>
        <v>#N/A</v>
      </c>
      <c r="B95" s="293"/>
      <c r="C95" s="294"/>
      <c r="D95" s="295"/>
      <c r="E95" s="681"/>
      <c r="F95" s="692" t="str">
        <f t="shared" si="26"/>
        <v/>
      </c>
      <c r="G95" s="689" t="str">
        <f t="shared" si="18"/>
        <v/>
      </c>
      <c r="H95" s="645" t="str">
        <f t="shared" si="19"/>
        <v/>
      </c>
      <c r="I95" s="633" t="str">
        <f t="shared" si="20"/>
        <v/>
      </c>
      <c r="J95" s="650" t="str">
        <f t="shared" si="21"/>
        <v/>
      </c>
      <c r="K95" s="633" t="str">
        <f t="shared" si="22"/>
        <v/>
      </c>
      <c r="L95" s="634" t="str">
        <f t="shared" si="27"/>
        <v/>
      </c>
      <c r="M95" s="576"/>
      <c r="N95" s="245" t="str">
        <f t="shared" si="24"/>
        <v/>
      </c>
      <c r="O95" s="366"/>
      <c r="P95" s="367"/>
      <c r="Q95" s="368"/>
      <c r="R95" s="369"/>
      <c r="S95" s="369"/>
      <c r="T95" s="369"/>
      <c r="U95" s="369"/>
      <c r="V95" s="369"/>
      <c r="W95" s="369"/>
      <c r="X95" s="369"/>
      <c r="Y95" s="369"/>
      <c r="Z95" s="369"/>
      <c r="AA95" s="369"/>
      <c r="AB95" s="370"/>
      <c r="AC95" s="370"/>
      <c r="AD95" s="246" t="str">
        <f t="shared" si="25"/>
        <v/>
      </c>
      <c r="AE95" s="247" t="str">
        <f t="shared" si="30"/>
        <v/>
      </c>
      <c r="CG95" s="237"/>
      <c r="CH95" s="234"/>
    </row>
    <row r="96" spans="1:86" ht="25.95" customHeight="1" x14ac:dyDescent="0.45">
      <c r="A96" s="250" t="e">
        <f>VLOOKUP(D96,非表示_活動量と単位!$D$8:$E$75,2,FALSE)</f>
        <v>#N/A</v>
      </c>
      <c r="B96" s="293"/>
      <c r="C96" s="294"/>
      <c r="D96" s="295"/>
      <c r="E96" s="681"/>
      <c r="F96" s="692" t="str">
        <f t="shared" si="26"/>
        <v/>
      </c>
      <c r="G96" s="689" t="str">
        <f t="shared" si="18"/>
        <v/>
      </c>
      <c r="H96" s="645" t="str">
        <f t="shared" si="19"/>
        <v/>
      </c>
      <c r="I96" s="633" t="str">
        <f t="shared" si="20"/>
        <v/>
      </c>
      <c r="J96" s="650" t="str">
        <f t="shared" si="21"/>
        <v/>
      </c>
      <c r="K96" s="633" t="str">
        <f t="shared" si="22"/>
        <v/>
      </c>
      <c r="L96" s="634" t="str">
        <f t="shared" si="27"/>
        <v/>
      </c>
      <c r="M96" s="576"/>
      <c r="N96" s="245" t="str">
        <f t="shared" si="24"/>
        <v/>
      </c>
      <c r="O96" s="366"/>
      <c r="P96" s="367"/>
      <c r="Q96" s="368"/>
      <c r="R96" s="369"/>
      <c r="S96" s="369"/>
      <c r="T96" s="369"/>
      <c r="U96" s="369"/>
      <c r="V96" s="369"/>
      <c r="W96" s="369"/>
      <c r="X96" s="369"/>
      <c r="Y96" s="369"/>
      <c r="Z96" s="369"/>
      <c r="AA96" s="369"/>
      <c r="AB96" s="370"/>
      <c r="AC96" s="370"/>
      <c r="AD96" s="246" t="str">
        <f t="shared" si="25"/>
        <v/>
      </c>
      <c r="AE96" s="247" t="str">
        <f t="shared" si="30"/>
        <v/>
      </c>
      <c r="CG96" s="237"/>
      <c r="CH96" s="234"/>
    </row>
    <row r="97" spans="1:86" ht="25.95" customHeight="1" x14ac:dyDescent="0.45">
      <c r="A97" s="250" t="e">
        <f>VLOOKUP(D97,非表示_活動量と単位!$D$8:$E$75,2,FALSE)</f>
        <v>#N/A</v>
      </c>
      <c r="B97" s="293"/>
      <c r="C97" s="294"/>
      <c r="D97" s="295"/>
      <c r="E97" s="681"/>
      <c r="F97" s="692" t="str">
        <f t="shared" si="26"/>
        <v/>
      </c>
      <c r="G97" s="689" t="str">
        <f t="shared" si="18"/>
        <v/>
      </c>
      <c r="H97" s="645" t="str">
        <f t="shared" si="19"/>
        <v/>
      </c>
      <c r="I97" s="633" t="str">
        <f t="shared" si="20"/>
        <v/>
      </c>
      <c r="J97" s="650" t="str">
        <f t="shared" si="21"/>
        <v/>
      </c>
      <c r="K97" s="633" t="str">
        <f t="shared" si="22"/>
        <v/>
      </c>
      <c r="L97" s="634" t="str">
        <f t="shared" si="27"/>
        <v/>
      </c>
      <c r="M97" s="576"/>
      <c r="N97" s="245" t="str">
        <f t="shared" si="24"/>
        <v/>
      </c>
      <c r="O97" s="366"/>
      <c r="P97" s="367"/>
      <c r="Q97" s="368"/>
      <c r="R97" s="369"/>
      <c r="S97" s="369"/>
      <c r="T97" s="369"/>
      <c r="U97" s="369"/>
      <c r="V97" s="369"/>
      <c r="W97" s="369"/>
      <c r="X97" s="369"/>
      <c r="Y97" s="369"/>
      <c r="Z97" s="369"/>
      <c r="AA97" s="369"/>
      <c r="AB97" s="370"/>
      <c r="AC97" s="370"/>
      <c r="AD97" s="246" t="str">
        <f t="shared" si="25"/>
        <v/>
      </c>
      <c r="AE97" s="247" t="str">
        <f t="shared" si="30"/>
        <v/>
      </c>
    </row>
    <row r="98" spans="1:86" ht="25.95" customHeight="1" x14ac:dyDescent="0.45">
      <c r="A98" s="250" t="e">
        <f>VLOOKUP(D98,非表示_活動量と単位!$D$8:$E$75,2,FALSE)</f>
        <v>#N/A</v>
      </c>
      <c r="B98" s="293"/>
      <c r="C98" s="294"/>
      <c r="D98" s="295"/>
      <c r="E98" s="681"/>
      <c r="F98" s="692" t="str">
        <f t="shared" si="26"/>
        <v/>
      </c>
      <c r="G98" s="689" t="str">
        <f t="shared" si="18"/>
        <v/>
      </c>
      <c r="H98" s="645" t="str">
        <f t="shared" si="19"/>
        <v/>
      </c>
      <c r="I98" s="633" t="str">
        <f t="shared" si="20"/>
        <v/>
      </c>
      <c r="J98" s="650" t="str">
        <f t="shared" si="21"/>
        <v/>
      </c>
      <c r="K98" s="633" t="str">
        <f t="shared" si="22"/>
        <v/>
      </c>
      <c r="L98" s="634" t="str">
        <f t="shared" si="27"/>
        <v/>
      </c>
      <c r="M98" s="576"/>
      <c r="N98" s="245" t="str">
        <f t="shared" si="24"/>
        <v/>
      </c>
      <c r="O98" s="366"/>
      <c r="P98" s="367"/>
      <c r="Q98" s="368"/>
      <c r="R98" s="369"/>
      <c r="S98" s="369"/>
      <c r="T98" s="369"/>
      <c r="U98" s="369"/>
      <c r="V98" s="369"/>
      <c r="W98" s="369"/>
      <c r="X98" s="369"/>
      <c r="Y98" s="369"/>
      <c r="Z98" s="369"/>
      <c r="AA98" s="369"/>
      <c r="AB98" s="370"/>
      <c r="AC98" s="370"/>
      <c r="AD98" s="246" t="str">
        <f t="shared" si="25"/>
        <v/>
      </c>
      <c r="AE98" s="247" t="str">
        <f t="shared" si="30"/>
        <v/>
      </c>
    </row>
    <row r="99" spans="1:86" ht="25.95" customHeight="1" x14ac:dyDescent="0.45">
      <c r="A99" s="250" t="e">
        <f>VLOOKUP(D99,非表示_活動量と単位!$D$8:$E$75,2,FALSE)</f>
        <v>#N/A</v>
      </c>
      <c r="B99" s="293"/>
      <c r="C99" s="294"/>
      <c r="D99" s="295"/>
      <c r="E99" s="681"/>
      <c r="F99" s="692" t="str">
        <f t="shared" si="26"/>
        <v/>
      </c>
      <c r="G99" s="689" t="str">
        <f t="shared" si="18"/>
        <v/>
      </c>
      <c r="H99" s="645" t="str">
        <f t="shared" si="19"/>
        <v/>
      </c>
      <c r="I99" s="633" t="str">
        <f t="shared" si="20"/>
        <v/>
      </c>
      <c r="J99" s="650" t="str">
        <f t="shared" si="21"/>
        <v/>
      </c>
      <c r="K99" s="633" t="str">
        <f t="shared" si="22"/>
        <v/>
      </c>
      <c r="L99" s="634" t="str">
        <f t="shared" si="27"/>
        <v/>
      </c>
      <c r="M99" s="576"/>
      <c r="N99" s="245" t="str">
        <f t="shared" si="24"/>
        <v/>
      </c>
      <c r="O99" s="366"/>
      <c r="P99" s="367"/>
      <c r="Q99" s="368"/>
      <c r="R99" s="369"/>
      <c r="S99" s="369"/>
      <c r="T99" s="369"/>
      <c r="U99" s="369"/>
      <c r="V99" s="369"/>
      <c r="W99" s="369"/>
      <c r="X99" s="369"/>
      <c r="Y99" s="369"/>
      <c r="Z99" s="369"/>
      <c r="AA99" s="369"/>
      <c r="AB99" s="370"/>
      <c r="AC99" s="370"/>
      <c r="AD99" s="246" t="str">
        <f t="shared" si="25"/>
        <v/>
      </c>
      <c r="AE99" s="247" t="str">
        <f t="shared" si="30"/>
        <v/>
      </c>
    </row>
    <row r="100" spans="1:86" ht="25.95" customHeight="1" x14ac:dyDescent="0.45">
      <c r="A100" s="250" t="e">
        <f>VLOOKUP(D100,非表示_活動量と単位!$D$8:$E$75,2,FALSE)</f>
        <v>#N/A</v>
      </c>
      <c r="B100" s="293"/>
      <c r="C100" s="294"/>
      <c r="D100" s="295"/>
      <c r="E100" s="681"/>
      <c r="F100" s="692" t="str">
        <f t="shared" si="26"/>
        <v/>
      </c>
      <c r="G100" s="689" t="str">
        <f t="shared" si="18"/>
        <v/>
      </c>
      <c r="H100" s="645" t="str">
        <f t="shared" si="19"/>
        <v/>
      </c>
      <c r="I100" s="633" t="str">
        <f t="shared" si="20"/>
        <v/>
      </c>
      <c r="J100" s="650" t="str">
        <f t="shared" si="21"/>
        <v/>
      </c>
      <c r="K100" s="633" t="str">
        <f t="shared" si="22"/>
        <v/>
      </c>
      <c r="L100" s="634" t="str">
        <f t="shared" si="27"/>
        <v/>
      </c>
      <c r="M100" s="576"/>
      <c r="N100" s="245" t="str">
        <f t="shared" si="24"/>
        <v/>
      </c>
      <c r="O100" s="366"/>
      <c r="P100" s="367"/>
      <c r="Q100" s="368"/>
      <c r="R100" s="369"/>
      <c r="S100" s="369"/>
      <c r="T100" s="369"/>
      <c r="U100" s="369"/>
      <c r="V100" s="369"/>
      <c r="W100" s="369"/>
      <c r="X100" s="369"/>
      <c r="Y100" s="369"/>
      <c r="Z100" s="369"/>
      <c r="AA100" s="369"/>
      <c r="AB100" s="370"/>
      <c r="AC100" s="370"/>
      <c r="AD100" s="246" t="str">
        <f t="shared" si="25"/>
        <v/>
      </c>
      <c r="AE100" s="247" t="str">
        <f t="shared" si="30"/>
        <v/>
      </c>
    </row>
    <row r="101" spans="1:86" ht="25.95" customHeight="1" x14ac:dyDescent="0.45">
      <c r="A101" s="250" t="e">
        <f>VLOOKUP(D101,非表示_活動量と単位!$D$8:$E$75,2,FALSE)</f>
        <v>#N/A</v>
      </c>
      <c r="B101" s="293"/>
      <c r="C101" s="294"/>
      <c r="D101" s="295"/>
      <c r="E101" s="681"/>
      <c r="F101" s="692" t="str">
        <f>IF(E101="","",INT(E101))</f>
        <v/>
      </c>
      <c r="G101" s="689" t="str">
        <f t="shared" si="18"/>
        <v/>
      </c>
      <c r="H101" s="645" t="str">
        <f t="shared" si="19"/>
        <v/>
      </c>
      <c r="I101" s="633" t="str">
        <f t="shared" si="20"/>
        <v/>
      </c>
      <c r="J101" s="650" t="str">
        <f t="shared" si="21"/>
        <v/>
      </c>
      <c r="K101" s="633" t="str">
        <f t="shared" si="22"/>
        <v/>
      </c>
      <c r="L101" s="634" t="str">
        <f t="shared" si="27"/>
        <v/>
      </c>
      <c r="M101" s="576"/>
      <c r="N101" s="245" t="str">
        <f t="shared" si="24"/>
        <v/>
      </c>
      <c r="O101" s="366"/>
      <c r="P101" s="367"/>
      <c r="Q101" s="368"/>
      <c r="R101" s="369"/>
      <c r="S101" s="369"/>
      <c r="T101" s="369"/>
      <c r="U101" s="369"/>
      <c r="V101" s="369"/>
      <c r="W101" s="369"/>
      <c r="X101" s="369"/>
      <c r="Y101" s="369"/>
      <c r="Z101" s="369"/>
      <c r="AA101" s="369"/>
      <c r="AB101" s="370"/>
      <c r="AC101" s="370"/>
      <c r="AD101" s="246" t="str">
        <f t="shared" si="25"/>
        <v/>
      </c>
      <c r="AE101" s="247" t="str">
        <f t="shared" si="30"/>
        <v/>
      </c>
    </row>
    <row r="102" spans="1:86" ht="25.2" customHeight="1" thickBot="1" x14ac:dyDescent="0.5">
      <c r="A102" s="250" t="e">
        <f>VLOOKUP(D102,非表示_活動量と単位!$D$8:$E$75,2,FALSE)</f>
        <v>#N/A</v>
      </c>
      <c r="B102" s="296"/>
      <c r="C102" s="127"/>
      <c r="D102" s="297"/>
      <c r="E102" s="683"/>
      <c r="F102" s="693" t="str">
        <f t="shared" si="26"/>
        <v/>
      </c>
      <c r="G102" s="689" t="str">
        <f t="shared" si="18"/>
        <v/>
      </c>
      <c r="H102" s="645" t="str">
        <f t="shared" si="19"/>
        <v/>
      </c>
      <c r="I102" s="633" t="str">
        <f t="shared" si="20"/>
        <v/>
      </c>
      <c r="J102" s="650" t="str">
        <f t="shared" si="21"/>
        <v/>
      </c>
      <c r="K102" s="633" t="str">
        <f t="shared" si="22"/>
        <v/>
      </c>
      <c r="L102" s="634" t="str">
        <f t="shared" si="27"/>
        <v/>
      </c>
      <c r="M102" s="578"/>
      <c r="N102" s="251" t="str">
        <f t="shared" si="24"/>
        <v/>
      </c>
      <c r="O102" s="371"/>
      <c r="P102" s="372"/>
      <c r="Q102" s="373"/>
      <c r="R102" s="374"/>
      <c r="S102" s="374"/>
      <c r="T102" s="374"/>
      <c r="U102" s="374"/>
      <c r="V102" s="374"/>
      <c r="W102" s="374"/>
      <c r="X102" s="374"/>
      <c r="Y102" s="374"/>
      <c r="Z102" s="374"/>
      <c r="AA102" s="374"/>
      <c r="AB102" s="375"/>
      <c r="AC102" s="375"/>
      <c r="AD102" s="248" t="str">
        <f t="shared" si="25"/>
        <v/>
      </c>
      <c r="AE102" s="249" t="str">
        <f t="shared" si="30"/>
        <v/>
      </c>
      <c r="AK102" s="458"/>
      <c r="CG102" s="235"/>
      <c r="CH102" s="234"/>
    </row>
    <row r="103" spans="1:86" ht="12" customHeight="1" x14ac:dyDescent="0.45"/>
    <row r="104" spans="1:86" ht="12" customHeight="1" x14ac:dyDescent="0.45"/>
    <row r="105" spans="1:86" ht="12" customHeight="1" x14ac:dyDescent="0.45"/>
    <row r="106" spans="1:86" ht="12" customHeight="1" x14ac:dyDescent="0.45"/>
    <row r="107" spans="1:86" ht="12" customHeight="1" x14ac:dyDescent="0.45"/>
    <row r="108" spans="1:86" ht="12" customHeight="1" x14ac:dyDescent="0.45"/>
    <row r="109" spans="1:86" ht="12" customHeight="1" x14ac:dyDescent="0.45"/>
    <row r="110" spans="1:86" ht="12" customHeight="1" x14ac:dyDescent="0.45"/>
    <row r="111" spans="1:86" ht="12" customHeight="1" x14ac:dyDescent="0.45"/>
    <row r="112" spans="1:86" ht="12" customHeight="1" x14ac:dyDescent="0.45"/>
    <row r="113" spans="117:118" ht="12" customHeight="1" x14ac:dyDescent="0.45"/>
    <row r="114" spans="117:118" ht="12" customHeight="1" x14ac:dyDescent="0.45"/>
    <row r="115" spans="117:118" ht="12" customHeight="1" x14ac:dyDescent="0.45"/>
    <row r="116" spans="117:118" ht="12" customHeight="1" x14ac:dyDescent="0.45"/>
    <row r="117" spans="117:118" ht="12" customHeight="1" thickBot="1" x14ac:dyDescent="0.5">
      <c r="DN117" s="232" t="s">
        <v>693</v>
      </c>
    </row>
    <row r="118" spans="117:118" ht="12" customHeight="1" x14ac:dyDescent="0.45">
      <c r="DN118" s="238" t="s">
        <v>689</v>
      </c>
    </row>
    <row r="119" spans="117:118" ht="12" customHeight="1" x14ac:dyDescent="0.45">
      <c r="DN119" s="239" t="s">
        <v>691</v>
      </c>
    </row>
    <row r="120" spans="117:118" ht="12" customHeight="1" x14ac:dyDescent="0.45">
      <c r="DM120" s="240"/>
      <c r="DN120" s="239" t="s">
        <v>695</v>
      </c>
    </row>
    <row r="121" spans="117:118" ht="12" customHeight="1" x14ac:dyDescent="0.45">
      <c r="DM121" s="240"/>
      <c r="DN121" s="239" t="s">
        <v>692</v>
      </c>
    </row>
    <row r="122" spans="117:118" ht="12" customHeight="1" thickBot="1" x14ac:dyDescent="0.5">
      <c r="DM122" s="240"/>
      <c r="DN122" s="241" t="s">
        <v>690</v>
      </c>
    </row>
    <row r="123" spans="117:118" ht="12" customHeight="1" x14ac:dyDescent="0.45"/>
    <row r="124" spans="117:118" ht="12" customHeight="1" x14ac:dyDescent="0.45"/>
    <row r="125" spans="117:118" ht="12" customHeight="1" x14ac:dyDescent="0.45"/>
    <row r="126" spans="117:118" ht="12" customHeight="1" x14ac:dyDescent="0.45"/>
    <row r="127" spans="117:118" ht="12" customHeight="1" x14ac:dyDescent="0.45"/>
    <row r="128" spans="117:118"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spans="112:116" ht="12" customHeight="1" x14ac:dyDescent="0.45"/>
    <row r="162" spans="112:116" ht="12" customHeight="1" x14ac:dyDescent="0.45"/>
    <row r="163" spans="112:116" ht="12" customHeight="1" x14ac:dyDescent="0.45"/>
    <row r="164" spans="112:116" ht="12" customHeight="1" x14ac:dyDescent="0.45"/>
    <row r="165" spans="112:116" ht="12" customHeight="1" x14ac:dyDescent="0.45"/>
    <row r="166" spans="112:116" ht="12" customHeight="1" x14ac:dyDescent="0.45"/>
    <row r="167" spans="112:116" ht="12" customHeight="1" x14ac:dyDescent="0.45"/>
    <row r="168" spans="112:116" ht="12" customHeight="1" x14ac:dyDescent="0.45"/>
    <row r="169" spans="112:116" ht="12" customHeight="1" x14ac:dyDescent="0.45">
      <c r="DH169" s="212"/>
      <c r="DI169" s="212"/>
      <c r="DJ169" s="212"/>
      <c r="DK169" s="212"/>
      <c r="DL169" s="212"/>
    </row>
    <row r="170" spans="112:116" ht="12" customHeight="1" x14ac:dyDescent="0.45">
      <c r="DH170" s="212"/>
      <c r="DI170" s="212"/>
      <c r="DJ170" s="212"/>
      <c r="DK170" s="212"/>
      <c r="DL170" s="212"/>
    </row>
    <row r="171" spans="112:116" ht="12" customHeight="1" x14ac:dyDescent="0.45">
      <c r="DH171" s="212"/>
      <c r="DI171" s="212"/>
      <c r="DJ171" s="212"/>
      <c r="DK171" s="212"/>
      <c r="DL171" s="212"/>
    </row>
    <row r="172" spans="112:116" ht="12" customHeight="1" x14ac:dyDescent="0.45">
      <c r="DH172" s="212"/>
      <c r="DI172" s="212"/>
      <c r="DJ172" s="212"/>
      <c r="DK172" s="212"/>
      <c r="DL172" s="212"/>
    </row>
    <row r="173" spans="112:116" ht="12" customHeight="1" x14ac:dyDescent="0.45">
      <c r="DH173" s="212"/>
      <c r="DI173" s="212"/>
      <c r="DJ173" s="212"/>
      <c r="DK173" s="212"/>
      <c r="DL173" s="212"/>
    </row>
    <row r="174" spans="112:116" ht="12" customHeight="1" x14ac:dyDescent="0.45">
      <c r="DH174" s="212"/>
      <c r="DI174" s="212"/>
      <c r="DJ174" s="212"/>
      <c r="DK174" s="212"/>
      <c r="DL174" s="212"/>
    </row>
    <row r="175" spans="112:116" ht="12" customHeight="1" x14ac:dyDescent="0.45">
      <c r="DH175" s="212"/>
      <c r="DI175" s="212"/>
      <c r="DJ175" s="212"/>
      <c r="DK175" s="212"/>
      <c r="DL175" s="212"/>
    </row>
    <row r="176" spans="112:116"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ht="12" customHeight="1" x14ac:dyDescent="0.45"/>
    <row r="194" ht="12" customHeight="1" x14ac:dyDescent="0.45"/>
    <row r="195" ht="12" customHeight="1" x14ac:dyDescent="0.45"/>
    <row r="196" ht="12" customHeight="1" x14ac:dyDescent="0.45"/>
    <row r="197" ht="12" customHeight="1" x14ac:dyDescent="0.45"/>
    <row r="198" ht="12" customHeight="1" x14ac:dyDescent="0.45"/>
    <row r="199" ht="12" customHeight="1" x14ac:dyDescent="0.45"/>
    <row r="200" ht="12" customHeight="1" x14ac:dyDescent="0.45"/>
    <row r="201" ht="12" customHeight="1" x14ac:dyDescent="0.45"/>
    <row r="202" ht="12" customHeight="1" x14ac:dyDescent="0.45"/>
    <row r="203" ht="12" customHeight="1" x14ac:dyDescent="0.45"/>
    <row r="204" ht="12" customHeight="1" x14ac:dyDescent="0.45"/>
    <row r="205" ht="12" customHeight="1" x14ac:dyDescent="0.45"/>
    <row r="206" ht="12" customHeight="1" x14ac:dyDescent="0.45"/>
    <row r="207" ht="12" customHeight="1" x14ac:dyDescent="0.45"/>
    <row r="208" ht="12" customHeight="1" x14ac:dyDescent="0.45"/>
    <row r="209" ht="12" customHeight="1" x14ac:dyDescent="0.45"/>
    <row r="210" ht="12" customHeight="1" x14ac:dyDescent="0.45"/>
    <row r="211" ht="12" customHeight="1" x14ac:dyDescent="0.45"/>
    <row r="212" ht="12" customHeight="1" x14ac:dyDescent="0.45"/>
    <row r="213" ht="12" customHeight="1" x14ac:dyDescent="0.45"/>
    <row r="214" ht="12" customHeight="1" x14ac:dyDescent="0.45"/>
    <row r="215" ht="12" customHeight="1" x14ac:dyDescent="0.45"/>
    <row r="216" ht="12" customHeight="1" x14ac:dyDescent="0.45"/>
    <row r="217" ht="12" customHeight="1" x14ac:dyDescent="0.45"/>
    <row r="218" ht="12" customHeight="1" x14ac:dyDescent="0.45"/>
  </sheetData>
  <sheetProtection algorithmName="SHA-512" hashValue="F2k5A8Ed0LIZchQQnIt/0cKyWQuJocS5jt6fo/QmnEm0/7qBCPaVQmGu8j7MeiWAwB15Mz5vCstB1fZQ2qAPYw==" saltValue="pXO7nvSU3TAPixYS9gRQ+g==" spinCount="100000" sheet="1" scenarios="1" formatRows="0"/>
  <mergeCells count="36">
    <mergeCell ref="P45:AA46"/>
    <mergeCell ref="AB45:AB47"/>
    <mergeCell ref="AC45:AC47"/>
    <mergeCell ref="AD45:AE45"/>
    <mergeCell ref="AD46:AD47"/>
    <mergeCell ref="AE46:AE47"/>
    <mergeCell ref="J45:K46"/>
    <mergeCell ref="L45:L47"/>
    <mergeCell ref="M45:M47"/>
    <mergeCell ref="N45:N46"/>
    <mergeCell ref="O45:O47"/>
    <mergeCell ref="B45:B47"/>
    <mergeCell ref="C45:C47"/>
    <mergeCell ref="D45:D47"/>
    <mergeCell ref="H45:I46"/>
    <mergeCell ref="F45:G46"/>
    <mergeCell ref="E45:E47"/>
    <mergeCell ref="N4:N5"/>
    <mergeCell ref="O4:O6"/>
    <mergeCell ref="J33:K33"/>
    <mergeCell ref="AD4:AE4"/>
    <mergeCell ref="AD5:AD6"/>
    <mergeCell ref="AE5:AE6"/>
    <mergeCell ref="AB4:AB6"/>
    <mergeCell ref="AC4:AC6"/>
    <mergeCell ref="M4:M6"/>
    <mergeCell ref="P4:AA5"/>
    <mergeCell ref="B4:B6"/>
    <mergeCell ref="C4:C6"/>
    <mergeCell ref="J32:K32"/>
    <mergeCell ref="D4:D6"/>
    <mergeCell ref="L4:L6"/>
    <mergeCell ref="H4:I5"/>
    <mergeCell ref="J4:K5"/>
    <mergeCell ref="F4:G5"/>
    <mergeCell ref="E4:E6"/>
  </mergeCells>
  <phoneticPr fontId="2"/>
  <conditionalFormatting sqref="F2 L32:L33 B7:B10 B30:D31 AE32:AE33 AB13:AE13 P13:AA16 D7:D10 K14:AE21 K13:O13 B48 B80:B82 D80:D82 D48:D51 D70:D71 D60:D61 K48:AE102 I7:I21 K7:AE12 I48:I102 B12:D22 F13:G21 F8:G10 F22:AE22 F30:AE31 G7">
    <cfRule type="expression" dxfId="293" priority="32">
      <formula>$BR$3=TRUE</formula>
    </cfRule>
  </conditionalFormatting>
  <conditionalFormatting sqref="L33">
    <cfRule type="expression" dxfId="292" priority="104">
      <formula>$BR$3=TRUE</formula>
    </cfRule>
  </conditionalFormatting>
  <conditionalFormatting sqref="C8:C10">
    <cfRule type="expression" dxfId="291" priority="99">
      <formula>$BR$3=TRUE</formula>
    </cfRule>
  </conditionalFormatting>
  <conditionalFormatting sqref="C7">
    <cfRule type="expression" dxfId="290" priority="98">
      <formula>$BR$3=TRUE</formula>
    </cfRule>
  </conditionalFormatting>
  <conditionalFormatting sqref="B93:D101">
    <cfRule type="expression" dxfId="289" priority="92">
      <formula>$BR$3=TRUE</formula>
    </cfRule>
  </conditionalFormatting>
  <conditionalFormatting sqref="C80:C82">
    <cfRule type="expression" dxfId="288" priority="91">
      <formula>$BR$3=TRUE</formula>
    </cfRule>
  </conditionalFormatting>
  <conditionalFormatting sqref="C48">
    <cfRule type="expression" dxfId="287" priority="90">
      <formula>$BR$3=TRUE</formula>
    </cfRule>
  </conditionalFormatting>
  <conditionalFormatting sqref="B29:D29 F29:AE29">
    <cfRule type="expression" dxfId="286" priority="89">
      <formula>$BR$3=TRUE</formula>
    </cfRule>
  </conditionalFormatting>
  <conditionalFormatting sqref="B28:D28 F28:AE28">
    <cfRule type="expression" dxfId="285" priority="88">
      <formula>$BR$3=TRUE</formula>
    </cfRule>
  </conditionalFormatting>
  <conditionalFormatting sqref="B27:D27 F27:AE27">
    <cfRule type="expression" dxfId="284" priority="87">
      <formula>$BR$3=TRUE</formula>
    </cfRule>
  </conditionalFormatting>
  <conditionalFormatting sqref="B26:D26 F26:AE26">
    <cfRule type="expression" dxfId="283" priority="86">
      <formula>$BR$3=TRUE</formula>
    </cfRule>
  </conditionalFormatting>
  <conditionalFormatting sqref="B102:D102">
    <cfRule type="expression" dxfId="282" priority="84">
      <formula>$BR$3=TRUE</formula>
    </cfRule>
  </conditionalFormatting>
  <conditionalFormatting sqref="B88:D92">
    <cfRule type="expression" dxfId="281" priority="82">
      <formula>$BR$3=TRUE</formula>
    </cfRule>
  </conditionalFormatting>
  <conditionalFormatting sqref="B83:D87">
    <cfRule type="expression" dxfId="280" priority="80">
      <formula>$BR$3=TRUE</formula>
    </cfRule>
  </conditionalFormatting>
  <conditionalFormatting sqref="B49:B51">
    <cfRule type="expression" dxfId="279" priority="78">
      <formula>$BR$3=TRUE</formula>
    </cfRule>
  </conditionalFormatting>
  <conditionalFormatting sqref="C49:C51">
    <cfRule type="expression" dxfId="278" priority="77">
      <formula>$BR$3=TRUE</formula>
    </cfRule>
  </conditionalFormatting>
  <conditionalFormatting sqref="B57:D59">
    <cfRule type="expression" dxfId="277" priority="75">
      <formula>$BR$3=TRUE</formula>
    </cfRule>
  </conditionalFormatting>
  <conditionalFormatting sqref="B52:D56">
    <cfRule type="expression" dxfId="276" priority="73">
      <formula>$BR$3=TRUE</formula>
    </cfRule>
  </conditionalFormatting>
  <conditionalFormatting sqref="B70:B71">
    <cfRule type="expression" dxfId="275" priority="71">
      <formula>$BR$3=TRUE</formula>
    </cfRule>
  </conditionalFormatting>
  <conditionalFormatting sqref="C70:C71">
    <cfRule type="expression" dxfId="274" priority="70">
      <formula>$BR$3=TRUE</formula>
    </cfRule>
  </conditionalFormatting>
  <conditionalFormatting sqref="B77:D79">
    <cfRule type="expression" dxfId="273" priority="68">
      <formula>$BR$3=TRUE</formula>
    </cfRule>
  </conditionalFormatting>
  <conditionalFormatting sqref="B72:D76">
    <cfRule type="expression" dxfId="272" priority="66">
      <formula>$BR$3=TRUE</formula>
    </cfRule>
  </conditionalFormatting>
  <conditionalFormatting sqref="B60:B61">
    <cfRule type="expression" dxfId="271" priority="64">
      <formula>$BR$3=TRUE</formula>
    </cfRule>
  </conditionalFormatting>
  <conditionalFormatting sqref="C60:C61">
    <cfRule type="expression" dxfId="270" priority="63">
      <formula>$BR$3=TRUE</formula>
    </cfRule>
  </conditionalFormatting>
  <conditionalFormatting sqref="B67:D69">
    <cfRule type="expression" dxfId="269" priority="61">
      <formula>$BR$3=TRUE</formula>
    </cfRule>
  </conditionalFormatting>
  <conditionalFormatting sqref="B62:D66">
    <cfRule type="expression" dxfId="268" priority="59">
      <formula>$BR$3=TRUE</formula>
    </cfRule>
  </conditionalFormatting>
  <conditionalFormatting sqref="B11:D12 F11:G12">
    <cfRule type="expression" dxfId="267" priority="31">
      <formula>$BR$3=TRUE</formula>
    </cfRule>
  </conditionalFormatting>
  <conditionalFormatting sqref="B25:D25 F25:AE25">
    <cfRule type="expression" dxfId="266" priority="56">
      <formula>$BR$3=TRUE</formula>
    </cfRule>
  </conditionalFormatting>
  <conditionalFormatting sqref="B24:D24 F24:AE24">
    <cfRule type="expression" dxfId="265" priority="55">
      <formula>$BR$3=TRUE</formula>
    </cfRule>
  </conditionalFormatting>
  <conditionalFormatting sqref="B23:D23 F23:AE23">
    <cfRule type="expression" dxfId="264" priority="54">
      <formula>$BR$3=TRUE</formula>
    </cfRule>
  </conditionalFormatting>
  <conditionalFormatting sqref="P14:AA14">
    <cfRule type="expression" dxfId="263" priority="53">
      <formula>$BR$3=TRUE</formula>
    </cfRule>
  </conditionalFormatting>
  <conditionalFormatting sqref="B13:D13">
    <cfRule type="expression" dxfId="262" priority="52">
      <formula>$BR$3=TRUE</formula>
    </cfRule>
  </conditionalFormatting>
  <conditionalFormatting sqref="P15:AA15">
    <cfRule type="expression" dxfId="261" priority="51">
      <formula>$BR$3=TRUE</formula>
    </cfRule>
  </conditionalFormatting>
  <conditionalFormatting sqref="P13:AA13">
    <cfRule type="expression" dxfId="260" priority="50">
      <formula>$BR$3=TRUE</formula>
    </cfRule>
  </conditionalFormatting>
  <conditionalFormatting sqref="B12:D12">
    <cfRule type="expression" dxfId="259" priority="49">
      <formula>$BR$3=TRUE</formula>
    </cfRule>
  </conditionalFormatting>
  <conditionalFormatting sqref="P13:AA13">
    <cfRule type="expression" dxfId="258" priority="48">
      <formula>$BR$3=TRUE</formula>
    </cfRule>
  </conditionalFormatting>
  <conditionalFormatting sqref="P14:AA14">
    <cfRule type="expression" dxfId="257" priority="47">
      <formula>$BR$3=TRUE</formula>
    </cfRule>
  </conditionalFormatting>
  <conditionalFormatting sqref="P12:AA12">
    <cfRule type="expression" dxfId="256" priority="46">
      <formula>$BR$3=TRUE</formula>
    </cfRule>
  </conditionalFormatting>
  <conditionalFormatting sqref="B13:D13">
    <cfRule type="expression" dxfId="255" priority="45">
      <formula>$BR$3=TRUE</formula>
    </cfRule>
  </conditionalFormatting>
  <conditionalFormatting sqref="B14:D14">
    <cfRule type="expression" dxfId="254" priority="44">
      <formula>$BR$3=TRUE</formula>
    </cfRule>
  </conditionalFormatting>
  <conditionalFormatting sqref="B13:D13">
    <cfRule type="expression" dxfId="253" priority="43">
      <formula>$BR$3=TRUE</formula>
    </cfRule>
  </conditionalFormatting>
  <conditionalFormatting sqref="P13:AA13">
    <cfRule type="expression" dxfId="252" priority="41">
      <formula>$BR$3=TRUE</formula>
    </cfRule>
  </conditionalFormatting>
  <conditionalFormatting sqref="P15:AA15">
    <cfRule type="expression" dxfId="251" priority="40">
      <formula>$BR$3=TRUE</formula>
    </cfRule>
  </conditionalFormatting>
  <conditionalFormatting sqref="P16:AA16">
    <cfRule type="expression" dxfId="250" priority="39">
      <formula>$BR$3=TRUE</formula>
    </cfRule>
  </conditionalFormatting>
  <conditionalFormatting sqref="P14:AA14">
    <cfRule type="expression" dxfId="249" priority="38">
      <formula>$BR$3=TRUE</formula>
    </cfRule>
  </conditionalFormatting>
  <conditionalFormatting sqref="P14:AA14">
    <cfRule type="expression" dxfId="248" priority="37">
      <formula>$BR$3=TRUE</formula>
    </cfRule>
  </conditionalFormatting>
  <conditionalFormatting sqref="P15:AA15">
    <cfRule type="expression" dxfId="247" priority="36">
      <formula>$BR$3=TRUE</formula>
    </cfRule>
  </conditionalFormatting>
  <conditionalFormatting sqref="P13:AA13">
    <cfRule type="expression" dxfId="246" priority="35">
      <formula>$BR$3=TRUE</formula>
    </cfRule>
  </conditionalFormatting>
  <conditionalFormatting sqref="H7:I21">
    <cfRule type="expression" dxfId="245" priority="57">
      <formula>$A7=1</formula>
    </cfRule>
    <cfRule type="expression" dxfId="244" priority="58">
      <formula>VLOOKUP($C7,モニタリングポイント,9,FALSE)="デフォルト値"</formula>
    </cfRule>
  </conditionalFormatting>
  <conditionalFormatting sqref="H7:H21">
    <cfRule type="expression" dxfId="243" priority="22">
      <formula>$BP$3=TRUE</formula>
    </cfRule>
  </conditionalFormatting>
  <conditionalFormatting sqref="J7:J21">
    <cfRule type="expression" dxfId="242" priority="29">
      <formula>$BP$3=TRUE</formula>
    </cfRule>
  </conditionalFormatting>
  <conditionalFormatting sqref="G48:G102">
    <cfRule type="expression" dxfId="241" priority="19">
      <formula>$BR$3=TRUE</formula>
    </cfRule>
  </conditionalFormatting>
  <conditionalFormatting sqref="H48:I102">
    <cfRule type="expression" dxfId="240" priority="26">
      <formula>$A48=1</formula>
    </cfRule>
    <cfRule type="expression" dxfId="239" priority="27">
      <formula>VLOOKUP($C48,モニタリングポイント,9,FALSE)="デフォルト値"</formula>
    </cfRule>
  </conditionalFormatting>
  <conditionalFormatting sqref="H48:H102">
    <cfRule type="expression" dxfId="238" priority="20">
      <formula>$BP$3=TRUE</formula>
    </cfRule>
  </conditionalFormatting>
  <conditionalFormatting sqref="J48:J102">
    <cfRule type="expression" dxfId="237" priority="23">
      <formula>$BP$3=TRUE</formula>
    </cfRule>
  </conditionalFormatting>
  <conditionalFormatting sqref="J7:K21">
    <cfRule type="expression" dxfId="236" priority="21">
      <formula>VLOOKUP($C7,モニタリングポイント,11,FALSE)="デフォルト値"</formula>
    </cfRule>
  </conditionalFormatting>
  <conditionalFormatting sqref="J48:K102">
    <cfRule type="expression" dxfId="235" priority="25">
      <formula>VLOOKUP($C48,モニタリングポイント,11,FALSE)="デフォルト値"</formula>
    </cfRule>
  </conditionalFormatting>
  <conditionalFormatting sqref="E17:E22 E30:E31">
    <cfRule type="expression" dxfId="234" priority="18">
      <formula>$BR$3=TRUE</formula>
    </cfRule>
  </conditionalFormatting>
  <conditionalFormatting sqref="E29">
    <cfRule type="expression" dxfId="233" priority="17">
      <formula>$BR$3=TRUE</formula>
    </cfRule>
  </conditionalFormatting>
  <conditionalFormatting sqref="E28">
    <cfRule type="expression" dxfId="232" priority="16">
      <formula>$BR$3=TRUE</formula>
    </cfRule>
  </conditionalFormatting>
  <conditionalFormatting sqref="E27">
    <cfRule type="expression" dxfId="231" priority="15">
      <formula>$BR$3=TRUE</formula>
    </cfRule>
  </conditionalFormatting>
  <conditionalFormatting sqref="E26">
    <cfRule type="expression" dxfId="230" priority="14">
      <formula>$BR$3=TRUE</formula>
    </cfRule>
  </conditionalFormatting>
  <conditionalFormatting sqref="E25">
    <cfRule type="expression" dxfId="229" priority="12">
      <formula>$BR$3=TRUE</formula>
    </cfRule>
  </conditionalFormatting>
  <conditionalFormatting sqref="E24">
    <cfRule type="expression" dxfId="228" priority="11">
      <formula>$BR$3=TRUE</formula>
    </cfRule>
  </conditionalFormatting>
  <conditionalFormatting sqref="E23">
    <cfRule type="expression" dxfId="227" priority="10">
      <formula>$BR$3=TRUE</formula>
    </cfRule>
  </conditionalFormatting>
  <conditionalFormatting sqref="E13:E16 E7:E10">
    <cfRule type="expression" dxfId="226" priority="7">
      <formula>$BR$3=TRUE</formula>
    </cfRule>
  </conditionalFormatting>
  <conditionalFormatting sqref="E11:E12">
    <cfRule type="expression" dxfId="225" priority="6">
      <formula>$BR$3=TRUE</formula>
    </cfRule>
  </conditionalFormatting>
  <conditionalFormatting sqref="F7">
    <cfRule type="expression" dxfId="224" priority="5">
      <formula>$BR$3=TRUE</formula>
    </cfRule>
  </conditionalFormatting>
  <conditionalFormatting sqref="E48:E51 E54:E102">
    <cfRule type="expression" dxfId="223" priority="4">
      <formula>$BR$3=TRUE</formula>
    </cfRule>
  </conditionalFormatting>
  <conditionalFormatting sqref="E52:E53">
    <cfRule type="expression" dxfId="222" priority="3">
      <formula>$BR$3=TRUE</formula>
    </cfRule>
  </conditionalFormatting>
  <conditionalFormatting sqref="F48:F51 F54:F102">
    <cfRule type="expression" dxfId="221" priority="2">
      <formula>$BR$3=TRUE</formula>
    </cfRule>
  </conditionalFormatting>
  <conditionalFormatting sqref="F52:F53">
    <cfRule type="expression" dxfId="220" priority="1">
      <formula>$BR$3=TRUE</formula>
    </cfRule>
  </conditionalFormatting>
  <dataValidations count="1">
    <dataValidation type="list" allowBlank="1" showInputMessage="1" showErrorMessage="1" sqref="D7:D21 D48:D102" xr:uid="{00000000-0002-0000-0700-000000000000}">
      <formula1>活動の種別※その他除く</formula1>
    </dataValidation>
  </dataValidations>
  <pageMargins left="0.59055118110236227" right="0.59055118110236227" top="0.39370078740157483" bottom="0.39370078740157483" header="0.31496062992125984" footer="0.31496062992125984"/>
  <pageSetup paperSize="9" scale="53" fitToHeight="0" orientation="landscape" r:id="rId1"/>
  <rowBreaks count="3" manualBreakCount="3">
    <brk id="44" max="30" man="1"/>
    <brk id="87" max="30" man="1"/>
    <brk id="103" max="30" man="1"/>
  </rowBreaks>
  <colBreaks count="2" manualBreakCount="2">
    <brk id="13" max="43" man="1"/>
    <brk id="30" max="43"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251460</xdr:colOff>
                    <xdr:row>1</xdr:row>
                    <xdr:rowOff>22860</xdr:rowOff>
                  </from>
                  <to>
                    <xdr:col>7</xdr:col>
                    <xdr:colOff>868680</xdr:colOff>
                    <xdr:row>2</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8">
    <pageSetUpPr fitToPage="1"/>
  </sheetPr>
  <dimension ref="A1:DP248"/>
  <sheetViews>
    <sheetView showGridLines="0" view="pageBreakPreview" zoomScale="80" zoomScaleNormal="70" zoomScaleSheetLayoutView="80" workbookViewId="0"/>
  </sheetViews>
  <sheetFormatPr defaultColWidth="8.69921875" defaultRowHeight="12" x14ac:dyDescent="0.45"/>
  <cols>
    <col min="1" max="1" width="2.69921875" style="229" customWidth="1"/>
    <col min="2" max="2" width="6.09765625" style="5" customWidth="1"/>
    <col min="3" max="3" width="13.19921875" style="5" customWidth="1"/>
    <col min="4" max="4" width="28" style="5" customWidth="1"/>
    <col min="5" max="5" width="14.5" style="5" customWidth="1"/>
    <col min="6" max="6" width="14" style="38" customWidth="1"/>
    <col min="7" max="7" width="10.3984375" style="668" customWidth="1"/>
    <col min="8" max="8" width="14" style="38" customWidth="1"/>
    <col min="9" max="9" width="9.59765625" style="668" customWidth="1"/>
    <col min="10" max="10" width="14" style="38" customWidth="1"/>
    <col min="11" max="11" width="9.59765625" style="668" customWidth="1"/>
    <col min="12" max="12" width="15.19921875" style="38" customWidth="1"/>
    <col min="13" max="13" width="76" style="38" customWidth="1"/>
    <col min="14" max="14" width="9" style="38" hidden="1" customWidth="1"/>
    <col min="15" max="19" width="8.69921875" style="38" hidden="1" customWidth="1"/>
    <col min="20" max="29" width="8.69921875" style="5" hidden="1" customWidth="1"/>
    <col min="30" max="30" width="22.19921875" style="5" hidden="1" customWidth="1"/>
    <col min="31" max="31" width="12.59765625" style="5" hidden="1" customWidth="1"/>
    <col min="32" max="32" width="3.19921875" style="212" customWidth="1"/>
    <col min="33" max="33" width="2.19921875" style="212" customWidth="1"/>
    <col min="34" max="35" width="5.5" style="212" customWidth="1"/>
    <col min="36" max="36" width="7.59765625" style="212" customWidth="1"/>
    <col min="37" max="37" width="5.19921875" style="212" customWidth="1"/>
    <col min="38" max="71" width="2.19921875" style="212" customWidth="1"/>
    <col min="72" max="72" width="9.19921875" style="212" hidden="1" customWidth="1"/>
    <col min="73" max="86" width="2.19921875" style="212" customWidth="1"/>
    <col min="87" max="87" width="2.19921875" style="230" customWidth="1"/>
    <col min="88" max="88" width="2.19921875" style="231" customWidth="1"/>
    <col min="89" max="97" width="2.19921875" style="212" customWidth="1"/>
    <col min="98" max="98" width="8.69921875" style="212"/>
    <col min="99" max="100" width="8.69921875" style="232"/>
    <col min="101" max="101" width="6.09765625" style="232" customWidth="1"/>
    <col min="102" max="102" width="8.69921875" style="232"/>
    <col min="103" max="103" width="8.19921875" style="232" customWidth="1"/>
    <col min="104" max="104" width="9.69921875" style="232" customWidth="1"/>
    <col min="105" max="105" width="6.5" style="232" customWidth="1"/>
    <col min="106" max="113" width="8.69921875" style="232"/>
    <col min="114" max="114" width="26.19921875" style="232" customWidth="1"/>
    <col min="115" max="120" width="8.69921875" style="232"/>
    <col min="121" max="16384" width="8.69921875" style="212"/>
  </cols>
  <sheetData>
    <row r="1" spans="1:88" ht="12" customHeight="1" thickBot="1" x14ac:dyDescent="0.5">
      <c r="H1" s="668"/>
    </row>
    <row r="2" spans="1:88" ht="18" customHeight="1" thickBot="1" x14ac:dyDescent="0.5">
      <c r="B2" s="72" t="str">
        <f ca="1">MID(CELL("filename",C2),FIND("]",CELL("filename",C2))+1,3)&amp;"．"</f>
        <v>6-2．</v>
      </c>
      <c r="C2" s="72" t="s">
        <v>954</v>
      </c>
      <c r="F2" s="161" t="str">
        <f>IF('4. 排出源リスト'!G5&amp;"年度"="","",'4. 排出源リスト'!G5&amp;"年度")</f>
        <v>令和3年度</v>
      </c>
      <c r="BT2" s="212" t="s">
        <v>778</v>
      </c>
    </row>
    <row r="3" spans="1:88" ht="12" customHeight="1" thickBot="1" x14ac:dyDescent="0.5">
      <c r="BT3" s="31" t="b">
        <v>0</v>
      </c>
    </row>
    <row r="4" spans="1:88" ht="15" customHeight="1" x14ac:dyDescent="0.45">
      <c r="B4" s="858" t="s">
        <v>948</v>
      </c>
      <c r="C4" s="861" t="s">
        <v>766</v>
      </c>
      <c r="D4" s="881" t="s">
        <v>603</v>
      </c>
      <c r="E4" s="895" t="s">
        <v>1009</v>
      </c>
      <c r="F4" s="889" t="s">
        <v>1010</v>
      </c>
      <c r="G4" s="893"/>
      <c r="H4" s="889" t="s">
        <v>605</v>
      </c>
      <c r="I4" s="890"/>
      <c r="J4" s="893" t="s">
        <v>676</v>
      </c>
      <c r="K4" s="893"/>
      <c r="L4" s="886" t="s">
        <v>854</v>
      </c>
      <c r="M4" s="918" t="s">
        <v>721</v>
      </c>
      <c r="N4" s="898" t="s">
        <v>764</v>
      </c>
      <c r="O4" s="900" t="s">
        <v>767</v>
      </c>
      <c r="P4" s="916" t="s">
        <v>881</v>
      </c>
      <c r="Q4" s="916"/>
      <c r="R4" s="916"/>
      <c r="S4" s="916"/>
      <c r="T4" s="916"/>
      <c r="U4" s="916"/>
      <c r="V4" s="916"/>
      <c r="W4" s="916"/>
      <c r="X4" s="916"/>
      <c r="Y4" s="916"/>
      <c r="Z4" s="916"/>
      <c r="AA4" s="916"/>
      <c r="AB4" s="909" t="s">
        <v>768</v>
      </c>
      <c r="AC4" s="910" t="s">
        <v>765</v>
      </c>
      <c r="AD4" s="905" t="s">
        <v>789</v>
      </c>
      <c r="AE4" s="906"/>
    </row>
    <row r="5" spans="1:88" ht="19.95" customHeight="1" x14ac:dyDescent="0.45">
      <c r="B5" s="859"/>
      <c r="C5" s="862"/>
      <c r="D5" s="882"/>
      <c r="E5" s="896"/>
      <c r="F5" s="891"/>
      <c r="G5" s="894"/>
      <c r="H5" s="891"/>
      <c r="I5" s="892"/>
      <c r="J5" s="894"/>
      <c r="K5" s="894"/>
      <c r="L5" s="887"/>
      <c r="M5" s="919"/>
      <c r="N5" s="899"/>
      <c r="O5" s="901"/>
      <c r="P5" s="917"/>
      <c r="Q5" s="917"/>
      <c r="R5" s="917"/>
      <c r="S5" s="917"/>
      <c r="T5" s="917"/>
      <c r="U5" s="917"/>
      <c r="V5" s="917"/>
      <c r="W5" s="917"/>
      <c r="X5" s="917"/>
      <c r="Y5" s="917"/>
      <c r="Z5" s="917"/>
      <c r="AA5" s="917"/>
      <c r="AB5" s="877"/>
      <c r="AC5" s="911"/>
      <c r="AD5" s="720" t="s">
        <v>790</v>
      </c>
      <c r="AE5" s="907" t="s">
        <v>772</v>
      </c>
      <c r="AI5" s="212" t="s">
        <v>880</v>
      </c>
      <c r="CI5" s="233"/>
      <c r="CJ5" s="234"/>
    </row>
    <row r="6" spans="1:88" ht="21.6" customHeight="1" thickBot="1" x14ac:dyDescent="0.5">
      <c r="B6" s="860"/>
      <c r="C6" s="863"/>
      <c r="D6" s="883"/>
      <c r="E6" s="897"/>
      <c r="F6" s="252" t="s">
        <v>674</v>
      </c>
      <c r="G6" s="253" t="s">
        <v>675</v>
      </c>
      <c r="H6" s="254" t="s">
        <v>720</v>
      </c>
      <c r="I6" s="677" t="s">
        <v>693</v>
      </c>
      <c r="J6" s="256" t="s">
        <v>720</v>
      </c>
      <c r="K6" s="669" t="s">
        <v>693</v>
      </c>
      <c r="L6" s="888"/>
      <c r="M6" s="920"/>
      <c r="N6" s="258" t="s">
        <v>763</v>
      </c>
      <c r="O6" s="902"/>
      <c r="P6" s="141" t="s">
        <v>677</v>
      </c>
      <c r="Q6" s="141" t="s">
        <v>678</v>
      </c>
      <c r="R6" s="141" t="s">
        <v>679</v>
      </c>
      <c r="S6" s="141" t="s">
        <v>680</v>
      </c>
      <c r="T6" s="141" t="s">
        <v>681</v>
      </c>
      <c r="U6" s="141" t="s">
        <v>682</v>
      </c>
      <c r="V6" s="141" t="s">
        <v>683</v>
      </c>
      <c r="W6" s="141" t="s">
        <v>684</v>
      </c>
      <c r="X6" s="141" t="s">
        <v>685</v>
      </c>
      <c r="Y6" s="141" t="s">
        <v>686</v>
      </c>
      <c r="Z6" s="141" t="s">
        <v>687</v>
      </c>
      <c r="AA6" s="141" t="s">
        <v>688</v>
      </c>
      <c r="AB6" s="878"/>
      <c r="AC6" s="912"/>
      <c r="AD6" s="721"/>
      <c r="AE6" s="908"/>
      <c r="AH6" s="457"/>
      <c r="AI6" s="458" t="s">
        <v>855</v>
      </c>
      <c r="AJ6" s="459" t="s">
        <v>21</v>
      </c>
      <c r="AK6" s="458"/>
      <c r="CI6" s="235"/>
      <c r="CJ6" s="234"/>
    </row>
    <row r="7" spans="1:88" ht="25.2" customHeight="1" x14ac:dyDescent="0.45">
      <c r="A7" s="229">
        <f>VLOOKUP(D7,非表示_活動量と単位!$D$8:$E$75,2,FALSE)</f>
        <v>1</v>
      </c>
      <c r="B7" s="518">
        <v>1</v>
      </c>
      <c r="C7" s="519">
        <v>1</v>
      </c>
      <c r="D7" s="522" t="s">
        <v>919</v>
      </c>
      <c r="E7" s="684">
        <v>1980000</v>
      </c>
      <c r="F7" s="686">
        <f>IF(E7="","",INT(E7))</f>
        <v>1980000</v>
      </c>
      <c r="G7" s="694" t="str">
        <f t="shared" ref="G7:G21" si="0">IF($D7="","",VLOOKUP($D7,活動の種別と単位,4,FALSE))</f>
        <v>kWh</v>
      </c>
      <c r="H7" s="639" t="str">
        <f>IF($D7="","",IF(VLOOKUP($C7,モニタリングポイント,9,FALSE)="デフォルト値",VLOOKUP($D7,デフォルト値,4,FALSE),""))</f>
        <v/>
      </c>
      <c r="I7" s="670" t="str">
        <f t="shared" ref="I7:I21" si="1">IF($D7="","",VLOOKUP($D7,活動の種別と単位,5,FALSE))</f>
        <v>---</v>
      </c>
      <c r="J7" s="649">
        <f>IF($D7="","",IF(VLOOKUP($C7,モニタリングポイント,11,FALSE)="デフォルト値",VLOOKUP($D7,デフォルト値,5,FALSE),""))</f>
        <v>4.3600000000000003E-4</v>
      </c>
      <c r="K7" s="670" t="str">
        <f t="shared" ref="K7:K21" si="2">IF($D7="","",VLOOKUP($D7,活動の種別と単位,6,FALSE))</f>
        <v>t-CO2/kWh</v>
      </c>
      <c r="L7" s="635">
        <f>IF($D7="","",IF($A7=0,F7*H7*J7,F7*J7))</f>
        <v>863.28000000000009</v>
      </c>
      <c r="M7" s="217"/>
      <c r="N7" s="397" t="str">
        <f t="shared" ref="N7:N21" si="3">IF($D7="","",VLOOKUP($D7,活動の種別と単位,3,FALSE))</f>
        <v>使用量</v>
      </c>
      <c r="O7" s="533"/>
      <c r="P7" s="534">
        <v>150000</v>
      </c>
      <c r="Q7" s="535">
        <v>150000</v>
      </c>
      <c r="R7" s="535">
        <v>150000</v>
      </c>
      <c r="S7" s="535">
        <v>200000</v>
      </c>
      <c r="T7" s="535">
        <v>200000</v>
      </c>
      <c r="U7" s="535">
        <v>200000</v>
      </c>
      <c r="V7" s="535">
        <v>120000</v>
      </c>
      <c r="W7" s="535">
        <v>150000</v>
      </c>
      <c r="X7" s="535">
        <v>180000</v>
      </c>
      <c r="Y7" s="535">
        <v>180000</v>
      </c>
      <c r="Z7" s="535">
        <v>180000</v>
      </c>
      <c r="AA7" s="535">
        <v>120000</v>
      </c>
      <c r="AB7" s="536"/>
      <c r="AC7" s="537"/>
      <c r="AD7" s="399" t="str">
        <f t="shared" ref="AD7:AD31" si="4">IF($D7="","",VLOOKUP($D7,活動の種別と単位,7,FALSE))</f>
        <v>対象</v>
      </c>
      <c r="AE7" s="400">
        <f t="shared" ref="AE7:AE31" si="5">IF($D7="","",IF(AD7="---","---",IF(OR($D7="系統電力",$D7="産業用蒸気",$D7="温水",$D7="冷水",$D7="蒸気（産業用以外）"),F7*VLOOKUP($D7,GJ換算係数,2,FALSE),F7*H7)))</f>
        <v>19324.8</v>
      </c>
      <c r="AH7" s="460"/>
      <c r="AI7" s="461">
        <v>1</v>
      </c>
      <c r="AJ7" s="558">
        <f>SUMIF($B$7:$B$31,AI7,$L$7:$L$31)+SUMIF($B$48:$B$102,AI7,$L$48:$L$102)</f>
        <v>3324.9842800000001</v>
      </c>
      <c r="AK7" s="458"/>
      <c r="CI7" s="235"/>
      <c r="CJ7" s="234"/>
    </row>
    <row r="8" spans="1:88" ht="25.2" customHeight="1" x14ac:dyDescent="0.45">
      <c r="A8" s="229">
        <f>VLOOKUP(D8,非表示_活動量と単位!$D$8:$E$75,2,FALSE)</f>
        <v>0</v>
      </c>
      <c r="B8" s="520">
        <v>1</v>
      </c>
      <c r="C8" s="521">
        <v>2</v>
      </c>
      <c r="D8" s="523" t="s">
        <v>626</v>
      </c>
      <c r="E8" s="685">
        <v>250</v>
      </c>
      <c r="F8" s="688">
        <f t="shared" ref="F8:F31" si="6">IF(E8="","",INT(E8))</f>
        <v>250</v>
      </c>
      <c r="G8" s="695" t="str">
        <f t="shared" si="0"/>
        <v>千Nm3</v>
      </c>
      <c r="H8" s="645">
        <v>45</v>
      </c>
      <c r="I8" s="671" t="str">
        <f t="shared" si="1"/>
        <v>GJ/千Nm3</v>
      </c>
      <c r="J8" s="650">
        <f t="shared" ref="J8:J21" si="7">IF($D8="","",IF(VLOOKUP($C8,モニタリングポイント,11,FALSE)="デフォルト値",VLOOKUP($D8,デフォルト値,5,FALSE),""))</f>
        <v>5.1299999999999998E-2</v>
      </c>
      <c r="K8" s="671" t="str">
        <f t="shared" si="2"/>
        <v>t-CO2/GJ</v>
      </c>
      <c r="L8" s="636">
        <f>IF($D8="","",IF($A8=0,F8*H8*J8,F8*J8))</f>
        <v>577.125</v>
      </c>
      <c r="M8" s="218"/>
      <c r="N8" s="403" t="str">
        <f t="shared" si="3"/>
        <v>使用量</v>
      </c>
      <c r="O8" s="538"/>
      <c r="P8" s="539">
        <v>30</v>
      </c>
      <c r="Q8" s="540">
        <v>20</v>
      </c>
      <c r="R8" s="541">
        <v>20</v>
      </c>
      <c r="S8" s="541">
        <v>20</v>
      </c>
      <c r="T8" s="541">
        <v>20</v>
      </c>
      <c r="U8" s="541">
        <v>20</v>
      </c>
      <c r="V8" s="541">
        <v>20</v>
      </c>
      <c r="W8" s="541">
        <v>20</v>
      </c>
      <c r="X8" s="541">
        <v>20</v>
      </c>
      <c r="Y8" s="541">
        <v>20</v>
      </c>
      <c r="Z8" s="541">
        <v>20</v>
      </c>
      <c r="AA8" s="541">
        <v>20</v>
      </c>
      <c r="AB8" s="542"/>
      <c r="AC8" s="543"/>
      <c r="AD8" s="406" t="str">
        <f t="shared" si="4"/>
        <v>対象</v>
      </c>
      <c r="AE8" s="407">
        <f t="shared" ref="AE8:AE9" si="8">IF($D8="","",IF(AD8="---","---",IF(OR($D8="系統電力",$D8="産業用蒸気",$D8="温水",$D8="冷水",$D8="蒸気（産業用以外）"),F8*VLOOKUP($D8,GJ換算係数,2,FALSE),F8*H8)))</f>
        <v>11250</v>
      </c>
      <c r="AH8" s="457"/>
      <c r="AI8" s="462">
        <v>2</v>
      </c>
      <c r="AJ8" s="558">
        <f t="shared" ref="AJ8:AJ11" si="9">SUMIF($B$7:$B$31,AI8,$L$7:$L$31)+SUMIF($B$48:$B$102,AI8,$L$48:$L$102)</f>
        <v>1774.105</v>
      </c>
      <c r="AK8" s="458"/>
      <c r="CI8" s="235"/>
      <c r="CJ8" s="234"/>
    </row>
    <row r="9" spans="1:88" ht="25.2" customHeight="1" x14ac:dyDescent="0.45">
      <c r="A9" s="229">
        <f>VLOOKUP(D9,非表示_活動量と単位!$D$8:$E$75,2,FALSE)</f>
        <v>0</v>
      </c>
      <c r="B9" s="520">
        <v>1</v>
      </c>
      <c r="C9" s="521">
        <v>3</v>
      </c>
      <c r="D9" s="523" t="s">
        <v>626</v>
      </c>
      <c r="E9" s="685">
        <v>370</v>
      </c>
      <c r="F9" s="688">
        <f t="shared" si="6"/>
        <v>370</v>
      </c>
      <c r="G9" s="695" t="str">
        <f t="shared" si="0"/>
        <v>千Nm3</v>
      </c>
      <c r="H9" s="645">
        <v>45</v>
      </c>
      <c r="I9" s="671" t="str">
        <f t="shared" si="1"/>
        <v>GJ/千Nm3</v>
      </c>
      <c r="J9" s="650">
        <f t="shared" si="7"/>
        <v>5.1299999999999998E-2</v>
      </c>
      <c r="K9" s="671" t="str">
        <f t="shared" si="2"/>
        <v>t-CO2/GJ</v>
      </c>
      <c r="L9" s="636">
        <f t="shared" ref="L9" si="10">IF($D9="","",IF($A9=0,F9*H9*J9,F9*J9))</f>
        <v>854.14499999999998</v>
      </c>
      <c r="M9" s="218"/>
      <c r="N9" s="403" t="str">
        <f t="shared" si="3"/>
        <v>使用量</v>
      </c>
      <c r="O9" s="538"/>
      <c r="P9" s="539">
        <v>30</v>
      </c>
      <c r="Q9" s="540">
        <v>40</v>
      </c>
      <c r="R9" s="541">
        <v>30</v>
      </c>
      <c r="S9" s="541">
        <v>30</v>
      </c>
      <c r="T9" s="541">
        <v>30</v>
      </c>
      <c r="U9" s="541">
        <v>30</v>
      </c>
      <c r="V9" s="541">
        <v>30</v>
      </c>
      <c r="W9" s="541">
        <v>30</v>
      </c>
      <c r="X9" s="541">
        <v>30</v>
      </c>
      <c r="Y9" s="541">
        <v>30</v>
      </c>
      <c r="Z9" s="541">
        <v>30</v>
      </c>
      <c r="AA9" s="541">
        <v>30</v>
      </c>
      <c r="AB9" s="542"/>
      <c r="AC9" s="543"/>
      <c r="AD9" s="406" t="str">
        <f t="shared" si="4"/>
        <v>対象</v>
      </c>
      <c r="AE9" s="407">
        <f t="shared" si="8"/>
        <v>16650</v>
      </c>
      <c r="AH9" s="460"/>
      <c r="AI9" s="461">
        <v>3</v>
      </c>
      <c r="AJ9" s="558">
        <f t="shared" si="9"/>
        <v>1213.08635</v>
      </c>
      <c r="AK9" s="458"/>
      <c r="CI9" s="235"/>
      <c r="CJ9" s="234"/>
    </row>
    <row r="10" spans="1:88" ht="25.2" customHeight="1" x14ac:dyDescent="0.45">
      <c r="A10" s="229">
        <f>VLOOKUP(D10,非表示_活動量と単位!$D$8:$E$75,2,FALSE)</f>
        <v>0</v>
      </c>
      <c r="B10" s="520">
        <v>1</v>
      </c>
      <c r="C10" s="521" t="s">
        <v>936</v>
      </c>
      <c r="D10" s="523" t="s">
        <v>618</v>
      </c>
      <c r="E10" s="685">
        <v>360</v>
      </c>
      <c r="F10" s="688">
        <f t="shared" si="6"/>
        <v>360</v>
      </c>
      <c r="G10" s="695" t="str">
        <f t="shared" si="0"/>
        <v>kl</v>
      </c>
      <c r="H10" s="645">
        <v>38.9</v>
      </c>
      <c r="I10" s="671" t="str">
        <f t="shared" si="1"/>
        <v>GJ/kl</v>
      </c>
      <c r="J10" s="650">
        <v>7.0800000000000002E-2</v>
      </c>
      <c r="K10" s="671" t="str">
        <f t="shared" si="2"/>
        <v>t-CO2/GJ</v>
      </c>
      <c r="L10" s="636">
        <f t="shared" ref="L10:L20" si="11">IF($D10="","",IF($A10=0,F10*H10*J10,F10*J10))</f>
        <v>991.48320000000001</v>
      </c>
      <c r="M10" s="532" t="s">
        <v>999</v>
      </c>
      <c r="N10" s="403" t="str">
        <f t="shared" si="3"/>
        <v>使用量</v>
      </c>
      <c r="O10" s="538"/>
      <c r="P10" s="539"/>
      <c r="Q10" s="540"/>
      <c r="R10" s="541"/>
      <c r="S10" s="541"/>
      <c r="T10" s="541"/>
      <c r="U10" s="541"/>
      <c r="V10" s="541"/>
      <c r="W10" s="541"/>
      <c r="X10" s="541"/>
      <c r="Y10" s="541"/>
      <c r="Z10" s="541"/>
      <c r="AA10" s="541">
        <v>360</v>
      </c>
      <c r="AB10" s="542"/>
      <c r="AC10" s="543"/>
      <c r="AD10" s="406" t="str">
        <f t="shared" si="4"/>
        <v>対象</v>
      </c>
      <c r="AE10" s="407">
        <f t="shared" si="5"/>
        <v>14004</v>
      </c>
      <c r="AH10" s="457"/>
      <c r="AI10" s="462">
        <v>4</v>
      </c>
      <c r="AJ10" s="558">
        <f t="shared" si="9"/>
        <v>0</v>
      </c>
      <c r="AK10" s="458"/>
      <c r="CI10" s="235"/>
      <c r="CJ10" s="234"/>
    </row>
    <row r="11" spans="1:88" ht="25.2" customHeight="1" x14ac:dyDescent="0.45">
      <c r="A11" s="229">
        <f>VLOOKUP(D11,非表示_活動量と単位!$D$8:$E$75,2,FALSE)</f>
        <v>0</v>
      </c>
      <c r="B11" s="520">
        <v>1</v>
      </c>
      <c r="C11" s="521">
        <v>9</v>
      </c>
      <c r="D11" s="523" t="s">
        <v>613</v>
      </c>
      <c r="E11" s="685">
        <v>16.420000000000002</v>
      </c>
      <c r="F11" s="688">
        <f t="shared" si="6"/>
        <v>16</v>
      </c>
      <c r="G11" s="695" t="str">
        <f t="shared" si="0"/>
        <v>kl</v>
      </c>
      <c r="H11" s="645">
        <f t="shared" ref="H11:H21" si="12">IF($D11="","",IF(VLOOKUP($C11,モニタリングポイント,9,FALSE)="デフォルト値",VLOOKUP($D11,デフォルト値,4,FALSE),""))</f>
        <v>33.4</v>
      </c>
      <c r="I11" s="671" t="str">
        <f t="shared" si="1"/>
        <v>GJ/kl</v>
      </c>
      <c r="J11" s="650">
        <f t="shared" si="7"/>
        <v>6.8599999999999994E-2</v>
      </c>
      <c r="K11" s="671" t="str">
        <f t="shared" si="2"/>
        <v>t-CO2/GJ</v>
      </c>
      <c r="L11" s="636">
        <f t="shared" si="11"/>
        <v>36.659839999999996</v>
      </c>
      <c r="M11" s="218"/>
      <c r="N11" s="403" t="str">
        <f t="shared" si="3"/>
        <v>使用量</v>
      </c>
      <c r="O11" s="538"/>
      <c r="P11" s="539"/>
      <c r="Q11" s="540">
        <v>3</v>
      </c>
      <c r="R11" s="541"/>
      <c r="S11" s="541"/>
      <c r="T11" s="541">
        <v>3</v>
      </c>
      <c r="U11" s="541"/>
      <c r="V11" s="541">
        <v>4</v>
      </c>
      <c r="W11" s="541"/>
      <c r="X11" s="541">
        <v>3</v>
      </c>
      <c r="Y11" s="541"/>
      <c r="Z11" s="541">
        <v>3</v>
      </c>
      <c r="AA11" s="541"/>
      <c r="AB11" s="542"/>
      <c r="AC11" s="543"/>
      <c r="AD11" s="406" t="str">
        <f t="shared" si="4"/>
        <v>対象</v>
      </c>
      <c r="AE11" s="407">
        <f t="shared" si="5"/>
        <v>534.4</v>
      </c>
      <c r="AH11" s="460"/>
      <c r="AI11" s="461">
        <v>5</v>
      </c>
      <c r="AJ11" s="558">
        <f t="shared" si="9"/>
        <v>0</v>
      </c>
      <c r="AK11" s="458"/>
      <c r="CI11" s="235"/>
      <c r="CJ11" s="234"/>
    </row>
    <row r="12" spans="1:88" ht="25.2" customHeight="1" x14ac:dyDescent="0.45">
      <c r="A12" s="229">
        <f>VLOOKUP(D12,非表示_活動量と単位!$D$8:$E$75,2,FALSE)</f>
        <v>0</v>
      </c>
      <c r="B12" s="520">
        <v>1</v>
      </c>
      <c r="C12" s="521">
        <v>10</v>
      </c>
      <c r="D12" s="523" t="s">
        <v>613</v>
      </c>
      <c r="E12" s="685">
        <v>1.2</v>
      </c>
      <c r="F12" s="688">
        <f t="shared" si="6"/>
        <v>1</v>
      </c>
      <c r="G12" s="695" t="str">
        <f t="shared" si="0"/>
        <v>kl</v>
      </c>
      <c r="H12" s="645">
        <f t="shared" si="12"/>
        <v>33.4</v>
      </c>
      <c r="I12" s="671" t="str">
        <f t="shared" si="1"/>
        <v>GJ/kl</v>
      </c>
      <c r="J12" s="650">
        <f t="shared" si="7"/>
        <v>6.8599999999999994E-2</v>
      </c>
      <c r="K12" s="671" t="str">
        <f t="shared" si="2"/>
        <v>t-CO2/GJ</v>
      </c>
      <c r="L12" s="636">
        <f t="shared" si="11"/>
        <v>2.2912399999999997</v>
      </c>
      <c r="M12" s="218"/>
      <c r="N12" s="403" t="str">
        <f t="shared" si="3"/>
        <v>使用量</v>
      </c>
      <c r="O12" s="538">
        <v>2</v>
      </c>
      <c r="P12" s="539"/>
      <c r="Q12" s="540"/>
      <c r="R12" s="541"/>
      <c r="S12" s="541"/>
      <c r="T12" s="541"/>
      <c r="U12" s="541"/>
      <c r="V12" s="541"/>
      <c r="W12" s="541"/>
      <c r="X12" s="541"/>
      <c r="Y12" s="541"/>
      <c r="Z12" s="541"/>
      <c r="AA12" s="541"/>
      <c r="AB12" s="542">
        <v>1</v>
      </c>
      <c r="AC12" s="543"/>
      <c r="AD12" s="406" t="str">
        <f t="shared" si="4"/>
        <v>対象</v>
      </c>
      <c r="AE12" s="407">
        <f t="shared" si="5"/>
        <v>33.4</v>
      </c>
      <c r="AH12" s="457"/>
      <c r="AI12" s="457"/>
      <c r="AJ12" s="557">
        <f>INT(SUM(AJ7:AJ11))</f>
        <v>6312</v>
      </c>
      <c r="AK12" s="458" t="b">
        <f>EXACT(AJ12,L32)</f>
        <v>1</v>
      </c>
      <c r="CI12" s="235"/>
      <c r="CJ12" s="234"/>
    </row>
    <row r="13" spans="1:88" ht="25.2" customHeight="1" x14ac:dyDescent="0.45">
      <c r="A13" s="229">
        <f>VLOOKUP(D13,非表示_活動量と単位!$D$8:$E$75,2,FALSE)</f>
        <v>1</v>
      </c>
      <c r="B13" s="520">
        <v>2</v>
      </c>
      <c r="C13" s="521">
        <v>11</v>
      </c>
      <c r="D13" s="523" t="s">
        <v>919</v>
      </c>
      <c r="E13" s="685">
        <v>2110000</v>
      </c>
      <c r="F13" s="688">
        <f t="shared" si="6"/>
        <v>2110000</v>
      </c>
      <c r="G13" s="695" t="str">
        <f t="shared" si="0"/>
        <v>kWh</v>
      </c>
      <c r="H13" s="645" t="str">
        <f t="shared" si="12"/>
        <v/>
      </c>
      <c r="I13" s="671" t="str">
        <f t="shared" si="1"/>
        <v>---</v>
      </c>
      <c r="J13" s="650">
        <f t="shared" si="7"/>
        <v>4.3600000000000003E-4</v>
      </c>
      <c r="K13" s="671" t="str">
        <f t="shared" si="2"/>
        <v>t-CO2/kWh</v>
      </c>
      <c r="L13" s="636">
        <f t="shared" si="11"/>
        <v>919.96</v>
      </c>
      <c r="M13" s="218"/>
      <c r="N13" s="403" t="str">
        <f t="shared" si="3"/>
        <v>使用量</v>
      </c>
      <c r="O13" s="544"/>
      <c r="P13" s="539">
        <v>230000</v>
      </c>
      <c r="Q13" s="545">
        <v>200000</v>
      </c>
      <c r="R13" s="546">
        <v>150000</v>
      </c>
      <c r="S13" s="546">
        <v>200000</v>
      </c>
      <c r="T13" s="547">
        <v>200000</v>
      </c>
      <c r="U13" s="547">
        <v>200000</v>
      </c>
      <c r="V13" s="547">
        <v>120000</v>
      </c>
      <c r="W13" s="547">
        <v>150000</v>
      </c>
      <c r="X13" s="547">
        <v>180000</v>
      </c>
      <c r="Y13" s="547">
        <v>180000</v>
      </c>
      <c r="Z13" s="547">
        <v>180000</v>
      </c>
      <c r="AA13" s="547">
        <v>120000</v>
      </c>
      <c r="AB13" s="548"/>
      <c r="AC13" s="543"/>
      <c r="AD13" s="406" t="str">
        <f t="shared" si="4"/>
        <v>対象</v>
      </c>
      <c r="AE13" s="407">
        <f t="shared" si="5"/>
        <v>20593.599999999999</v>
      </c>
      <c r="AH13" s="460"/>
      <c r="AI13" s="463"/>
      <c r="AJ13" s="555"/>
      <c r="AK13" s="458"/>
      <c r="CI13" s="235"/>
      <c r="CJ13" s="234"/>
    </row>
    <row r="14" spans="1:88" ht="25.2" customHeight="1" x14ac:dyDescent="0.45">
      <c r="A14" s="229">
        <f>VLOOKUP(D14,非表示_活動量と単位!$D$8:$E$75,2,FALSE)</f>
        <v>0</v>
      </c>
      <c r="B14" s="520">
        <v>2</v>
      </c>
      <c r="C14" s="521">
        <v>12</v>
      </c>
      <c r="D14" s="523" t="s">
        <v>626</v>
      </c>
      <c r="E14" s="685">
        <v>370</v>
      </c>
      <c r="F14" s="688">
        <f t="shared" si="6"/>
        <v>370</v>
      </c>
      <c r="G14" s="695" t="str">
        <f t="shared" si="0"/>
        <v>千Nm3</v>
      </c>
      <c r="H14" s="645">
        <v>45</v>
      </c>
      <c r="I14" s="671" t="str">
        <f t="shared" si="1"/>
        <v>GJ/千Nm3</v>
      </c>
      <c r="J14" s="650">
        <f t="shared" si="7"/>
        <v>5.1299999999999998E-2</v>
      </c>
      <c r="K14" s="671" t="str">
        <f t="shared" si="2"/>
        <v>t-CO2/GJ</v>
      </c>
      <c r="L14" s="636">
        <f t="shared" si="11"/>
        <v>854.14499999999998</v>
      </c>
      <c r="M14" s="218"/>
      <c r="N14" s="403" t="str">
        <f t="shared" si="3"/>
        <v>使用量</v>
      </c>
      <c r="O14" s="544"/>
      <c r="P14" s="539">
        <v>40</v>
      </c>
      <c r="Q14" s="545">
        <v>30</v>
      </c>
      <c r="R14" s="546">
        <v>30</v>
      </c>
      <c r="S14" s="546">
        <v>30</v>
      </c>
      <c r="T14" s="547">
        <v>30</v>
      </c>
      <c r="U14" s="547">
        <v>30</v>
      </c>
      <c r="V14" s="547">
        <v>30</v>
      </c>
      <c r="W14" s="547">
        <v>30</v>
      </c>
      <c r="X14" s="547">
        <v>30</v>
      </c>
      <c r="Y14" s="547">
        <v>30</v>
      </c>
      <c r="Z14" s="547">
        <v>30</v>
      </c>
      <c r="AA14" s="547">
        <v>30</v>
      </c>
      <c r="AB14" s="548"/>
      <c r="AC14" s="543"/>
      <c r="AD14" s="406" t="str">
        <f t="shared" si="4"/>
        <v>対象</v>
      </c>
      <c r="AE14" s="407">
        <f t="shared" si="5"/>
        <v>16650</v>
      </c>
      <c r="AH14" s="457"/>
      <c r="AI14" s="457"/>
      <c r="AJ14" s="555"/>
      <c r="AK14" s="458"/>
      <c r="CI14" s="235"/>
      <c r="CJ14" s="234"/>
    </row>
    <row r="15" spans="1:88" ht="25.2" customHeight="1" x14ac:dyDescent="0.45">
      <c r="A15" s="229">
        <f>VLOOKUP(D15,非表示_活動量と単位!$D$8:$E$75,2,FALSE)</f>
        <v>1</v>
      </c>
      <c r="B15" s="520">
        <v>3</v>
      </c>
      <c r="C15" s="521">
        <v>13</v>
      </c>
      <c r="D15" s="523" t="s">
        <v>919</v>
      </c>
      <c r="E15" s="685">
        <v>1850000</v>
      </c>
      <c r="F15" s="688">
        <f t="shared" si="6"/>
        <v>1850000</v>
      </c>
      <c r="G15" s="695" t="str">
        <f t="shared" si="0"/>
        <v>kWh</v>
      </c>
      <c r="H15" s="645" t="str">
        <f t="shared" si="12"/>
        <v/>
      </c>
      <c r="I15" s="671" t="str">
        <f t="shared" si="1"/>
        <v>---</v>
      </c>
      <c r="J15" s="650">
        <f t="shared" si="7"/>
        <v>4.3600000000000003E-4</v>
      </c>
      <c r="K15" s="671" t="str">
        <f t="shared" si="2"/>
        <v>t-CO2/kWh</v>
      </c>
      <c r="L15" s="636">
        <f t="shared" si="11"/>
        <v>806.6</v>
      </c>
      <c r="M15" s="218"/>
      <c r="N15" s="403" t="str">
        <f t="shared" si="3"/>
        <v>使用量</v>
      </c>
      <c r="O15" s="544"/>
      <c r="P15" s="539">
        <v>120000</v>
      </c>
      <c r="Q15" s="545">
        <v>100000</v>
      </c>
      <c r="R15" s="546">
        <v>100000</v>
      </c>
      <c r="S15" s="546">
        <v>200000</v>
      </c>
      <c r="T15" s="547">
        <v>200000</v>
      </c>
      <c r="U15" s="547">
        <v>200000</v>
      </c>
      <c r="V15" s="547">
        <v>120000</v>
      </c>
      <c r="W15" s="547">
        <v>150000</v>
      </c>
      <c r="X15" s="547">
        <v>180000</v>
      </c>
      <c r="Y15" s="547">
        <v>180000</v>
      </c>
      <c r="Z15" s="547">
        <v>180000</v>
      </c>
      <c r="AA15" s="547">
        <v>120000</v>
      </c>
      <c r="AB15" s="548"/>
      <c r="AC15" s="543"/>
      <c r="AD15" s="406" t="str">
        <f t="shared" si="4"/>
        <v>対象</v>
      </c>
      <c r="AE15" s="407">
        <f t="shared" si="5"/>
        <v>18056</v>
      </c>
      <c r="AH15" s="460"/>
      <c r="AI15" s="463"/>
      <c r="AJ15" s="555"/>
      <c r="AK15" s="458"/>
      <c r="CI15" s="235"/>
      <c r="CJ15" s="234"/>
    </row>
    <row r="16" spans="1:88" ht="25.2" customHeight="1" x14ac:dyDescent="0.45">
      <c r="A16" s="229">
        <f>VLOOKUP(D16,非表示_活動量と単位!$D$8:$E$75,2,FALSE)</f>
        <v>0</v>
      </c>
      <c r="B16" s="520">
        <v>3</v>
      </c>
      <c r="C16" s="521">
        <v>14</v>
      </c>
      <c r="D16" s="523" t="s">
        <v>623</v>
      </c>
      <c r="E16" s="685">
        <v>135.87</v>
      </c>
      <c r="F16" s="688">
        <f t="shared" si="6"/>
        <v>135</v>
      </c>
      <c r="G16" s="695" t="str">
        <f t="shared" si="0"/>
        <v>t</v>
      </c>
      <c r="H16" s="645">
        <f t="shared" si="12"/>
        <v>50.1</v>
      </c>
      <c r="I16" s="671" t="str">
        <f t="shared" si="1"/>
        <v>GJ/t</v>
      </c>
      <c r="J16" s="650">
        <f t="shared" si="7"/>
        <v>6.0100000000000001E-2</v>
      </c>
      <c r="K16" s="671" t="str">
        <f t="shared" si="2"/>
        <v>t-CO2/GJ</v>
      </c>
      <c r="L16" s="636">
        <f t="shared" si="11"/>
        <v>406.48635000000002</v>
      </c>
      <c r="M16" s="218"/>
      <c r="N16" s="403" t="str">
        <f t="shared" si="3"/>
        <v>使用量</v>
      </c>
      <c r="O16" s="544"/>
      <c r="P16" s="539">
        <v>13</v>
      </c>
      <c r="Q16" s="545">
        <v>13</v>
      </c>
      <c r="R16" s="546">
        <v>13</v>
      </c>
      <c r="S16" s="546">
        <v>13</v>
      </c>
      <c r="T16" s="547">
        <v>13</v>
      </c>
      <c r="U16" s="547">
        <v>10</v>
      </c>
      <c r="V16" s="547">
        <v>10</v>
      </c>
      <c r="W16" s="547">
        <v>10</v>
      </c>
      <c r="X16" s="547">
        <v>10</v>
      </c>
      <c r="Y16" s="547">
        <v>10</v>
      </c>
      <c r="Z16" s="547">
        <v>10</v>
      </c>
      <c r="AA16" s="547">
        <v>10</v>
      </c>
      <c r="AB16" s="548"/>
      <c r="AC16" s="543"/>
      <c r="AD16" s="406" t="str">
        <f t="shared" si="4"/>
        <v>対象</v>
      </c>
      <c r="AE16" s="407">
        <f t="shared" si="5"/>
        <v>6763.5</v>
      </c>
      <c r="AH16" s="457"/>
      <c r="AI16" s="457"/>
      <c r="AJ16" s="555"/>
      <c r="AK16" s="458"/>
      <c r="CI16" s="235"/>
      <c r="CJ16" s="234"/>
    </row>
    <row r="17" spans="1:88" ht="25.2" customHeight="1" x14ac:dyDescent="0.45">
      <c r="A17" s="229" t="e">
        <f>VLOOKUP(D17,非表示_活動量と単位!$D$8:$E$75,2,FALSE)</f>
        <v>#N/A</v>
      </c>
      <c r="B17" s="116"/>
      <c r="C17" s="401"/>
      <c r="D17" s="402"/>
      <c r="E17" s="681"/>
      <c r="F17" s="692" t="str">
        <f t="shared" si="6"/>
        <v/>
      </c>
      <c r="G17" s="696" t="str">
        <f t="shared" si="0"/>
        <v/>
      </c>
      <c r="H17" s="647" t="str">
        <f t="shared" si="12"/>
        <v/>
      </c>
      <c r="I17" s="672" t="str">
        <f t="shared" si="1"/>
        <v/>
      </c>
      <c r="J17" s="655" t="str">
        <f t="shared" si="7"/>
        <v/>
      </c>
      <c r="K17" s="672" t="str">
        <f t="shared" si="2"/>
        <v/>
      </c>
      <c r="L17" s="380" t="str">
        <f t="shared" si="11"/>
        <v/>
      </c>
      <c r="M17" s="218"/>
      <c r="N17" s="403" t="str">
        <f t="shared" si="3"/>
        <v/>
      </c>
      <c r="O17" s="544"/>
      <c r="P17" s="539"/>
      <c r="Q17" s="545"/>
      <c r="R17" s="546"/>
      <c r="S17" s="546"/>
      <c r="T17" s="547"/>
      <c r="U17" s="547"/>
      <c r="V17" s="547"/>
      <c r="W17" s="547"/>
      <c r="X17" s="547"/>
      <c r="Y17" s="547"/>
      <c r="Z17" s="547"/>
      <c r="AA17" s="547"/>
      <c r="AB17" s="548"/>
      <c r="AC17" s="543"/>
      <c r="AD17" s="406" t="str">
        <f t="shared" si="4"/>
        <v/>
      </c>
      <c r="AE17" s="407" t="str">
        <f t="shared" si="5"/>
        <v/>
      </c>
      <c r="AH17" s="460"/>
      <c r="AI17" s="463"/>
      <c r="AJ17" s="555"/>
      <c r="AK17" s="458"/>
      <c r="CI17" s="235"/>
      <c r="CJ17" s="234"/>
    </row>
    <row r="18" spans="1:88" ht="25.2" customHeight="1" x14ac:dyDescent="0.45">
      <c r="A18" s="229" t="e">
        <f>VLOOKUP(D18,非表示_活動量と単位!$D$8:$E$75,2,FALSE)</f>
        <v>#N/A</v>
      </c>
      <c r="B18" s="116"/>
      <c r="C18" s="401"/>
      <c r="D18" s="402"/>
      <c r="E18" s="681"/>
      <c r="F18" s="692" t="str">
        <f t="shared" si="6"/>
        <v/>
      </c>
      <c r="G18" s="696" t="str">
        <f t="shared" si="0"/>
        <v/>
      </c>
      <c r="H18" s="647" t="str">
        <f t="shared" si="12"/>
        <v/>
      </c>
      <c r="I18" s="672" t="str">
        <f t="shared" si="1"/>
        <v/>
      </c>
      <c r="J18" s="655" t="str">
        <f t="shared" si="7"/>
        <v/>
      </c>
      <c r="K18" s="672" t="str">
        <f t="shared" si="2"/>
        <v/>
      </c>
      <c r="L18" s="380" t="str">
        <f t="shared" si="11"/>
        <v/>
      </c>
      <c r="M18" s="218"/>
      <c r="N18" s="403" t="str">
        <f t="shared" si="3"/>
        <v/>
      </c>
      <c r="O18" s="408"/>
      <c r="P18" s="404"/>
      <c r="Q18" s="143"/>
      <c r="R18" s="269"/>
      <c r="S18" s="269"/>
      <c r="T18" s="270"/>
      <c r="U18" s="270"/>
      <c r="V18" s="270"/>
      <c r="W18" s="270"/>
      <c r="X18" s="270"/>
      <c r="Y18" s="270"/>
      <c r="Z18" s="270"/>
      <c r="AA18" s="270"/>
      <c r="AB18" s="409"/>
      <c r="AC18" s="405"/>
      <c r="AD18" s="406" t="str">
        <f t="shared" si="4"/>
        <v/>
      </c>
      <c r="AE18" s="407" t="str">
        <f t="shared" si="5"/>
        <v/>
      </c>
      <c r="AH18" s="457"/>
      <c r="AI18" s="457"/>
      <c r="AJ18" s="555"/>
      <c r="AK18" s="458"/>
      <c r="CI18" s="235"/>
      <c r="CJ18" s="234"/>
    </row>
    <row r="19" spans="1:88" ht="25.2" customHeight="1" x14ac:dyDescent="0.45">
      <c r="A19" s="229" t="e">
        <f>VLOOKUP(D19,非表示_活動量と単位!$D$8:$E$75,2,FALSE)</f>
        <v>#N/A</v>
      </c>
      <c r="B19" s="116"/>
      <c r="C19" s="401"/>
      <c r="D19" s="402"/>
      <c r="E19" s="681"/>
      <c r="F19" s="692" t="str">
        <f t="shared" si="6"/>
        <v/>
      </c>
      <c r="G19" s="696" t="str">
        <f t="shared" si="0"/>
        <v/>
      </c>
      <c r="H19" s="647" t="str">
        <f t="shared" si="12"/>
        <v/>
      </c>
      <c r="I19" s="672" t="str">
        <f t="shared" si="1"/>
        <v/>
      </c>
      <c r="J19" s="655" t="str">
        <f t="shared" si="7"/>
        <v/>
      </c>
      <c r="K19" s="672" t="str">
        <f t="shared" si="2"/>
        <v/>
      </c>
      <c r="L19" s="380" t="str">
        <f t="shared" si="11"/>
        <v/>
      </c>
      <c r="M19" s="218"/>
      <c r="N19" s="403" t="str">
        <f t="shared" si="3"/>
        <v/>
      </c>
      <c r="O19" s="408"/>
      <c r="P19" s="404"/>
      <c r="Q19" s="143"/>
      <c r="R19" s="269"/>
      <c r="S19" s="269"/>
      <c r="T19" s="270"/>
      <c r="U19" s="270"/>
      <c r="V19" s="270"/>
      <c r="W19" s="270"/>
      <c r="X19" s="270"/>
      <c r="Y19" s="270"/>
      <c r="Z19" s="270"/>
      <c r="AA19" s="270"/>
      <c r="AB19" s="409"/>
      <c r="AC19" s="405"/>
      <c r="AD19" s="406" t="str">
        <f t="shared" si="4"/>
        <v/>
      </c>
      <c r="AE19" s="407" t="str">
        <f t="shared" si="5"/>
        <v/>
      </c>
      <c r="AH19" s="460"/>
      <c r="AI19" s="463"/>
      <c r="AJ19" s="555"/>
      <c r="AK19" s="458"/>
      <c r="CI19" s="235"/>
      <c r="CJ19" s="234"/>
    </row>
    <row r="20" spans="1:88" ht="25.2" customHeight="1" x14ac:dyDescent="0.45">
      <c r="A20" s="229" t="e">
        <f>VLOOKUP(D20,非表示_活動量と単位!$D$8:$E$75,2,FALSE)</f>
        <v>#N/A</v>
      </c>
      <c r="B20" s="116"/>
      <c r="C20" s="401"/>
      <c r="D20" s="402"/>
      <c r="E20" s="681"/>
      <c r="F20" s="692" t="str">
        <f t="shared" si="6"/>
        <v/>
      </c>
      <c r="G20" s="696" t="str">
        <f t="shared" si="0"/>
        <v/>
      </c>
      <c r="H20" s="647" t="str">
        <f t="shared" si="12"/>
        <v/>
      </c>
      <c r="I20" s="672" t="str">
        <f t="shared" si="1"/>
        <v/>
      </c>
      <c r="J20" s="655" t="str">
        <f t="shared" si="7"/>
        <v/>
      </c>
      <c r="K20" s="672" t="str">
        <f t="shared" si="2"/>
        <v/>
      </c>
      <c r="L20" s="380" t="str">
        <f t="shared" si="11"/>
        <v/>
      </c>
      <c r="M20" s="218"/>
      <c r="N20" s="403" t="str">
        <f t="shared" si="3"/>
        <v/>
      </c>
      <c r="O20" s="408"/>
      <c r="P20" s="404"/>
      <c r="Q20" s="143"/>
      <c r="R20" s="269"/>
      <c r="S20" s="269"/>
      <c r="T20" s="270"/>
      <c r="U20" s="270"/>
      <c r="V20" s="270"/>
      <c r="W20" s="270"/>
      <c r="X20" s="270"/>
      <c r="Y20" s="270"/>
      <c r="Z20" s="270"/>
      <c r="AA20" s="270"/>
      <c r="AB20" s="409"/>
      <c r="AC20" s="405"/>
      <c r="AD20" s="406" t="str">
        <f t="shared" si="4"/>
        <v/>
      </c>
      <c r="AE20" s="407" t="str">
        <f t="shared" si="5"/>
        <v/>
      </c>
      <c r="AH20" s="457"/>
      <c r="AI20" s="457"/>
      <c r="AJ20" s="555"/>
      <c r="AK20" s="458"/>
      <c r="CI20" s="235"/>
      <c r="CJ20" s="234"/>
    </row>
    <row r="21" spans="1:88" ht="25.2" customHeight="1" thickBot="1" x14ac:dyDescent="0.5">
      <c r="A21" s="229" t="e">
        <f>VLOOKUP(D21,非表示_活動量と単位!$D$8:$E$75,2,FALSE)</f>
        <v>#N/A</v>
      </c>
      <c r="B21" s="410"/>
      <c r="C21" s="411"/>
      <c r="D21" s="412"/>
      <c r="E21" s="681"/>
      <c r="F21" s="692" t="str">
        <f t="shared" si="6"/>
        <v/>
      </c>
      <c r="G21" s="697" t="str">
        <f t="shared" si="0"/>
        <v/>
      </c>
      <c r="H21" s="648" t="str">
        <f t="shared" si="12"/>
        <v/>
      </c>
      <c r="I21" s="672" t="str">
        <f t="shared" si="1"/>
        <v/>
      </c>
      <c r="J21" s="656" t="str">
        <f t="shared" si="7"/>
        <v/>
      </c>
      <c r="K21" s="672" t="str">
        <f t="shared" si="2"/>
        <v/>
      </c>
      <c r="L21" s="413" t="str">
        <f>IF($D21="","",IF($A21=0,F21*H21*J21,F21*J21))</f>
        <v/>
      </c>
      <c r="M21" s="219"/>
      <c r="N21" s="414" t="str">
        <f t="shared" si="3"/>
        <v/>
      </c>
      <c r="O21" s="415"/>
      <c r="P21" s="416"/>
      <c r="Q21" s="144"/>
      <c r="R21" s="272"/>
      <c r="S21" s="272"/>
      <c r="T21" s="273"/>
      <c r="U21" s="273"/>
      <c r="V21" s="273"/>
      <c r="W21" s="273"/>
      <c r="X21" s="273"/>
      <c r="Y21" s="273"/>
      <c r="Z21" s="273"/>
      <c r="AA21" s="273"/>
      <c r="AB21" s="417"/>
      <c r="AC21" s="418"/>
      <c r="AD21" s="419" t="str">
        <f t="shared" si="4"/>
        <v/>
      </c>
      <c r="AE21" s="420" t="str">
        <f t="shared" si="5"/>
        <v/>
      </c>
      <c r="AH21" s="460"/>
      <c r="AI21" s="463"/>
      <c r="AJ21" s="555"/>
      <c r="AK21" s="458"/>
      <c r="CI21" s="235"/>
      <c r="CJ21" s="234"/>
    </row>
    <row r="22" spans="1:88" ht="25.2" customHeight="1" x14ac:dyDescent="0.45">
      <c r="A22" s="229">
        <f t="shared" ref="A22:A30" si="13">IF($H22="",1,0)</f>
        <v>1</v>
      </c>
      <c r="B22" s="421"/>
      <c r="C22" s="422"/>
      <c r="D22" s="423" t="s">
        <v>657</v>
      </c>
      <c r="E22" s="680"/>
      <c r="F22" s="691" t="str">
        <f t="shared" si="6"/>
        <v/>
      </c>
      <c r="G22" s="673"/>
      <c r="H22" s="660"/>
      <c r="I22" s="673"/>
      <c r="J22" s="657"/>
      <c r="K22" s="673"/>
      <c r="L22" s="379" t="str">
        <f>IF($C22="","",IF($A22=0,F22*H22*J22,F22*J22))</f>
        <v/>
      </c>
      <c r="M22" s="220"/>
      <c r="N22" s="424"/>
      <c r="O22" s="425"/>
      <c r="P22" s="426"/>
      <c r="Q22" s="145"/>
      <c r="R22" s="274"/>
      <c r="S22" s="274"/>
      <c r="T22" s="275"/>
      <c r="U22" s="275"/>
      <c r="V22" s="275"/>
      <c r="W22" s="275"/>
      <c r="X22" s="275"/>
      <c r="Y22" s="275"/>
      <c r="Z22" s="275"/>
      <c r="AA22" s="275"/>
      <c r="AB22" s="427"/>
      <c r="AC22" s="428"/>
      <c r="AD22" s="429" t="str">
        <f t="shared" si="4"/>
        <v>---</v>
      </c>
      <c r="AE22" s="430" t="str">
        <f t="shared" si="5"/>
        <v>---</v>
      </c>
      <c r="AH22" s="460"/>
      <c r="AI22" s="457"/>
      <c r="AJ22" s="555"/>
      <c r="AK22" s="458"/>
      <c r="CI22" s="235"/>
      <c r="CJ22" s="234"/>
    </row>
    <row r="23" spans="1:88" ht="25.2" customHeight="1" x14ac:dyDescent="0.45">
      <c r="A23" s="229">
        <f t="shared" si="13"/>
        <v>1</v>
      </c>
      <c r="B23" s="116"/>
      <c r="C23" s="401"/>
      <c r="D23" s="431" t="s">
        <v>657</v>
      </c>
      <c r="E23" s="681"/>
      <c r="F23" s="692" t="str">
        <f t="shared" si="6"/>
        <v/>
      </c>
      <c r="G23" s="674"/>
      <c r="H23" s="661"/>
      <c r="I23" s="674"/>
      <c r="J23" s="658"/>
      <c r="K23" s="674"/>
      <c r="L23" s="380" t="str">
        <f t="shared" ref="L23:L31" si="14">IF($C23="","",IF($A23=0,F23*H23*J23,F23*J23))</f>
        <v/>
      </c>
      <c r="M23" s="218"/>
      <c r="N23" s="432"/>
      <c r="O23" s="408"/>
      <c r="P23" s="404"/>
      <c r="Q23" s="143"/>
      <c r="R23" s="269"/>
      <c r="S23" s="269"/>
      <c r="T23" s="270"/>
      <c r="U23" s="270"/>
      <c r="V23" s="270"/>
      <c r="W23" s="270"/>
      <c r="X23" s="270"/>
      <c r="Y23" s="270"/>
      <c r="Z23" s="270"/>
      <c r="AA23" s="270"/>
      <c r="AB23" s="409"/>
      <c r="AC23" s="405"/>
      <c r="AD23" s="433" t="str">
        <f t="shared" si="4"/>
        <v>---</v>
      </c>
      <c r="AE23" s="407" t="str">
        <f t="shared" ref="AE23:AE26" si="15">IF($D23="","",IF(AD23="---","---",IF(OR($D23="系統電力",$D23="産業用蒸気",$D23="温水",$D23="冷水",$D23="蒸気（産業用以外）"),F23*VLOOKUP($D23,GJ換算係数,2,FALSE),F23*H23)))</f>
        <v>---</v>
      </c>
      <c r="AH23" s="232"/>
      <c r="AI23" s="463"/>
      <c r="AJ23" s="555"/>
      <c r="AK23" s="458"/>
      <c r="CI23" s="235"/>
      <c r="CJ23" s="234"/>
    </row>
    <row r="24" spans="1:88" ht="25.2" customHeight="1" x14ac:dyDescent="0.45">
      <c r="A24" s="229">
        <f t="shared" si="13"/>
        <v>1</v>
      </c>
      <c r="B24" s="116"/>
      <c r="C24" s="401"/>
      <c r="D24" s="431" t="s">
        <v>657</v>
      </c>
      <c r="E24" s="681"/>
      <c r="F24" s="692" t="str">
        <f t="shared" si="6"/>
        <v/>
      </c>
      <c r="G24" s="674"/>
      <c r="H24" s="661"/>
      <c r="I24" s="674"/>
      <c r="J24" s="658"/>
      <c r="K24" s="674"/>
      <c r="L24" s="380" t="str">
        <f t="shared" si="14"/>
        <v/>
      </c>
      <c r="M24" s="218"/>
      <c r="N24" s="432"/>
      <c r="O24" s="408"/>
      <c r="P24" s="404"/>
      <c r="Q24" s="143"/>
      <c r="R24" s="269"/>
      <c r="S24" s="269"/>
      <c r="T24" s="270"/>
      <c r="U24" s="270"/>
      <c r="V24" s="270"/>
      <c r="W24" s="270"/>
      <c r="X24" s="270"/>
      <c r="Y24" s="270"/>
      <c r="Z24" s="270"/>
      <c r="AA24" s="270"/>
      <c r="AB24" s="409"/>
      <c r="AC24" s="405"/>
      <c r="AD24" s="433" t="str">
        <f t="shared" si="4"/>
        <v>---</v>
      </c>
      <c r="AE24" s="407" t="str">
        <f t="shared" si="15"/>
        <v>---</v>
      </c>
      <c r="AI24" s="457"/>
      <c r="CI24" s="235"/>
      <c r="CJ24" s="234"/>
    </row>
    <row r="25" spans="1:88" ht="25.2" customHeight="1" x14ac:dyDescent="0.45">
      <c r="A25" s="229">
        <f t="shared" si="13"/>
        <v>1</v>
      </c>
      <c r="B25" s="116"/>
      <c r="C25" s="401"/>
      <c r="D25" s="431" t="s">
        <v>657</v>
      </c>
      <c r="E25" s="681"/>
      <c r="F25" s="692" t="str">
        <f t="shared" si="6"/>
        <v/>
      </c>
      <c r="G25" s="674"/>
      <c r="H25" s="661"/>
      <c r="I25" s="674"/>
      <c r="J25" s="658"/>
      <c r="K25" s="674"/>
      <c r="L25" s="380" t="str">
        <f t="shared" si="14"/>
        <v/>
      </c>
      <c r="M25" s="218"/>
      <c r="N25" s="432"/>
      <c r="O25" s="408"/>
      <c r="P25" s="404"/>
      <c r="Q25" s="143"/>
      <c r="R25" s="269"/>
      <c r="S25" s="269"/>
      <c r="T25" s="270"/>
      <c r="U25" s="270"/>
      <c r="V25" s="270"/>
      <c r="W25" s="270"/>
      <c r="X25" s="270"/>
      <c r="Y25" s="270"/>
      <c r="Z25" s="270"/>
      <c r="AA25" s="270"/>
      <c r="AB25" s="409"/>
      <c r="AC25" s="405"/>
      <c r="AD25" s="433" t="str">
        <f t="shared" si="4"/>
        <v>---</v>
      </c>
      <c r="AE25" s="407" t="str">
        <f t="shared" si="15"/>
        <v>---</v>
      </c>
      <c r="CI25" s="235"/>
      <c r="CJ25" s="234"/>
    </row>
    <row r="26" spans="1:88" ht="25.2" customHeight="1" x14ac:dyDescent="0.45">
      <c r="A26" s="229">
        <f t="shared" si="13"/>
        <v>1</v>
      </c>
      <c r="B26" s="116"/>
      <c r="C26" s="401"/>
      <c r="D26" s="431" t="s">
        <v>657</v>
      </c>
      <c r="E26" s="681"/>
      <c r="F26" s="692" t="str">
        <f t="shared" si="6"/>
        <v/>
      </c>
      <c r="G26" s="674"/>
      <c r="H26" s="661"/>
      <c r="I26" s="674"/>
      <c r="J26" s="658"/>
      <c r="K26" s="674"/>
      <c r="L26" s="380" t="str">
        <f t="shared" si="14"/>
        <v/>
      </c>
      <c r="M26" s="218"/>
      <c r="N26" s="432"/>
      <c r="O26" s="408"/>
      <c r="P26" s="404"/>
      <c r="Q26" s="143"/>
      <c r="R26" s="269"/>
      <c r="S26" s="269"/>
      <c r="T26" s="270"/>
      <c r="U26" s="270"/>
      <c r="V26" s="270"/>
      <c r="W26" s="270"/>
      <c r="X26" s="270"/>
      <c r="Y26" s="270"/>
      <c r="Z26" s="270"/>
      <c r="AA26" s="270"/>
      <c r="AB26" s="409"/>
      <c r="AC26" s="405"/>
      <c r="AD26" s="433" t="str">
        <f t="shared" si="4"/>
        <v>---</v>
      </c>
      <c r="AE26" s="407" t="str">
        <f t="shared" si="15"/>
        <v>---</v>
      </c>
      <c r="CI26" s="235"/>
      <c r="CJ26" s="234"/>
    </row>
    <row r="27" spans="1:88" ht="25.2" customHeight="1" x14ac:dyDescent="0.45">
      <c r="A27" s="229">
        <f t="shared" si="13"/>
        <v>1</v>
      </c>
      <c r="B27" s="116"/>
      <c r="C27" s="401"/>
      <c r="D27" s="431" t="s">
        <v>657</v>
      </c>
      <c r="E27" s="681"/>
      <c r="F27" s="692" t="str">
        <f t="shared" si="6"/>
        <v/>
      </c>
      <c r="G27" s="674"/>
      <c r="H27" s="661"/>
      <c r="I27" s="674"/>
      <c r="J27" s="658"/>
      <c r="K27" s="674"/>
      <c r="L27" s="380" t="str">
        <f t="shared" si="14"/>
        <v/>
      </c>
      <c r="M27" s="218"/>
      <c r="N27" s="432"/>
      <c r="O27" s="408"/>
      <c r="P27" s="404"/>
      <c r="Q27" s="143"/>
      <c r="R27" s="269"/>
      <c r="S27" s="269"/>
      <c r="T27" s="270"/>
      <c r="U27" s="270"/>
      <c r="V27" s="270"/>
      <c r="W27" s="270"/>
      <c r="X27" s="270"/>
      <c r="Y27" s="270"/>
      <c r="Z27" s="270"/>
      <c r="AA27" s="270"/>
      <c r="AB27" s="409"/>
      <c r="AC27" s="405"/>
      <c r="AD27" s="433" t="str">
        <f t="shared" si="4"/>
        <v>---</v>
      </c>
      <c r="AE27" s="407" t="str">
        <f t="shared" si="5"/>
        <v>---</v>
      </c>
      <c r="CI27" s="235"/>
      <c r="CJ27" s="234"/>
    </row>
    <row r="28" spans="1:88" ht="25.2" customHeight="1" x14ac:dyDescent="0.45">
      <c r="A28" s="229">
        <f t="shared" si="13"/>
        <v>1</v>
      </c>
      <c r="B28" s="116"/>
      <c r="C28" s="401"/>
      <c r="D28" s="431" t="s">
        <v>657</v>
      </c>
      <c r="E28" s="681"/>
      <c r="F28" s="692" t="str">
        <f t="shared" si="6"/>
        <v/>
      </c>
      <c r="G28" s="674"/>
      <c r="H28" s="661"/>
      <c r="I28" s="674"/>
      <c r="J28" s="658"/>
      <c r="K28" s="674"/>
      <c r="L28" s="380" t="str">
        <f t="shared" si="14"/>
        <v/>
      </c>
      <c r="M28" s="218"/>
      <c r="N28" s="432"/>
      <c r="O28" s="408"/>
      <c r="P28" s="404"/>
      <c r="Q28" s="143"/>
      <c r="R28" s="269"/>
      <c r="S28" s="269"/>
      <c r="T28" s="270"/>
      <c r="U28" s="270"/>
      <c r="V28" s="270"/>
      <c r="W28" s="270"/>
      <c r="X28" s="270"/>
      <c r="Y28" s="270"/>
      <c r="Z28" s="270"/>
      <c r="AA28" s="270"/>
      <c r="AB28" s="409"/>
      <c r="AC28" s="405"/>
      <c r="AD28" s="433" t="str">
        <f t="shared" si="4"/>
        <v>---</v>
      </c>
      <c r="AE28" s="407" t="str">
        <f t="shared" ref="AE28" si="16">IF($D28="","",IF(AD28="---","---",IF(OR($D28="系統電力",$D28="産業用蒸気",$D28="温水",$D28="冷水",$D28="蒸気（産業用以外）"),F28*VLOOKUP($D28,GJ換算係数,2,FALSE),F28*H28)))</f>
        <v>---</v>
      </c>
      <c r="CI28" s="235"/>
      <c r="CJ28" s="234"/>
    </row>
    <row r="29" spans="1:88" ht="25.2" customHeight="1" x14ac:dyDescent="0.45">
      <c r="A29" s="229">
        <f t="shared" si="13"/>
        <v>1</v>
      </c>
      <c r="B29" s="116"/>
      <c r="C29" s="401"/>
      <c r="D29" s="431" t="s">
        <v>657</v>
      </c>
      <c r="E29" s="681"/>
      <c r="F29" s="692" t="str">
        <f t="shared" si="6"/>
        <v/>
      </c>
      <c r="G29" s="674"/>
      <c r="H29" s="661"/>
      <c r="I29" s="674"/>
      <c r="J29" s="658"/>
      <c r="K29" s="674"/>
      <c r="L29" s="380" t="str">
        <f t="shared" si="14"/>
        <v/>
      </c>
      <c r="M29" s="218"/>
      <c r="N29" s="432"/>
      <c r="O29" s="408"/>
      <c r="P29" s="404"/>
      <c r="Q29" s="143"/>
      <c r="R29" s="269"/>
      <c r="S29" s="269"/>
      <c r="T29" s="270"/>
      <c r="U29" s="270"/>
      <c r="V29" s="270"/>
      <c r="W29" s="270"/>
      <c r="X29" s="270"/>
      <c r="Y29" s="270"/>
      <c r="Z29" s="270"/>
      <c r="AA29" s="270"/>
      <c r="AB29" s="409"/>
      <c r="AC29" s="405"/>
      <c r="AD29" s="433" t="str">
        <f t="shared" si="4"/>
        <v>---</v>
      </c>
      <c r="AE29" s="407" t="str">
        <f t="shared" ref="AE29" si="17">IF($D29="","",IF(AD29="---","---",IF(OR($D29="系統電力",$D29="産業用蒸気",$D29="温水",$D29="冷水",$D29="蒸気（産業用以外）"),F29*VLOOKUP($D29,GJ換算係数,2,FALSE),F29*H29)))</f>
        <v>---</v>
      </c>
      <c r="CI29" s="235"/>
      <c r="CJ29" s="234"/>
    </row>
    <row r="30" spans="1:88" ht="25.2" customHeight="1" x14ac:dyDescent="0.45">
      <c r="A30" s="229">
        <f t="shared" si="13"/>
        <v>1</v>
      </c>
      <c r="B30" s="116"/>
      <c r="C30" s="401"/>
      <c r="D30" s="431" t="s">
        <v>657</v>
      </c>
      <c r="E30" s="681"/>
      <c r="F30" s="692" t="str">
        <f t="shared" si="6"/>
        <v/>
      </c>
      <c r="G30" s="674"/>
      <c r="H30" s="661"/>
      <c r="I30" s="674"/>
      <c r="J30" s="658"/>
      <c r="K30" s="674"/>
      <c r="L30" s="380" t="str">
        <f t="shared" si="14"/>
        <v/>
      </c>
      <c r="M30" s="218"/>
      <c r="N30" s="432"/>
      <c r="O30" s="408"/>
      <c r="P30" s="404"/>
      <c r="Q30" s="143"/>
      <c r="R30" s="269"/>
      <c r="S30" s="269"/>
      <c r="T30" s="270"/>
      <c r="U30" s="270"/>
      <c r="V30" s="270"/>
      <c r="W30" s="270"/>
      <c r="X30" s="270"/>
      <c r="Y30" s="270"/>
      <c r="Z30" s="270"/>
      <c r="AA30" s="270"/>
      <c r="AB30" s="409"/>
      <c r="AC30" s="405"/>
      <c r="AD30" s="433" t="str">
        <f t="shared" si="4"/>
        <v>---</v>
      </c>
      <c r="AE30" s="407" t="str">
        <f t="shared" si="5"/>
        <v>---</v>
      </c>
      <c r="CI30" s="235"/>
      <c r="CJ30" s="234"/>
    </row>
    <row r="31" spans="1:88" ht="25.2" customHeight="1" thickBot="1" x14ac:dyDescent="0.5">
      <c r="A31" s="229">
        <f t="shared" ref="A31" si="18">IF($H31="",1,0)</f>
        <v>1</v>
      </c>
      <c r="B31" s="122"/>
      <c r="C31" s="434"/>
      <c r="D31" s="435" t="s">
        <v>657</v>
      </c>
      <c r="E31" s="682"/>
      <c r="F31" s="698" t="str">
        <f t="shared" si="6"/>
        <v/>
      </c>
      <c r="G31" s="675"/>
      <c r="H31" s="642"/>
      <c r="I31" s="675"/>
      <c r="J31" s="659"/>
      <c r="K31" s="675"/>
      <c r="L31" s="381" t="str">
        <f t="shared" si="14"/>
        <v/>
      </c>
      <c r="M31" s="221"/>
      <c r="N31" s="436"/>
      <c r="O31" s="437"/>
      <c r="P31" s="438"/>
      <c r="Q31" s="146"/>
      <c r="R31" s="276"/>
      <c r="S31" s="276"/>
      <c r="T31" s="277"/>
      <c r="U31" s="277"/>
      <c r="V31" s="277"/>
      <c r="W31" s="277"/>
      <c r="X31" s="277"/>
      <c r="Y31" s="277"/>
      <c r="Z31" s="277"/>
      <c r="AA31" s="277"/>
      <c r="AB31" s="439"/>
      <c r="AC31" s="440"/>
      <c r="AD31" s="441" t="str">
        <f t="shared" si="4"/>
        <v>---</v>
      </c>
      <c r="AE31" s="442" t="str">
        <f t="shared" si="5"/>
        <v>---</v>
      </c>
      <c r="CI31" s="235"/>
      <c r="CJ31" s="234"/>
    </row>
    <row r="32" spans="1:88" ht="26.7" customHeight="1" thickBot="1" x14ac:dyDescent="0.5">
      <c r="A32" s="324"/>
      <c r="B32" s="7"/>
      <c r="C32" s="7"/>
      <c r="D32" s="7"/>
      <c r="E32" s="7"/>
      <c r="J32" s="884" t="s">
        <v>769</v>
      </c>
      <c r="K32" s="885"/>
      <c r="L32" s="562">
        <f>INT(SUM($L$7:$L$31)+SUM($L$48:$L$102))</f>
        <v>6312</v>
      </c>
      <c r="M32" s="443"/>
      <c r="N32" s="41"/>
      <c r="O32" s="41"/>
      <c r="P32" s="41"/>
      <c r="Q32" s="41"/>
      <c r="R32" s="41"/>
      <c r="S32" s="41"/>
      <c r="AD32" s="327" t="s">
        <v>794</v>
      </c>
      <c r="AE32" s="562">
        <f>SUM($AE$7:$AE$31)+SUM($AE$48:$AE$102)</f>
        <v>123859.70000000001</v>
      </c>
      <c r="CI32" s="235"/>
      <c r="CJ32" s="234"/>
    </row>
    <row r="33" spans="1:88" ht="33" hidden="1" customHeight="1" thickBot="1" x14ac:dyDescent="0.5">
      <c r="A33" s="324"/>
      <c r="B33" s="7"/>
      <c r="C33" s="7"/>
      <c r="D33" s="7"/>
      <c r="E33" s="7"/>
      <c r="J33" s="903" t="s">
        <v>793</v>
      </c>
      <c r="K33" s="904"/>
      <c r="L33" s="562">
        <f>SUMIFS(L7:L31,AD7:AD31,"対象")+SUMIFS(L48:L102,AD48:AD102,"対象")</f>
        <v>6312.1756300000006</v>
      </c>
      <c r="M33" s="443"/>
      <c r="N33" s="41"/>
      <c r="O33" s="41"/>
      <c r="P33" s="41"/>
      <c r="Q33" s="41"/>
      <c r="R33" s="41"/>
      <c r="S33" s="41"/>
      <c r="AD33" s="228" t="s">
        <v>962</v>
      </c>
      <c r="AE33" s="563">
        <f>IFERROR(L33/AE32,"---")</f>
        <v>5.096230355797729E-2</v>
      </c>
      <c r="CI33" s="235"/>
      <c r="CJ33" s="234"/>
    </row>
    <row r="34" spans="1:88" ht="12" customHeight="1" x14ac:dyDescent="0.45">
      <c r="A34" s="324"/>
      <c r="E34" s="6"/>
      <c r="K34" s="676"/>
      <c r="L34" s="128"/>
      <c r="M34" s="128"/>
      <c r="N34" s="41"/>
      <c r="O34" s="41"/>
      <c r="P34" s="41"/>
      <c r="Q34" s="41"/>
      <c r="R34" s="41"/>
      <c r="S34" s="41"/>
      <c r="CI34" s="235"/>
      <c r="CJ34" s="234"/>
    </row>
    <row r="35" spans="1:88" ht="12" customHeight="1" x14ac:dyDescent="0.45">
      <c r="B35" s="160" t="s">
        <v>872</v>
      </c>
      <c r="C35" s="263" t="s">
        <v>969</v>
      </c>
      <c r="D35" s="135"/>
      <c r="E35" s="135"/>
      <c r="K35" s="676"/>
      <c r="L35" s="128"/>
      <c r="M35" s="128"/>
      <c r="N35" s="41"/>
      <c r="O35" s="5"/>
      <c r="P35" s="5"/>
      <c r="Q35" s="5"/>
      <c r="R35" s="41"/>
      <c r="S35" s="41"/>
      <c r="CI35" s="235"/>
      <c r="CJ35" s="234"/>
    </row>
    <row r="36" spans="1:88" ht="14.7" customHeight="1" x14ac:dyDescent="0.45">
      <c r="B36" s="160" t="s">
        <v>595</v>
      </c>
      <c r="C36" s="153" t="s">
        <v>955</v>
      </c>
      <c r="D36" s="135"/>
      <c r="E36" s="135"/>
      <c r="O36" s="5"/>
      <c r="P36" s="5"/>
      <c r="Q36" s="5"/>
      <c r="CI36" s="236"/>
      <c r="CJ36" s="234"/>
    </row>
    <row r="37" spans="1:88" ht="14.7" customHeight="1" x14ac:dyDescent="0.45">
      <c r="B37" s="259"/>
      <c r="C37" s="260" t="s">
        <v>956</v>
      </c>
      <c r="D37" s="135"/>
      <c r="E37" s="135"/>
      <c r="O37" s="5"/>
      <c r="P37" s="5"/>
      <c r="Q37" s="5"/>
      <c r="CI37" s="237"/>
      <c r="CJ37" s="234"/>
    </row>
    <row r="38" spans="1:88" ht="14.7" customHeight="1" x14ac:dyDescent="0.45">
      <c r="B38" s="259"/>
      <c r="C38" s="60" t="s">
        <v>974</v>
      </c>
      <c r="D38" s="60"/>
      <c r="E38" s="60"/>
      <c r="O38" s="5"/>
      <c r="P38" s="5"/>
      <c r="Q38" s="5"/>
      <c r="CI38" s="237"/>
      <c r="CJ38" s="234"/>
    </row>
    <row r="39" spans="1:88" ht="14.7" customHeight="1" x14ac:dyDescent="0.45">
      <c r="B39" s="160"/>
      <c r="C39" s="260" t="s">
        <v>957</v>
      </c>
      <c r="D39" s="261"/>
      <c r="E39" s="261"/>
      <c r="O39" s="5"/>
      <c r="P39" s="5"/>
      <c r="Q39" s="5"/>
      <c r="CI39" s="237"/>
      <c r="CJ39" s="234"/>
    </row>
    <row r="40" spans="1:88" ht="14.7" customHeight="1" x14ac:dyDescent="0.45">
      <c r="B40" s="160"/>
      <c r="C40" s="60" t="s">
        <v>961</v>
      </c>
      <c r="D40" s="60"/>
      <c r="E40" s="60"/>
      <c r="O40" s="5"/>
      <c r="P40" s="5"/>
      <c r="Q40" s="5"/>
      <c r="CI40" s="237"/>
      <c r="CJ40" s="234"/>
    </row>
    <row r="41" spans="1:88" ht="14.7" customHeight="1" x14ac:dyDescent="0.45">
      <c r="B41" s="262" t="s">
        <v>596</v>
      </c>
      <c r="C41" s="60" t="s">
        <v>770</v>
      </c>
      <c r="D41" s="60"/>
      <c r="E41" s="60"/>
      <c r="O41" s="5"/>
      <c r="P41" s="5"/>
      <c r="Q41" s="5"/>
      <c r="CI41" s="237"/>
      <c r="CJ41" s="234"/>
    </row>
    <row r="42" spans="1:88" ht="14.7" customHeight="1" x14ac:dyDescent="0.45">
      <c r="B42" s="262" t="s">
        <v>597</v>
      </c>
      <c r="C42" s="378" t="s">
        <v>871</v>
      </c>
      <c r="D42" s="60"/>
      <c r="E42" s="60"/>
      <c r="O42" s="5"/>
      <c r="P42" s="5"/>
      <c r="Q42" s="5"/>
      <c r="CI42" s="237"/>
      <c r="CJ42" s="234"/>
    </row>
    <row r="43" spans="1:88" ht="12" customHeight="1" x14ac:dyDescent="0.45">
      <c r="B43" s="11"/>
      <c r="O43" s="5"/>
      <c r="P43" s="5"/>
      <c r="Q43" s="5"/>
      <c r="CI43" s="237"/>
      <c r="CJ43" s="234"/>
    </row>
    <row r="44" spans="1:88" ht="12" customHeight="1" thickBot="1" x14ac:dyDescent="0.5">
      <c r="F44" s="5"/>
      <c r="N44" s="41"/>
      <c r="O44" s="5"/>
      <c r="P44" s="5"/>
      <c r="Q44" s="5"/>
      <c r="CI44" s="237"/>
      <c r="CJ44" s="234"/>
    </row>
    <row r="45" spans="1:88" ht="18" customHeight="1" x14ac:dyDescent="0.45">
      <c r="B45" s="858" t="s">
        <v>948</v>
      </c>
      <c r="C45" s="861" t="s">
        <v>766</v>
      </c>
      <c r="D45" s="881" t="s">
        <v>603</v>
      </c>
      <c r="E45" s="895" t="s">
        <v>1009</v>
      </c>
      <c r="F45" s="889" t="s">
        <v>1010</v>
      </c>
      <c r="G45" s="893"/>
      <c r="H45" s="889" t="s">
        <v>605</v>
      </c>
      <c r="I45" s="890"/>
      <c r="J45" s="893" t="s">
        <v>676</v>
      </c>
      <c r="K45" s="893"/>
      <c r="L45" s="886" t="s">
        <v>854</v>
      </c>
      <c r="M45" s="918" t="s">
        <v>721</v>
      </c>
      <c r="N45" s="898" t="s">
        <v>764</v>
      </c>
      <c r="O45" s="900" t="s">
        <v>767</v>
      </c>
      <c r="P45" s="916" t="s">
        <v>881</v>
      </c>
      <c r="Q45" s="916"/>
      <c r="R45" s="916"/>
      <c r="S45" s="916"/>
      <c r="T45" s="916"/>
      <c r="U45" s="916"/>
      <c r="V45" s="916"/>
      <c r="W45" s="916"/>
      <c r="X45" s="916"/>
      <c r="Y45" s="916"/>
      <c r="Z45" s="916"/>
      <c r="AA45" s="916"/>
      <c r="AB45" s="909" t="s">
        <v>768</v>
      </c>
      <c r="AC45" s="910" t="s">
        <v>765</v>
      </c>
      <c r="AD45" s="905" t="s">
        <v>789</v>
      </c>
      <c r="AE45" s="906"/>
      <c r="CI45" s="237"/>
      <c r="CJ45" s="234"/>
    </row>
    <row r="46" spans="1:88" ht="18" customHeight="1" x14ac:dyDescent="0.45">
      <c r="B46" s="859"/>
      <c r="C46" s="862"/>
      <c r="D46" s="882"/>
      <c r="E46" s="896"/>
      <c r="F46" s="891"/>
      <c r="G46" s="894"/>
      <c r="H46" s="891"/>
      <c r="I46" s="892"/>
      <c r="J46" s="894"/>
      <c r="K46" s="894"/>
      <c r="L46" s="887"/>
      <c r="M46" s="919"/>
      <c r="N46" s="899"/>
      <c r="O46" s="901"/>
      <c r="P46" s="917"/>
      <c r="Q46" s="917"/>
      <c r="R46" s="917"/>
      <c r="S46" s="917"/>
      <c r="T46" s="917"/>
      <c r="U46" s="917"/>
      <c r="V46" s="917"/>
      <c r="W46" s="917"/>
      <c r="X46" s="917"/>
      <c r="Y46" s="917"/>
      <c r="Z46" s="917"/>
      <c r="AA46" s="917"/>
      <c r="AB46" s="877"/>
      <c r="AC46" s="911"/>
      <c r="AD46" s="720" t="s">
        <v>790</v>
      </c>
      <c r="AE46" s="907" t="s">
        <v>772</v>
      </c>
      <c r="CI46" s="237"/>
      <c r="CJ46" s="234"/>
    </row>
    <row r="47" spans="1:88" ht="18" customHeight="1" thickBot="1" x14ac:dyDescent="0.5">
      <c r="B47" s="860"/>
      <c r="C47" s="863"/>
      <c r="D47" s="883"/>
      <c r="E47" s="897"/>
      <c r="F47" s="252" t="s">
        <v>674</v>
      </c>
      <c r="G47" s="253" t="s">
        <v>675</v>
      </c>
      <c r="H47" s="254" t="s">
        <v>720</v>
      </c>
      <c r="I47" s="677" t="s">
        <v>693</v>
      </c>
      <c r="J47" s="256" t="s">
        <v>720</v>
      </c>
      <c r="K47" s="669" t="s">
        <v>693</v>
      </c>
      <c r="L47" s="888"/>
      <c r="M47" s="920"/>
      <c r="N47" s="258" t="s">
        <v>763</v>
      </c>
      <c r="O47" s="902"/>
      <c r="P47" s="141" t="s">
        <v>677</v>
      </c>
      <c r="Q47" s="141" t="s">
        <v>678</v>
      </c>
      <c r="R47" s="141" t="s">
        <v>679</v>
      </c>
      <c r="S47" s="141" t="s">
        <v>680</v>
      </c>
      <c r="T47" s="141" t="s">
        <v>681</v>
      </c>
      <c r="U47" s="141" t="s">
        <v>682</v>
      </c>
      <c r="V47" s="141" t="s">
        <v>683</v>
      </c>
      <c r="W47" s="141" t="s">
        <v>684</v>
      </c>
      <c r="X47" s="141" t="s">
        <v>685</v>
      </c>
      <c r="Y47" s="141" t="s">
        <v>686</v>
      </c>
      <c r="Z47" s="141" t="s">
        <v>687</v>
      </c>
      <c r="AA47" s="141" t="s">
        <v>688</v>
      </c>
      <c r="AB47" s="878"/>
      <c r="AC47" s="912"/>
      <c r="AD47" s="721"/>
      <c r="AE47" s="908"/>
      <c r="CI47" s="237"/>
      <c r="CJ47" s="234"/>
    </row>
    <row r="48" spans="1:88" ht="25.95" customHeight="1" x14ac:dyDescent="0.45">
      <c r="A48" s="229" t="e">
        <f>VLOOKUP(D48,非表示_活動量と単位!$D$8:$E$75,2,FALSE)</f>
        <v>#N/A</v>
      </c>
      <c r="B48" s="132"/>
      <c r="C48" s="114"/>
      <c r="D48" s="113"/>
      <c r="E48" s="680"/>
      <c r="F48" s="691" t="str">
        <f>IF(E48="","",INT(E48))</f>
        <v/>
      </c>
      <c r="G48" s="696" t="str">
        <f>IF($D48="","",VLOOKUP($D48,活動の種別と単位,4,FALSE))</f>
        <v/>
      </c>
      <c r="H48" s="647" t="str">
        <f>IF($D48="","",IF(VLOOKUP($C48,モニタリングポイント,9,FALSE)="デフォルト値",VLOOKUP($D48,デフォルト値,4,FALSE),""))</f>
        <v/>
      </c>
      <c r="I48" s="672" t="str">
        <f>IF($D48="","",VLOOKUP($D48,活動の種別と単位,5,FALSE))</f>
        <v/>
      </c>
      <c r="J48" s="655" t="str">
        <f>IF($D48="","",IF(VLOOKUP($C48,モニタリングポイント,11,FALSE)="デフォルト値",VLOOKUP($D48,デフォルト値,5,FALSE),""))</f>
        <v/>
      </c>
      <c r="K48" s="672" t="str">
        <f>IF($D48="","",VLOOKUP($D48,活動の種別と単位,6,FALSE))</f>
        <v/>
      </c>
      <c r="L48" s="643" t="str">
        <f>IF($D48="","",IF($A48=0,F48*H48*J48,F48*J48))</f>
        <v/>
      </c>
      <c r="M48" s="217"/>
      <c r="N48" s="133" t="str">
        <f>IF($D48="","",VLOOKUP($D48,活動の種別と単位,3,FALSE))</f>
        <v/>
      </c>
      <c r="O48" s="264"/>
      <c r="P48" s="222"/>
      <c r="Q48" s="142"/>
      <c r="R48" s="142"/>
      <c r="S48" s="142"/>
      <c r="T48" s="142"/>
      <c r="U48" s="142"/>
      <c r="V48" s="142"/>
      <c r="W48" s="142"/>
      <c r="X48" s="142"/>
      <c r="Y48" s="142"/>
      <c r="Z48" s="142"/>
      <c r="AA48" s="142"/>
      <c r="AB48" s="265"/>
      <c r="AC48" s="266"/>
      <c r="AD48" s="134" t="str">
        <f>IF($D48="","",VLOOKUP($D48,活動の種別と単位,7,FALSE))</f>
        <v/>
      </c>
      <c r="AE48" s="287" t="str">
        <f>IF($D48="","",IF(AD48="---","---",IF(OR($D48="系統電力",$D48="産業用蒸気",$D48="温水",$D48="冷水",$D48="蒸気（産業用以外）"),F48*VLOOKUP($D48,GJ換算係数,2,FALSE),F48*H48)))</f>
        <v/>
      </c>
      <c r="CI48" s="237"/>
      <c r="CJ48" s="234"/>
    </row>
    <row r="49" spans="1:88" ht="25.95" customHeight="1" x14ac:dyDescent="0.45">
      <c r="A49" s="229" t="e">
        <f>VLOOKUP(D49,非表示_活動量と単位!$D$8:$E$75,2,FALSE)</f>
        <v>#N/A</v>
      </c>
      <c r="B49" s="132"/>
      <c r="C49" s="200"/>
      <c r="D49" s="118"/>
      <c r="E49" s="681"/>
      <c r="F49" s="692" t="str">
        <f t="shared" ref="F49:F72" si="19">IF(E49="","",INT(E49))</f>
        <v/>
      </c>
      <c r="G49" s="696" t="str">
        <f t="shared" ref="G49:G102" si="20">IF($D49="","",VLOOKUP($D49,活動の種別と単位,4,FALSE))</f>
        <v/>
      </c>
      <c r="H49" s="647" t="str">
        <f t="shared" ref="H49:H102" si="21">IF($D49="","",IF(VLOOKUP($C49,モニタリングポイント,9,FALSE)="デフォルト値",VLOOKUP($D49,デフォルト値,4,FALSE),""))</f>
        <v/>
      </c>
      <c r="I49" s="672" t="str">
        <f t="shared" ref="I49:I102" si="22">IF($D49="","",VLOOKUP($D49,活動の種別と単位,5,FALSE))</f>
        <v/>
      </c>
      <c r="J49" s="655" t="str">
        <f t="shared" ref="J49:J102" si="23">IF($D49="","",IF(VLOOKUP($C49,モニタリングポイント,11,FALSE)="デフォルト値",VLOOKUP($D49,デフォルト値,5,FALSE),""))</f>
        <v/>
      </c>
      <c r="K49" s="672" t="str">
        <f t="shared" ref="K49:K102" si="24">IF($D49="","",VLOOKUP($D49,活動の種別と単位,6,FALSE))</f>
        <v/>
      </c>
      <c r="L49" s="643" t="str">
        <f t="shared" ref="L49:L102" si="25">IF($D49="","",IF($A49=0,F49*H49*J49,F49*J49))</f>
        <v/>
      </c>
      <c r="M49" s="218"/>
      <c r="N49" s="136" t="str">
        <f t="shared" ref="N49:N102" si="26">IF($D49="","",VLOOKUP($D49,活動の種別と単位,3,FALSE))</f>
        <v/>
      </c>
      <c r="O49" s="223"/>
      <c r="P49" s="224"/>
      <c r="Q49" s="137"/>
      <c r="R49" s="225"/>
      <c r="S49" s="225"/>
      <c r="T49" s="225"/>
      <c r="U49" s="225"/>
      <c r="V49" s="225"/>
      <c r="W49" s="225"/>
      <c r="X49" s="225"/>
      <c r="Y49" s="225"/>
      <c r="Z49" s="225"/>
      <c r="AA49" s="225"/>
      <c r="AB49" s="226"/>
      <c r="AC49" s="267"/>
      <c r="AD49" s="138" t="str">
        <f t="shared" ref="AD49:AD102" si="27">IF($D49="","",VLOOKUP($D49,活動の種別と単位,7,FALSE))</f>
        <v/>
      </c>
      <c r="AE49" s="279" t="str">
        <f t="shared" ref="AE49:AE101" si="28">IF($D49="","",IF(AD49="---","---",IF(OR($D49="系統電力",$D49="産業用蒸気",$D49="温水",$D49="冷水",$D49="蒸気（産業用以外）"),F49*VLOOKUP($D49,GJ換算係数,2,FALSE),F49*H49)))</f>
        <v/>
      </c>
      <c r="CI49" s="237"/>
      <c r="CJ49" s="234"/>
    </row>
    <row r="50" spans="1:88" ht="25.95" customHeight="1" x14ac:dyDescent="0.45">
      <c r="A50" s="229" t="e">
        <f>VLOOKUP(D50,非表示_活動量と単位!$D$8:$E$75,2,FALSE)</f>
        <v>#N/A</v>
      </c>
      <c r="B50" s="132"/>
      <c r="C50" s="200"/>
      <c r="D50" s="118"/>
      <c r="E50" s="681"/>
      <c r="F50" s="692" t="str">
        <f t="shared" si="19"/>
        <v/>
      </c>
      <c r="G50" s="696" t="str">
        <f t="shared" si="20"/>
        <v/>
      </c>
      <c r="H50" s="647" t="str">
        <f t="shared" si="21"/>
        <v/>
      </c>
      <c r="I50" s="672" t="str">
        <f t="shared" si="22"/>
        <v/>
      </c>
      <c r="J50" s="655" t="str">
        <f t="shared" si="23"/>
        <v/>
      </c>
      <c r="K50" s="672" t="str">
        <f t="shared" si="24"/>
        <v/>
      </c>
      <c r="L50" s="643" t="str">
        <f t="shared" si="25"/>
        <v/>
      </c>
      <c r="M50" s="218"/>
      <c r="N50" s="136" t="str">
        <f t="shared" si="26"/>
        <v/>
      </c>
      <c r="O50" s="223"/>
      <c r="P50" s="224"/>
      <c r="Q50" s="137"/>
      <c r="R50" s="225"/>
      <c r="S50" s="225"/>
      <c r="T50" s="225"/>
      <c r="U50" s="225"/>
      <c r="V50" s="225"/>
      <c r="W50" s="225"/>
      <c r="X50" s="225"/>
      <c r="Y50" s="225"/>
      <c r="Z50" s="225"/>
      <c r="AA50" s="225"/>
      <c r="AB50" s="226"/>
      <c r="AC50" s="267"/>
      <c r="AD50" s="138" t="str">
        <f t="shared" si="27"/>
        <v/>
      </c>
      <c r="AE50" s="279" t="str">
        <f t="shared" si="28"/>
        <v/>
      </c>
      <c r="CI50" s="237"/>
      <c r="CJ50" s="234"/>
    </row>
    <row r="51" spans="1:88" ht="25.95" customHeight="1" x14ac:dyDescent="0.45">
      <c r="A51" s="229" t="e">
        <f>VLOOKUP(D51,非表示_活動量と単位!$D$8:$E$75,2,FALSE)</f>
        <v>#N/A</v>
      </c>
      <c r="B51" s="132"/>
      <c r="C51" s="200"/>
      <c r="D51" s="118"/>
      <c r="E51" s="681"/>
      <c r="F51" s="692" t="str">
        <f t="shared" si="19"/>
        <v/>
      </c>
      <c r="G51" s="696" t="str">
        <f t="shared" si="20"/>
        <v/>
      </c>
      <c r="H51" s="647" t="str">
        <f t="shared" si="21"/>
        <v/>
      </c>
      <c r="I51" s="672" t="str">
        <f t="shared" si="22"/>
        <v/>
      </c>
      <c r="J51" s="655" t="str">
        <f t="shared" si="23"/>
        <v/>
      </c>
      <c r="K51" s="672" t="str">
        <f t="shared" si="24"/>
        <v/>
      </c>
      <c r="L51" s="643" t="str">
        <f t="shared" si="25"/>
        <v/>
      </c>
      <c r="M51" s="218"/>
      <c r="N51" s="136" t="str">
        <f t="shared" si="26"/>
        <v/>
      </c>
      <c r="O51" s="223"/>
      <c r="P51" s="224"/>
      <c r="Q51" s="137"/>
      <c r="R51" s="225"/>
      <c r="S51" s="225"/>
      <c r="T51" s="225"/>
      <c r="U51" s="225"/>
      <c r="V51" s="225"/>
      <c r="W51" s="225"/>
      <c r="X51" s="225"/>
      <c r="Y51" s="225"/>
      <c r="Z51" s="225"/>
      <c r="AA51" s="225"/>
      <c r="AB51" s="226"/>
      <c r="AC51" s="267"/>
      <c r="AD51" s="138" t="str">
        <f t="shared" si="27"/>
        <v/>
      </c>
      <c r="AE51" s="279" t="str">
        <f t="shared" si="28"/>
        <v/>
      </c>
      <c r="CI51" s="237"/>
      <c r="CJ51" s="234"/>
    </row>
    <row r="52" spans="1:88" ht="25.95" hidden="1" customHeight="1" x14ac:dyDescent="0.45">
      <c r="A52" s="229" t="e">
        <f>VLOOKUP(D52,非表示_活動量と単位!$D$8:$E$75,2,FALSE)</f>
        <v>#N/A</v>
      </c>
      <c r="B52" s="132"/>
      <c r="C52" s="200"/>
      <c r="D52" s="118"/>
      <c r="E52" s="681"/>
      <c r="F52" s="692" t="str">
        <f t="shared" si="19"/>
        <v/>
      </c>
      <c r="G52" s="696" t="str">
        <f t="shared" si="20"/>
        <v/>
      </c>
      <c r="H52" s="647" t="str">
        <f t="shared" si="21"/>
        <v/>
      </c>
      <c r="I52" s="672" t="str">
        <f t="shared" si="22"/>
        <v/>
      </c>
      <c r="J52" s="655" t="str">
        <f t="shared" si="23"/>
        <v/>
      </c>
      <c r="K52" s="672" t="str">
        <f t="shared" si="24"/>
        <v/>
      </c>
      <c r="L52" s="643" t="str">
        <f t="shared" si="25"/>
        <v/>
      </c>
      <c r="M52" s="218"/>
      <c r="N52" s="136" t="str">
        <f t="shared" si="26"/>
        <v/>
      </c>
      <c r="O52" s="223"/>
      <c r="P52" s="224"/>
      <c r="Q52" s="137"/>
      <c r="R52" s="225"/>
      <c r="S52" s="225"/>
      <c r="T52" s="225"/>
      <c r="U52" s="225"/>
      <c r="V52" s="225"/>
      <c r="W52" s="225"/>
      <c r="X52" s="225"/>
      <c r="Y52" s="225"/>
      <c r="Z52" s="225"/>
      <c r="AA52" s="225"/>
      <c r="AB52" s="226"/>
      <c r="AC52" s="267"/>
      <c r="AD52" s="138" t="str">
        <f t="shared" si="27"/>
        <v/>
      </c>
      <c r="AE52" s="279" t="str">
        <f t="shared" si="28"/>
        <v/>
      </c>
      <c r="CI52" s="237"/>
      <c r="CJ52" s="234"/>
    </row>
    <row r="53" spans="1:88" ht="25.95" customHeight="1" x14ac:dyDescent="0.45">
      <c r="A53" s="229" t="e">
        <f>VLOOKUP(D53,非表示_活動量と単位!$D$8:$E$75,2,FALSE)</f>
        <v>#N/A</v>
      </c>
      <c r="B53" s="132"/>
      <c r="C53" s="200"/>
      <c r="D53" s="118"/>
      <c r="E53" s="681"/>
      <c r="F53" s="692" t="str">
        <f t="shared" si="19"/>
        <v/>
      </c>
      <c r="G53" s="696" t="str">
        <f t="shared" si="20"/>
        <v/>
      </c>
      <c r="H53" s="647" t="str">
        <f t="shared" si="21"/>
        <v/>
      </c>
      <c r="I53" s="672" t="str">
        <f t="shared" si="22"/>
        <v/>
      </c>
      <c r="J53" s="655" t="str">
        <f t="shared" si="23"/>
        <v/>
      </c>
      <c r="K53" s="672" t="str">
        <f t="shared" si="24"/>
        <v/>
      </c>
      <c r="L53" s="643" t="str">
        <f t="shared" si="25"/>
        <v/>
      </c>
      <c r="M53" s="218"/>
      <c r="N53" s="136" t="str">
        <f t="shared" si="26"/>
        <v/>
      </c>
      <c r="O53" s="223"/>
      <c r="P53" s="224"/>
      <c r="Q53" s="137"/>
      <c r="R53" s="225"/>
      <c r="S53" s="225"/>
      <c r="T53" s="225"/>
      <c r="U53" s="225"/>
      <c r="V53" s="225"/>
      <c r="W53" s="225"/>
      <c r="X53" s="225"/>
      <c r="Y53" s="225"/>
      <c r="Z53" s="225"/>
      <c r="AA53" s="225"/>
      <c r="AB53" s="226"/>
      <c r="AC53" s="267"/>
      <c r="AD53" s="138" t="str">
        <f t="shared" si="27"/>
        <v/>
      </c>
      <c r="AE53" s="279" t="str">
        <f t="shared" si="28"/>
        <v/>
      </c>
      <c r="CI53" s="237"/>
      <c r="CJ53" s="234"/>
    </row>
    <row r="54" spans="1:88" ht="25.95" customHeight="1" x14ac:dyDescent="0.45">
      <c r="A54" s="229" t="e">
        <f>VLOOKUP(D54,非表示_活動量と単位!$D$8:$E$75,2,FALSE)</f>
        <v>#N/A</v>
      </c>
      <c r="B54" s="132"/>
      <c r="C54" s="200"/>
      <c r="D54" s="118"/>
      <c r="E54" s="681"/>
      <c r="F54" s="692" t="str">
        <f t="shared" si="19"/>
        <v/>
      </c>
      <c r="G54" s="696" t="str">
        <f t="shared" si="20"/>
        <v/>
      </c>
      <c r="H54" s="647" t="str">
        <f t="shared" si="21"/>
        <v/>
      </c>
      <c r="I54" s="672" t="str">
        <f t="shared" si="22"/>
        <v/>
      </c>
      <c r="J54" s="655" t="str">
        <f t="shared" si="23"/>
        <v/>
      </c>
      <c r="K54" s="672" t="str">
        <f t="shared" si="24"/>
        <v/>
      </c>
      <c r="L54" s="643" t="str">
        <f t="shared" si="25"/>
        <v/>
      </c>
      <c r="M54" s="218"/>
      <c r="N54" s="136" t="str">
        <f t="shared" si="26"/>
        <v/>
      </c>
      <c r="O54" s="268"/>
      <c r="P54" s="224"/>
      <c r="Q54" s="143"/>
      <c r="R54" s="269"/>
      <c r="S54" s="269"/>
      <c r="T54" s="270"/>
      <c r="U54" s="270"/>
      <c r="V54" s="270"/>
      <c r="W54" s="270"/>
      <c r="X54" s="270"/>
      <c r="Y54" s="270"/>
      <c r="Z54" s="270"/>
      <c r="AA54" s="270"/>
      <c r="AB54" s="271"/>
      <c r="AC54" s="267"/>
      <c r="AD54" s="138" t="str">
        <f t="shared" si="27"/>
        <v/>
      </c>
      <c r="AE54" s="279" t="str">
        <f t="shared" si="28"/>
        <v/>
      </c>
      <c r="CI54" s="237"/>
      <c r="CJ54" s="234"/>
    </row>
    <row r="55" spans="1:88" ht="25.95" customHeight="1" x14ac:dyDescent="0.45">
      <c r="A55" s="229" t="e">
        <f>VLOOKUP(D55,非表示_活動量と単位!$D$8:$E$75,2,FALSE)</f>
        <v>#N/A</v>
      </c>
      <c r="B55" s="132"/>
      <c r="C55" s="200"/>
      <c r="D55" s="118"/>
      <c r="E55" s="681"/>
      <c r="F55" s="692" t="str">
        <f t="shared" si="19"/>
        <v/>
      </c>
      <c r="G55" s="696" t="str">
        <f t="shared" si="20"/>
        <v/>
      </c>
      <c r="H55" s="647" t="str">
        <f t="shared" si="21"/>
        <v/>
      </c>
      <c r="I55" s="672" t="str">
        <f t="shared" si="22"/>
        <v/>
      </c>
      <c r="J55" s="655" t="str">
        <f t="shared" si="23"/>
        <v/>
      </c>
      <c r="K55" s="672" t="str">
        <f t="shared" si="24"/>
        <v/>
      </c>
      <c r="L55" s="643" t="str">
        <f t="shared" si="25"/>
        <v/>
      </c>
      <c r="M55" s="218"/>
      <c r="N55" s="136" t="str">
        <f t="shared" si="26"/>
        <v/>
      </c>
      <c r="O55" s="268"/>
      <c r="P55" s="224"/>
      <c r="Q55" s="143"/>
      <c r="R55" s="269"/>
      <c r="S55" s="269"/>
      <c r="T55" s="270"/>
      <c r="U55" s="270"/>
      <c r="V55" s="270"/>
      <c r="W55" s="270"/>
      <c r="X55" s="270"/>
      <c r="Y55" s="270"/>
      <c r="Z55" s="270"/>
      <c r="AA55" s="270"/>
      <c r="AB55" s="271"/>
      <c r="AC55" s="267"/>
      <c r="AD55" s="138" t="str">
        <f t="shared" si="27"/>
        <v/>
      </c>
      <c r="AE55" s="279" t="str">
        <f t="shared" si="28"/>
        <v/>
      </c>
      <c r="CI55" s="237"/>
      <c r="CJ55" s="234"/>
    </row>
    <row r="56" spans="1:88" ht="25.95" customHeight="1" x14ac:dyDescent="0.45">
      <c r="A56" s="229" t="e">
        <f>VLOOKUP(D56,非表示_活動量と単位!$D$8:$E$75,2,FALSE)</f>
        <v>#N/A</v>
      </c>
      <c r="B56" s="132"/>
      <c r="C56" s="200"/>
      <c r="D56" s="118"/>
      <c r="E56" s="681"/>
      <c r="F56" s="692" t="str">
        <f t="shared" si="19"/>
        <v/>
      </c>
      <c r="G56" s="696" t="str">
        <f t="shared" si="20"/>
        <v/>
      </c>
      <c r="H56" s="647" t="str">
        <f t="shared" si="21"/>
        <v/>
      </c>
      <c r="I56" s="672" t="str">
        <f t="shared" si="22"/>
        <v/>
      </c>
      <c r="J56" s="655" t="str">
        <f t="shared" si="23"/>
        <v/>
      </c>
      <c r="K56" s="672" t="str">
        <f t="shared" si="24"/>
        <v/>
      </c>
      <c r="L56" s="643" t="str">
        <f t="shared" si="25"/>
        <v/>
      </c>
      <c r="M56" s="218"/>
      <c r="N56" s="136" t="str">
        <f t="shared" si="26"/>
        <v/>
      </c>
      <c r="O56" s="268"/>
      <c r="P56" s="224"/>
      <c r="Q56" s="143"/>
      <c r="R56" s="269"/>
      <c r="S56" s="269"/>
      <c r="T56" s="270"/>
      <c r="U56" s="270"/>
      <c r="V56" s="270"/>
      <c r="W56" s="270"/>
      <c r="X56" s="270"/>
      <c r="Y56" s="270"/>
      <c r="Z56" s="270"/>
      <c r="AA56" s="270"/>
      <c r="AB56" s="271"/>
      <c r="AC56" s="267"/>
      <c r="AD56" s="138" t="str">
        <f t="shared" si="27"/>
        <v/>
      </c>
      <c r="AE56" s="279" t="str">
        <f t="shared" si="28"/>
        <v/>
      </c>
      <c r="CI56" s="237"/>
      <c r="CJ56" s="234"/>
    </row>
    <row r="57" spans="1:88" ht="25.95" customHeight="1" x14ac:dyDescent="0.45">
      <c r="A57" s="229" t="e">
        <f>VLOOKUP(D57,非表示_活動量と単位!$D$8:$E$75,2,FALSE)</f>
        <v>#N/A</v>
      </c>
      <c r="B57" s="132"/>
      <c r="C57" s="200"/>
      <c r="D57" s="118"/>
      <c r="E57" s="681"/>
      <c r="F57" s="692" t="str">
        <f t="shared" si="19"/>
        <v/>
      </c>
      <c r="G57" s="696" t="str">
        <f t="shared" si="20"/>
        <v/>
      </c>
      <c r="H57" s="647" t="str">
        <f t="shared" si="21"/>
        <v/>
      </c>
      <c r="I57" s="672" t="str">
        <f t="shared" si="22"/>
        <v/>
      </c>
      <c r="J57" s="655" t="str">
        <f t="shared" si="23"/>
        <v/>
      </c>
      <c r="K57" s="672" t="str">
        <f t="shared" si="24"/>
        <v/>
      </c>
      <c r="L57" s="643" t="str">
        <f t="shared" si="25"/>
        <v/>
      </c>
      <c r="M57" s="218"/>
      <c r="N57" s="136" t="str">
        <f t="shared" si="26"/>
        <v/>
      </c>
      <c r="O57" s="268"/>
      <c r="P57" s="224"/>
      <c r="Q57" s="143"/>
      <c r="R57" s="269"/>
      <c r="S57" s="269"/>
      <c r="T57" s="270"/>
      <c r="U57" s="270"/>
      <c r="V57" s="270"/>
      <c r="W57" s="270"/>
      <c r="X57" s="270"/>
      <c r="Y57" s="270"/>
      <c r="Z57" s="270"/>
      <c r="AA57" s="270"/>
      <c r="AB57" s="271"/>
      <c r="AC57" s="267"/>
      <c r="AD57" s="138" t="str">
        <f t="shared" si="27"/>
        <v/>
      </c>
      <c r="AE57" s="279" t="str">
        <f t="shared" si="28"/>
        <v/>
      </c>
      <c r="CI57" s="237"/>
      <c r="CJ57" s="234"/>
    </row>
    <row r="58" spans="1:88" ht="25.95" customHeight="1" x14ac:dyDescent="0.45">
      <c r="A58" s="229" t="e">
        <f>VLOOKUP(D58,非表示_活動量と単位!$D$8:$E$75,2,FALSE)</f>
        <v>#N/A</v>
      </c>
      <c r="B58" s="132"/>
      <c r="C58" s="200"/>
      <c r="D58" s="118"/>
      <c r="E58" s="681"/>
      <c r="F58" s="692" t="str">
        <f t="shared" si="19"/>
        <v/>
      </c>
      <c r="G58" s="696" t="str">
        <f t="shared" si="20"/>
        <v/>
      </c>
      <c r="H58" s="647" t="str">
        <f t="shared" si="21"/>
        <v/>
      </c>
      <c r="I58" s="672" t="str">
        <f t="shared" si="22"/>
        <v/>
      </c>
      <c r="J58" s="655" t="str">
        <f t="shared" si="23"/>
        <v/>
      </c>
      <c r="K58" s="672" t="str">
        <f t="shared" si="24"/>
        <v/>
      </c>
      <c r="L58" s="643" t="str">
        <f t="shared" si="25"/>
        <v/>
      </c>
      <c r="M58" s="218"/>
      <c r="N58" s="136" t="str">
        <f t="shared" si="26"/>
        <v/>
      </c>
      <c r="O58" s="268"/>
      <c r="P58" s="224"/>
      <c r="Q58" s="143"/>
      <c r="R58" s="269"/>
      <c r="S58" s="269"/>
      <c r="T58" s="270"/>
      <c r="U58" s="270"/>
      <c r="V58" s="270"/>
      <c r="W58" s="270"/>
      <c r="X58" s="270"/>
      <c r="Y58" s="270"/>
      <c r="Z58" s="270"/>
      <c r="AA58" s="270"/>
      <c r="AB58" s="271"/>
      <c r="AC58" s="267"/>
      <c r="AD58" s="138" t="str">
        <f t="shared" si="27"/>
        <v/>
      </c>
      <c r="AE58" s="279" t="str">
        <f t="shared" si="28"/>
        <v/>
      </c>
      <c r="CI58" s="237"/>
      <c r="CJ58" s="234"/>
    </row>
    <row r="59" spans="1:88" ht="25.95" customHeight="1" x14ac:dyDescent="0.45">
      <c r="A59" s="229" t="e">
        <f>VLOOKUP(D59,非表示_活動量と単位!$D$8:$E$75,2,FALSE)</f>
        <v>#N/A</v>
      </c>
      <c r="B59" s="132"/>
      <c r="C59" s="200"/>
      <c r="D59" s="118"/>
      <c r="E59" s="681"/>
      <c r="F59" s="692" t="str">
        <f t="shared" si="19"/>
        <v/>
      </c>
      <c r="G59" s="696" t="str">
        <f t="shared" si="20"/>
        <v/>
      </c>
      <c r="H59" s="647" t="str">
        <f t="shared" si="21"/>
        <v/>
      </c>
      <c r="I59" s="672" t="str">
        <f t="shared" si="22"/>
        <v/>
      </c>
      <c r="J59" s="655" t="str">
        <f t="shared" si="23"/>
        <v/>
      </c>
      <c r="K59" s="672" t="str">
        <f t="shared" si="24"/>
        <v/>
      </c>
      <c r="L59" s="643" t="str">
        <f t="shared" si="25"/>
        <v/>
      </c>
      <c r="M59" s="218"/>
      <c r="N59" s="136" t="str">
        <f t="shared" si="26"/>
        <v/>
      </c>
      <c r="O59" s="223"/>
      <c r="P59" s="224"/>
      <c r="Q59" s="137"/>
      <c r="R59" s="225"/>
      <c r="S59" s="225"/>
      <c r="T59" s="225"/>
      <c r="U59" s="225"/>
      <c r="V59" s="225"/>
      <c r="W59" s="225"/>
      <c r="X59" s="225"/>
      <c r="Y59" s="225"/>
      <c r="Z59" s="225"/>
      <c r="AA59" s="225"/>
      <c r="AB59" s="226"/>
      <c r="AC59" s="267"/>
      <c r="AD59" s="138" t="str">
        <f t="shared" si="27"/>
        <v/>
      </c>
      <c r="AE59" s="279" t="str">
        <f t="shared" ref="AE59:AE80" si="29">IF($D59="","",IF(AD59="---","---",IF(OR($D59="系統電力",$D59="産業用蒸気",$D59="温水",$D59="冷水",$D59="蒸気（産業用以外）"),F59*VLOOKUP($D59,GJ換算係数,2,FALSE),F59*H59)))</f>
        <v/>
      </c>
      <c r="CI59" s="237"/>
      <c r="CJ59" s="234"/>
    </row>
    <row r="60" spans="1:88" ht="25.95" customHeight="1" x14ac:dyDescent="0.45">
      <c r="A60" s="229" t="e">
        <f>VLOOKUP(D60,非表示_活動量と単位!$D$8:$E$75,2,FALSE)</f>
        <v>#N/A</v>
      </c>
      <c r="B60" s="132"/>
      <c r="C60" s="200"/>
      <c r="D60" s="118"/>
      <c r="E60" s="681"/>
      <c r="F60" s="692" t="str">
        <f t="shared" si="19"/>
        <v/>
      </c>
      <c r="G60" s="696" t="str">
        <f t="shared" si="20"/>
        <v/>
      </c>
      <c r="H60" s="647" t="str">
        <f t="shared" si="21"/>
        <v/>
      </c>
      <c r="I60" s="672" t="str">
        <f t="shared" si="22"/>
        <v/>
      </c>
      <c r="J60" s="655" t="str">
        <f t="shared" si="23"/>
        <v/>
      </c>
      <c r="K60" s="672" t="str">
        <f t="shared" si="24"/>
        <v/>
      </c>
      <c r="L60" s="643" t="str">
        <f t="shared" si="25"/>
        <v/>
      </c>
      <c r="M60" s="218"/>
      <c r="N60" s="136" t="str">
        <f t="shared" si="26"/>
        <v/>
      </c>
      <c r="O60" s="223"/>
      <c r="P60" s="224"/>
      <c r="Q60" s="137"/>
      <c r="R60" s="225"/>
      <c r="S60" s="225"/>
      <c r="T60" s="225"/>
      <c r="U60" s="225"/>
      <c r="V60" s="225"/>
      <c r="W60" s="225"/>
      <c r="X60" s="225"/>
      <c r="Y60" s="225"/>
      <c r="Z60" s="225"/>
      <c r="AA60" s="225"/>
      <c r="AB60" s="226"/>
      <c r="AC60" s="267"/>
      <c r="AD60" s="138" t="str">
        <f t="shared" si="27"/>
        <v/>
      </c>
      <c r="AE60" s="279" t="str">
        <f t="shared" si="29"/>
        <v/>
      </c>
      <c r="CI60" s="237"/>
      <c r="CJ60" s="234"/>
    </row>
    <row r="61" spans="1:88" ht="25.95" customHeight="1" x14ac:dyDescent="0.45">
      <c r="A61" s="229" t="e">
        <f>VLOOKUP(D61,非表示_活動量と単位!$D$8:$E$75,2,FALSE)</f>
        <v>#N/A</v>
      </c>
      <c r="B61" s="132"/>
      <c r="C61" s="200"/>
      <c r="D61" s="118"/>
      <c r="E61" s="681"/>
      <c r="F61" s="692" t="str">
        <f t="shared" si="19"/>
        <v/>
      </c>
      <c r="G61" s="696" t="str">
        <f t="shared" si="20"/>
        <v/>
      </c>
      <c r="H61" s="647" t="str">
        <f t="shared" si="21"/>
        <v/>
      </c>
      <c r="I61" s="672" t="str">
        <f t="shared" si="22"/>
        <v/>
      </c>
      <c r="J61" s="655" t="str">
        <f t="shared" si="23"/>
        <v/>
      </c>
      <c r="K61" s="672" t="str">
        <f t="shared" si="24"/>
        <v/>
      </c>
      <c r="L61" s="643" t="str">
        <f t="shared" si="25"/>
        <v/>
      </c>
      <c r="M61" s="218"/>
      <c r="N61" s="136" t="str">
        <f t="shared" si="26"/>
        <v/>
      </c>
      <c r="O61" s="223"/>
      <c r="P61" s="224"/>
      <c r="Q61" s="137"/>
      <c r="R61" s="225"/>
      <c r="S61" s="225"/>
      <c r="T61" s="225"/>
      <c r="U61" s="225"/>
      <c r="V61" s="225"/>
      <c r="W61" s="225"/>
      <c r="X61" s="225"/>
      <c r="Y61" s="225"/>
      <c r="Z61" s="225"/>
      <c r="AA61" s="225"/>
      <c r="AB61" s="226"/>
      <c r="AC61" s="267"/>
      <c r="AD61" s="138" t="str">
        <f t="shared" si="27"/>
        <v/>
      </c>
      <c r="AE61" s="279" t="str">
        <f t="shared" si="29"/>
        <v/>
      </c>
      <c r="CI61" s="237"/>
      <c r="CJ61" s="234"/>
    </row>
    <row r="62" spans="1:88" ht="25.95" customHeight="1" thickBot="1" x14ac:dyDescent="0.5">
      <c r="A62" s="229" t="e">
        <f>VLOOKUP(D62,非表示_活動量と単位!$D$8:$E$75,2,FALSE)</f>
        <v>#N/A</v>
      </c>
      <c r="B62" s="132"/>
      <c r="C62" s="200"/>
      <c r="D62" s="118"/>
      <c r="E62" s="681"/>
      <c r="F62" s="692" t="str">
        <f t="shared" si="19"/>
        <v/>
      </c>
      <c r="G62" s="696" t="str">
        <f t="shared" si="20"/>
        <v/>
      </c>
      <c r="H62" s="647" t="str">
        <f t="shared" si="21"/>
        <v/>
      </c>
      <c r="I62" s="672" t="str">
        <f t="shared" si="22"/>
        <v/>
      </c>
      <c r="J62" s="655" t="str">
        <f t="shared" si="23"/>
        <v/>
      </c>
      <c r="K62" s="672" t="str">
        <f t="shared" si="24"/>
        <v/>
      </c>
      <c r="L62" s="643" t="str">
        <f t="shared" si="25"/>
        <v/>
      </c>
      <c r="M62" s="218"/>
      <c r="N62" s="136" t="str">
        <f t="shared" si="26"/>
        <v/>
      </c>
      <c r="O62" s="223"/>
      <c r="P62" s="224"/>
      <c r="Q62" s="137"/>
      <c r="R62" s="225"/>
      <c r="S62" s="225"/>
      <c r="T62" s="225"/>
      <c r="U62" s="225"/>
      <c r="V62" s="225"/>
      <c r="W62" s="225"/>
      <c r="X62" s="225"/>
      <c r="Y62" s="225"/>
      <c r="Z62" s="225"/>
      <c r="AA62" s="225"/>
      <c r="AB62" s="226"/>
      <c r="AC62" s="267"/>
      <c r="AD62" s="138" t="str">
        <f t="shared" si="27"/>
        <v/>
      </c>
      <c r="AE62" s="279" t="str">
        <f t="shared" si="29"/>
        <v/>
      </c>
      <c r="CI62" s="237"/>
      <c r="CJ62" s="234"/>
    </row>
    <row r="63" spans="1:88" ht="25.95" customHeight="1" x14ac:dyDescent="0.45">
      <c r="A63" s="229" t="e">
        <f>VLOOKUP(D63,非表示_活動量と単位!$D$8:$E$75,2,FALSE)</f>
        <v>#N/A</v>
      </c>
      <c r="B63" s="132"/>
      <c r="C63" s="200"/>
      <c r="D63" s="118"/>
      <c r="E63" s="680"/>
      <c r="F63" s="691" t="str">
        <f t="shared" si="19"/>
        <v/>
      </c>
      <c r="G63" s="696" t="str">
        <f t="shared" si="20"/>
        <v/>
      </c>
      <c r="H63" s="647" t="str">
        <f t="shared" si="21"/>
        <v/>
      </c>
      <c r="I63" s="672" t="str">
        <f t="shared" si="22"/>
        <v/>
      </c>
      <c r="J63" s="655" t="str">
        <f t="shared" si="23"/>
        <v/>
      </c>
      <c r="K63" s="672" t="str">
        <f t="shared" si="24"/>
        <v/>
      </c>
      <c r="L63" s="643" t="str">
        <f t="shared" si="25"/>
        <v/>
      </c>
      <c r="M63" s="218"/>
      <c r="N63" s="136" t="str">
        <f t="shared" si="26"/>
        <v/>
      </c>
      <c r="O63" s="223"/>
      <c r="P63" s="224"/>
      <c r="Q63" s="137"/>
      <c r="R63" s="225"/>
      <c r="S63" s="225"/>
      <c r="T63" s="225"/>
      <c r="U63" s="225"/>
      <c r="V63" s="225"/>
      <c r="W63" s="225"/>
      <c r="X63" s="225"/>
      <c r="Y63" s="225"/>
      <c r="Z63" s="225"/>
      <c r="AA63" s="225"/>
      <c r="AB63" s="226"/>
      <c r="AC63" s="267"/>
      <c r="AD63" s="138" t="str">
        <f t="shared" si="27"/>
        <v/>
      </c>
      <c r="AE63" s="279" t="str">
        <f t="shared" si="29"/>
        <v/>
      </c>
      <c r="CI63" s="237"/>
      <c r="CJ63" s="234"/>
    </row>
    <row r="64" spans="1:88" ht="25.95" hidden="1" customHeight="1" x14ac:dyDescent="0.45">
      <c r="A64" s="229" t="e">
        <f>VLOOKUP(D64,非表示_活動量と単位!$D$8:$E$75,2,FALSE)</f>
        <v>#N/A</v>
      </c>
      <c r="B64" s="132"/>
      <c r="C64" s="200"/>
      <c r="D64" s="118"/>
      <c r="E64" s="681"/>
      <c r="F64" s="692" t="str">
        <f t="shared" si="19"/>
        <v/>
      </c>
      <c r="G64" s="696" t="str">
        <f t="shared" si="20"/>
        <v/>
      </c>
      <c r="H64" s="647" t="str">
        <f t="shared" si="21"/>
        <v/>
      </c>
      <c r="I64" s="672" t="str">
        <f t="shared" si="22"/>
        <v/>
      </c>
      <c r="J64" s="655" t="str">
        <f t="shared" si="23"/>
        <v/>
      </c>
      <c r="K64" s="672" t="str">
        <f t="shared" si="24"/>
        <v/>
      </c>
      <c r="L64" s="643" t="str">
        <f t="shared" si="25"/>
        <v/>
      </c>
      <c r="M64" s="218"/>
      <c r="N64" s="136" t="str">
        <f t="shared" si="26"/>
        <v/>
      </c>
      <c r="O64" s="223"/>
      <c r="P64" s="224"/>
      <c r="Q64" s="137"/>
      <c r="R64" s="225"/>
      <c r="S64" s="225"/>
      <c r="T64" s="225"/>
      <c r="U64" s="225"/>
      <c r="V64" s="225"/>
      <c r="W64" s="225"/>
      <c r="X64" s="225"/>
      <c r="Y64" s="225"/>
      <c r="Z64" s="225"/>
      <c r="AA64" s="225"/>
      <c r="AB64" s="226"/>
      <c r="AC64" s="267"/>
      <c r="AD64" s="138" t="str">
        <f t="shared" si="27"/>
        <v/>
      </c>
      <c r="AE64" s="279" t="str">
        <f t="shared" si="29"/>
        <v/>
      </c>
      <c r="CI64" s="237"/>
      <c r="CJ64" s="234"/>
    </row>
    <row r="65" spans="1:88" ht="25.95" customHeight="1" x14ac:dyDescent="0.45">
      <c r="A65" s="229" t="e">
        <f>VLOOKUP(D65,非表示_活動量と単位!$D$8:$E$75,2,FALSE)</f>
        <v>#N/A</v>
      </c>
      <c r="B65" s="132"/>
      <c r="C65" s="200"/>
      <c r="D65" s="118"/>
      <c r="E65" s="681"/>
      <c r="F65" s="692" t="str">
        <f t="shared" si="19"/>
        <v/>
      </c>
      <c r="G65" s="696" t="str">
        <f t="shared" si="20"/>
        <v/>
      </c>
      <c r="H65" s="647" t="str">
        <f t="shared" si="21"/>
        <v/>
      </c>
      <c r="I65" s="672" t="str">
        <f t="shared" si="22"/>
        <v/>
      </c>
      <c r="J65" s="655" t="str">
        <f t="shared" si="23"/>
        <v/>
      </c>
      <c r="K65" s="672" t="str">
        <f t="shared" si="24"/>
        <v/>
      </c>
      <c r="L65" s="643" t="str">
        <f t="shared" si="25"/>
        <v/>
      </c>
      <c r="M65" s="218"/>
      <c r="N65" s="136" t="str">
        <f t="shared" si="26"/>
        <v/>
      </c>
      <c r="O65" s="223"/>
      <c r="P65" s="224"/>
      <c r="Q65" s="137"/>
      <c r="R65" s="225"/>
      <c r="S65" s="225"/>
      <c r="T65" s="225"/>
      <c r="U65" s="225"/>
      <c r="V65" s="225"/>
      <c r="W65" s="225"/>
      <c r="X65" s="225"/>
      <c r="Y65" s="225"/>
      <c r="Z65" s="225"/>
      <c r="AA65" s="225"/>
      <c r="AB65" s="226"/>
      <c r="AC65" s="267"/>
      <c r="AD65" s="138" t="str">
        <f t="shared" si="27"/>
        <v/>
      </c>
      <c r="AE65" s="279" t="str">
        <f t="shared" si="29"/>
        <v/>
      </c>
      <c r="CI65" s="237"/>
      <c r="CJ65" s="234"/>
    </row>
    <row r="66" spans="1:88" ht="25.95" customHeight="1" x14ac:dyDescent="0.45">
      <c r="A66" s="229" t="e">
        <f>VLOOKUP(D66,非表示_活動量と単位!$D$8:$E$75,2,FALSE)</f>
        <v>#N/A</v>
      </c>
      <c r="B66" s="132"/>
      <c r="C66" s="200"/>
      <c r="D66" s="118"/>
      <c r="E66" s="681"/>
      <c r="F66" s="692" t="str">
        <f t="shared" si="19"/>
        <v/>
      </c>
      <c r="G66" s="696" t="str">
        <f t="shared" si="20"/>
        <v/>
      </c>
      <c r="H66" s="647" t="str">
        <f t="shared" si="21"/>
        <v/>
      </c>
      <c r="I66" s="672" t="str">
        <f t="shared" si="22"/>
        <v/>
      </c>
      <c r="J66" s="655" t="str">
        <f t="shared" si="23"/>
        <v/>
      </c>
      <c r="K66" s="672" t="str">
        <f t="shared" si="24"/>
        <v/>
      </c>
      <c r="L66" s="643" t="str">
        <f t="shared" si="25"/>
        <v/>
      </c>
      <c r="M66" s="218"/>
      <c r="N66" s="136" t="str">
        <f t="shared" si="26"/>
        <v/>
      </c>
      <c r="O66" s="268"/>
      <c r="P66" s="224"/>
      <c r="Q66" s="143"/>
      <c r="R66" s="269"/>
      <c r="S66" s="269"/>
      <c r="T66" s="270"/>
      <c r="U66" s="270"/>
      <c r="V66" s="270"/>
      <c r="W66" s="270"/>
      <c r="X66" s="270"/>
      <c r="Y66" s="270"/>
      <c r="Z66" s="270"/>
      <c r="AA66" s="270"/>
      <c r="AB66" s="271"/>
      <c r="AC66" s="267"/>
      <c r="AD66" s="138" t="str">
        <f t="shared" si="27"/>
        <v/>
      </c>
      <c r="AE66" s="279" t="str">
        <f t="shared" si="29"/>
        <v/>
      </c>
      <c r="CI66" s="237"/>
      <c r="CJ66" s="234"/>
    </row>
    <row r="67" spans="1:88" ht="25.95" customHeight="1" x14ac:dyDescent="0.45">
      <c r="A67" s="229" t="e">
        <f>VLOOKUP(D67,非表示_活動量と単位!$D$8:$E$75,2,FALSE)</f>
        <v>#N/A</v>
      </c>
      <c r="B67" s="132"/>
      <c r="C67" s="200"/>
      <c r="D67" s="118"/>
      <c r="E67" s="681"/>
      <c r="F67" s="692" t="str">
        <f t="shared" si="19"/>
        <v/>
      </c>
      <c r="G67" s="696" t="str">
        <f t="shared" si="20"/>
        <v/>
      </c>
      <c r="H67" s="647" t="str">
        <f t="shared" si="21"/>
        <v/>
      </c>
      <c r="I67" s="672" t="str">
        <f t="shared" si="22"/>
        <v/>
      </c>
      <c r="J67" s="655" t="str">
        <f t="shared" si="23"/>
        <v/>
      </c>
      <c r="K67" s="672" t="str">
        <f t="shared" si="24"/>
        <v/>
      </c>
      <c r="L67" s="643" t="str">
        <f t="shared" si="25"/>
        <v/>
      </c>
      <c r="M67" s="218"/>
      <c r="N67" s="136" t="str">
        <f t="shared" si="26"/>
        <v/>
      </c>
      <c r="O67" s="268"/>
      <c r="P67" s="224"/>
      <c r="Q67" s="143"/>
      <c r="R67" s="269"/>
      <c r="S67" s="269"/>
      <c r="T67" s="270"/>
      <c r="U67" s="270"/>
      <c r="V67" s="270"/>
      <c r="W67" s="270"/>
      <c r="X67" s="270"/>
      <c r="Y67" s="270"/>
      <c r="Z67" s="270"/>
      <c r="AA67" s="270"/>
      <c r="AB67" s="271"/>
      <c r="AC67" s="267"/>
      <c r="AD67" s="138" t="str">
        <f t="shared" si="27"/>
        <v/>
      </c>
      <c r="AE67" s="279" t="str">
        <f t="shared" si="29"/>
        <v/>
      </c>
      <c r="CI67" s="237"/>
      <c r="CJ67" s="234"/>
    </row>
    <row r="68" spans="1:88" ht="25.95" customHeight="1" x14ac:dyDescent="0.45">
      <c r="A68" s="229" t="e">
        <f>VLOOKUP(D68,非表示_活動量と単位!$D$8:$E$75,2,FALSE)</f>
        <v>#N/A</v>
      </c>
      <c r="B68" s="132"/>
      <c r="C68" s="200"/>
      <c r="D68" s="118"/>
      <c r="E68" s="681"/>
      <c r="F68" s="692" t="str">
        <f t="shared" si="19"/>
        <v/>
      </c>
      <c r="G68" s="696" t="str">
        <f t="shared" si="20"/>
        <v/>
      </c>
      <c r="H68" s="647" t="str">
        <f t="shared" si="21"/>
        <v/>
      </c>
      <c r="I68" s="672" t="str">
        <f t="shared" si="22"/>
        <v/>
      </c>
      <c r="J68" s="655" t="str">
        <f t="shared" si="23"/>
        <v/>
      </c>
      <c r="K68" s="672" t="str">
        <f t="shared" si="24"/>
        <v/>
      </c>
      <c r="L68" s="643" t="str">
        <f t="shared" si="25"/>
        <v/>
      </c>
      <c r="M68" s="218"/>
      <c r="N68" s="136" t="str">
        <f t="shared" si="26"/>
        <v/>
      </c>
      <c r="O68" s="268"/>
      <c r="P68" s="224"/>
      <c r="Q68" s="143"/>
      <c r="R68" s="269"/>
      <c r="S68" s="269"/>
      <c r="T68" s="270"/>
      <c r="U68" s="270"/>
      <c r="V68" s="270"/>
      <c r="W68" s="270"/>
      <c r="X68" s="270"/>
      <c r="Y68" s="270"/>
      <c r="Z68" s="270"/>
      <c r="AA68" s="270"/>
      <c r="AB68" s="271"/>
      <c r="AC68" s="267"/>
      <c r="AD68" s="138" t="str">
        <f t="shared" si="27"/>
        <v/>
      </c>
      <c r="AE68" s="279" t="str">
        <f t="shared" si="29"/>
        <v/>
      </c>
      <c r="CI68" s="237"/>
      <c r="CJ68" s="234"/>
    </row>
    <row r="69" spans="1:88" ht="25.95" customHeight="1" x14ac:dyDescent="0.45">
      <c r="A69" s="229" t="e">
        <f>VLOOKUP(D69,非表示_活動量と単位!$D$8:$E$75,2,FALSE)</f>
        <v>#N/A</v>
      </c>
      <c r="B69" s="132"/>
      <c r="C69" s="200"/>
      <c r="D69" s="118"/>
      <c r="E69" s="681"/>
      <c r="F69" s="692" t="str">
        <f t="shared" si="19"/>
        <v/>
      </c>
      <c r="G69" s="696" t="str">
        <f t="shared" si="20"/>
        <v/>
      </c>
      <c r="H69" s="647" t="str">
        <f t="shared" si="21"/>
        <v/>
      </c>
      <c r="I69" s="672" t="str">
        <f t="shared" si="22"/>
        <v/>
      </c>
      <c r="J69" s="655" t="str">
        <f t="shared" si="23"/>
        <v/>
      </c>
      <c r="K69" s="672" t="str">
        <f t="shared" si="24"/>
        <v/>
      </c>
      <c r="L69" s="643" t="str">
        <f t="shared" si="25"/>
        <v/>
      </c>
      <c r="M69" s="218"/>
      <c r="N69" s="136" t="str">
        <f t="shared" si="26"/>
        <v/>
      </c>
      <c r="O69" s="268"/>
      <c r="P69" s="224"/>
      <c r="Q69" s="143"/>
      <c r="R69" s="269"/>
      <c r="S69" s="269"/>
      <c r="T69" s="270"/>
      <c r="U69" s="270"/>
      <c r="V69" s="270"/>
      <c r="W69" s="270"/>
      <c r="X69" s="270"/>
      <c r="Y69" s="270"/>
      <c r="Z69" s="270"/>
      <c r="AA69" s="270"/>
      <c r="AB69" s="271"/>
      <c r="AC69" s="267"/>
      <c r="AD69" s="138" t="str">
        <f t="shared" si="27"/>
        <v/>
      </c>
      <c r="AE69" s="279" t="str">
        <f t="shared" si="29"/>
        <v/>
      </c>
      <c r="CI69" s="237"/>
      <c r="CJ69" s="234"/>
    </row>
    <row r="70" spans="1:88" ht="25.95" customHeight="1" x14ac:dyDescent="0.45">
      <c r="A70" s="229" t="e">
        <f>VLOOKUP(D70,非表示_活動量と単位!$D$8:$E$75,2,FALSE)</f>
        <v>#N/A</v>
      </c>
      <c r="B70" s="132"/>
      <c r="C70" s="200"/>
      <c r="D70" s="118"/>
      <c r="E70" s="681"/>
      <c r="F70" s="692" t="str">
        <f t="shared" si="19"/>
        <v/>
      </c>
      <c r="G70" s="696" t="str">
        <f t="shared" si="20"/>
        <v/>
      </c>
      <c r="H70" s="647" t="str">
        <f t="shared" si="21"/>
        <v/>
      </c>
      <c r="I70" s="672" t="str">
        <f t="shared" si="22"/>
        <v/>
      </c>
      <c r="J70" s="655" t="str">
        <f t="shared" si="23"/>
        <v/>
      </c>
      <c r="K70" s="672" t="str">
        <f t="shared" si="24"/>
        <v/>
      </c>
      <c r="L70" s="643" t="str">
        <f t="shared" si="25"/>
        <v/>
      </c>
      <c r="M70" s="218"/>
      <c r="N70" s="136" t="str">
        <f t="shared" si="26"/>
        <v/>
      </c>
      <c r="O70" s="268"/>
      <c r="P70" s="224"/>
      <c r="Q70" s="143"/>
      <c r="R70" s="269"/>
      <c r="S70" s="269"/>
      <c r="T70" s="270"/>
      <c r="U70" s="270"/>
      <c r="V70" s="270"/>
      <c r="W70" s="270"/>
      <c r="X70" s="270"/>
      <c r="Y70" s="270"/>
      <c r="Z70" s="270"/>
      <c r="AA70" s="270"/>
      <c r="AB70" s="271"/>
      <c r="AC70" s="267"/>
      <c r="AD70" s="138" t="str">
        <f t="shared" si="27"/>
        <v/>
      </c>
      <c r="AE70" s="279" t="str">
        <f t="shared" si="29"/>
        <v/>
      </c>
      <c r="CI70" s="237"/>
      <c r="CJ70" s="234"/>
    </row>
    <row r="71" spans="1:88" ht="25.95" customHeight="1" x14ac:dyDescent="0.45">
      <c r="A71" s="229" t="e">
        <f>VLOOKUP(D71,非表示_活動量と単位!$D$8:$E$75,2,FALSE)</f>
        <v>#N/A</v>
      </c>
      <c r="B71" s="132"/>
      <c r="C71" s="200"/>
      <c r="D71" s="118"/>
      <c r="E71" s="681"/>
      <c r="F71" s="692" t="str">
        <f t="shared" si="19"/>
        <v/>
      </c>
      <c r="G71" s="696" t="str">
        <f t="shared" si="20"/>
        <v/>
      </c>
      <c r="H71" s="647" t="str">
        <f t="shared" si="21"/>
        <v/>
      </c>
      <c r="I71" s="672" t="str">
        <f t="shared" si="22"/>
        <v/>
      </c>
      <c r="J71" s="655" t="str">
        <f t="shared" si="23"/>
        <v/>
      </c>
      <c r="K71" s="672" t="str">
        <f t="shared" si="24"/>
        <v/>
      </c>
      <c r="L71" s="643" t="str">
        <f t="shared" si="25"/>
        <v/>
      </c>
      <c r="M71" s="218"/>
      <c r="N71" s="136" t="str">
        <f t="shared" si="26"/>
        <v/>
      </c>
      <c r="O71" s="223"/>
      <c r="P71" s="224"/>
      <c r="Q71" s="137"/>
      <c r="R71" s="225"/>
      <c r="S71" s="225"/>
      <c r="T71" s="225"/>
      <c r="U71" s="225"/>
      <c r="V71" s="225"/>
      <c r="W71" s="225"/>
      <c r="X71" s="225"/>
      <c r="Y71" s="225"/>
      <c r="Z71" s="225"/>
      <c r="AA71" s="225"/>
      <c r="AB71" s="226"/>
      <c r="AC71" s="267"/>
      <c r="AD71" s="138" t="str">
        <f t="shared" si="27"/>
        <v/>
      </c>
      <c r="AE71" s="279" t="str">
        <f t="shared" ref="AE71:AE72" si="30">IF($D71="","",IF(AD71="---","---",IF(OR($D71="系統電力",$D71="産業用蒸気",$D71="温水",$D71="冷水",$D71="蒸気（産業用以外）"),F71*VLOOKUP($D71,GJ換算係数,2,FALSE),F71*H71)))</f>
        <v/>
      </c>
      <c r="CI71" s="237"/>
      <c r="CJ71" s="234"/>
    </row>
    <row r="72" spans="1:88" ht="25.95" customHeight="1" thickBot="1" x14ac:dyDescent="0.5">
      <c r="A72" s="229" t="e">
        <f>VLOOKUP(D72,非表示_活動量と単位!$D$8:$E$75,2,FALSE)</f>
        <v>#N/A</v>
      </c>
      <c r="B72" s="132"/>
      <c r="C72" s="200"/>
      <c r="D72" s="118"/>
      <c r="E72" s="682"/>
      <c r="F72" s="698" t="str">
        <f t="shared" si="19"/>
        <v/>
      </c>
      <c r="G72" s="696" t="str">
        <f t="shared" si="20"/>
        <v/>
      </c>
      <c r="H72" s="647" t="str">
        <f t="shared" si="21"/>
        <v/>
      </c>
      <c r="I72" s="672" t="str">
        <f t="shared" si="22"/>
        <v/>
      </c>
      <c r="J72" s="655" t="str">
        <f t="shared" si="23"/>
        <v/>
      </c>
      <c r="K72" s="672" t="str">
        <f t="shared" si="24"/>
        <v/>
      </c>
      <c r="L72" s="643" t="str">
        <f t="shared" si="25"/>
        <v/>
      </c>
      <c r="M72" s="218"/>
      <c r="N72" s="136" t="str">
        <f t="shared" si="26"/>
        <v/>
      </c>
      <c r="O72" s="223"/>
      <c r="P72" s="224"/>
      <c r="Q72" s="137"/>
      <c r="R72" s="225"/>
      <c r="S72" s="225"/>
      <c r="T72" s="225"/>
      <c r="U72" s="225"/>
      <c r="V72" s="225"/>
      <c r="W72" s="225"/>
      <c r="X72" s="225"/>
      <c r="Y72" s="225"/>
      <c r="Z72" s="225"/>
      <c r="AA72" s="225"/>
      <c r="AB72" s="226"/>
      <c r="AC72" s="267"/>
      <c r="AD72" s="138" t="str">
        <f t="shared" si="27"/>
        <v/>
      </c>
      <c r="AE72" s="279" t="str">
        <f t="shared" si="30"/>
        <v/>
      </c>
      <c r="CI72" s="237"/>
      <c r="CJ72" s="234"/>
    </row>
    <row r="73" spans="1:88" ht="25.95" customHeight="1" x14ac:dyDescent="0.45">
      <c r="A73" s="229" t="e">
        <f>VLOOKUP(D73,非表示_活動量と単位!$D$8:$E$75,2,FALSE)</f>
        <v>#N/A</v>
      </c>
      <c r="B73" s="132"/>
      <c r="C73" s="200"/>
      <c r="D73" s="118"/>
      <c r="E73" s="681"/>
      <c r="F73" s="699"/>
      <c r="G73" s="696" t="str">
        <f t="shared" si="20"/>
        <v/>
      </c>
      <c r="H73" s="647" t="str">
        <f t="shared" si="21"/>
        <v/>
      </c>
      <c r="I73" s="672" t="str">
        <f t="shared" si="22"/>
        <v/>
      </c>
      <c r="J73" s="655" t="str">
        <f t="shared" si="23"/>
        <v/>
      </c>
      <c r="K73" s="672" t="str">
        <f t="shared" si="24"/>
        <v/>
      </c>
      <c r="L73" s="643" t="str">
        <f t="shared" si="25"/>
        <v/>
      </c>
      <c r="M73" s="218"/>
      <c r="N73" s="136" t="str">
        <f t="shared" si="26"/>
        <v/>
      </c>
      <c r="O73" s="223"/>
      <c r="P73" s="224"/>
      <c r="Q73" s="137"/>
      <c r="R73" s="225"/>
      <c r="S73" s="225"/>
      <c r="T73" s="225"/>
      <c r="U73" s="225"/>
      <c r="V73" s="225"/>
      <c r="W73" s="225"/>
      <c r="X73" s="225"/>
      <c r="Y73" s="225"/>
      <c r="Z73" s="225"/>
      <c r="AA73" s="225"/>
      <c r="AB73" s="226"/>
      <c r="AC73" s="267"/>
      <c r="AD73" s="138" t="str">
        <f t="shared" si="27"/>
        <v/>
      </c>
      <c r="AE73" s="279" t="str">
        <f t="shared" si="29"/>
        <v/>
      </c>
      <c r="CI73" s="237"/>
      <c r="CJ73" s="234"/>
    </row>
    <row r="74" spans="1:88" ht="25.95" hidden="1" customHeight="1" x14ac:dyDescent="0.45">
      <c r="A74" s="229" t="e">
        <f>VLOOKUP(D74,非表示_活動量と単位!$D$8:$E$75,2,FALSE)</f>
        <v>#N/A</v>
      </c>
      <c r="B74" s="132"/>
      <c r="C74" s="200"/>
      <c r="D74" s="118"/>
      <c r="E74" s="681"/>
      <c r="F74" s="699"/>
      <c r="G74" s="696" t="str">
        <f t="shared" si="20"/>
        <v/>
      </c>
      <c r="H74" s="647" t="str">
        <f t="shared" si="21"/>
        <v/>
      </c>
      <c r="I74" s="672" t="str">
        <f t="shared" si="22"/>
        <v/>
      </c>
      <c r="J74" s="655" t="str">
        <f t="shared" si="23"/>
        <v/>
      </c>
      <c r="K74" s="672" t="str">
        <f t="shared" si="24"/>
        <v/>
      </c>
      <c r="L74" s="643" t="str">
        <f t="shared" si="25"/>
        <v/>
      </c>
      <c r="M74" s="218"/>
      <c r="N74" s="136" t="str">
        <f t="shared" si="26"/>
        <v/>
      </c>
      <c r="O74" s="223"/>
      <c r="P74" s="224"/>
      <c r="Q74" s="137"/>
      <c r="R74" s="225"/>
      <c r="S74" s="225"/>
      <c r="T74" s="225"/>
      <c r="U74" s="225"/>
      <c r="V74" s="225"/>
      <c r="W74" s="225"/>
      <c r="X74" s="225"/>
      <c r="Y74" s="225"/>
      <c r="Z74" s="225"/>
      <c r="AA74" s="225"/>
      <c r="AB74" s="226"/>
      <c r="AC74" s="267"/>
      <c r="AD74" s="138" t="str">
        <f t="shared" si="27"/>
        <v/>
      </c>
      <c r="AE74" s="279" t="str">
        <f t="shared" si="29"/>
        <v/>
      </c>
      <c r="CI74" s="237"/>
      <c r="CJ74" s="234"/>
    </row>
    <row r="75" spans="1:88" ht="25.95" customHeight="1" x14ac:dyDescent="0.45">
      <c r="A75" s="229" t="e">
        <f>VLOOKUP(D75,非表示_活動量と単位!$D$8:$E$75,2,FALSE)</f>
        <v>#N/A</v>
      </c>
      <c r="B75" s="132"/>
      <c r="C75" s="200"/>
      <c r="D75" s="118"/>
      <c r="E75" s="681"/>
      <c r="F75" s="699"/>
      <c r="G75" s="696" t="str">
        <f t="shared" si="20"/>
        <v/>
      </c>
      <c r="H75" s="647" t="str">
        <f t="shared" si="21"/>
        <v/>
      </c>
      <c r="I75" s="672" t="str">
        <f t="shared" si="22"/>
        <v/>
      </c>
      <c r="J75" s="655" t="str">
        <f t="shared" si="23"/>
        <v/>
      </c>
      <c r="K75" s="672" t="str">
        <f t="shared" si="24"/>
        <v/>
      </c>
      <c r="L75" s="643" t="str">
        <f t="shared" si="25"/>
        <v/>
      </c>
      <c r="M75" s="218"/>
      <c r="N75" s="136" t="str">
        <f t="shared" si="26"/>
        <v/>
      </c>
      <c r="O75" s="223"/>
      <c r="P75" s="224"/>
      <c r="Q75" s="137"/>
      <c r="R75" s="225"/>
      <c r="S75" s="225"/>
      <c r="T75" s="225"/>
      <c r="U75" s="225"/>
      <c r="V75" s="225"/>
      <c r="W75" s="225"/>
      <c r="X75" s="225"/>
      <c r="Y75" s="225"/>
      <c r="Z75" s="225"/>
      <c r="AA75" s="225"/>
      <c r="AB75" s="226"/>
      <c r="AC75" s="267"/>
      <c r="AD75" s="138" t="str">
        <f t="shared" si="27"/>
        <v/>
      </c>
      <c r="AE75" s="279" t="str">
        <f t="shared" si="29"/>
        <v/>
      </c>
      <c r="CI75" s="237"/>
      <c r="CJ75" s="234"/>
    </row>
    <row r="76" spans="1:88" ht="25.95" customHeight="1" x14ac:dyDescent="0.45">
      <c r="A76" s="229" t="e">
        <f>VLOOKUP(D76,非表示_活動量と単位!$D$8:$E$75,2,FALSE)</f>
        <v>#N/A</v>
      </c>
      <c r="B76" s="132"/>
      <c r="C76" s="200"/>
      <c r="D76" s="118"/>
      <c r="E76" s="681"/>
      <c r="F76" s="699"/>
      <c r="G76" s="696" t="str">
        <f t="shared" si="20"/>
        <v/>
      </c>
      <c r="H76" s="647" t="str">
        <f t="shared" si="21"/>
        <v/>
      </c>
      <c r="I76" s="672" t="str">
        <f t="shared" si="22"/>
        <v/>
      </c>
      <c r="J76" s="655" t="str">
        <f t="shared" si="23"/>
        <v/>
      </c>
      <c r="K76" s="672" t="str">
        <f t="shared" si="24"/>
        <v/>
      </c>
      <c r="L76" s="643" t="str">
        <f t="shared" si="25"/>
        <v/>
      </c>
      <c r="M76" s="218"/>
      <c r="N76" s="136" t="str">
        <f t="shared" si="26"/>
        <v/>
      </c>
      <c r="O76" s="268"/>
      <c r="P76" s="224"/>
      <c r="Q76" s="143"/>
      <c r="R76" s="269"/>
      <c r="S76" s="269"/>
      <c r="T76" s="270"/>
      <c r="U76" s="270"/>
      <c r="V76" s="270"/>
      <c r="W76" s="270"/>
      <c r="X76" s="270"/>
      <c r="Y76" s="270"/>
      <c r="Z76" s="270"/>
      <c r="AA76" s="270"/>
      <c r="AB76" s="271"/>
      <c r="AC76" s="267"/>
      <c r="AD76" s="138" t="str">
        <f t="shared" si="27"/>
        <v/>
      </c>
      <c r="AE76" s="279" t="str">
        <f t="shared" si="29"/>
        <v/>
      </c>
      <c r="CI76" s="237"/>
      <c r="CJ76" s="234"/>
    </row>
    <row r="77" spans="1:88" ht="25.95" customHeight="1" x14ac:dyDescent="0.45">
      <c r="A77" s="229" t="e">
        <f>VLOOKUP(D77,非表示_活動量と単位!$D$8:$E$75,2,FALSE)</f>
        <v>#N/A</v>
      </c>
      <c r="B77" s="132"/>
      <c r="C77" s="200"/>
      <c r="D77" s="118"/>
      <c r="E77" s="681"/>
      <c r="F77" s="699"/>
      <c r="G77" s="696" t="str">
        <f t="shared" si="20"/>
        <v/>
      </c>
      <c r="H77" s="647" t="str">
        <f t="shared" si="21"/>
        <v/>
      </c>
      <c r="I77" s="672" t="str">
        <f t="shared" si="22"/>
        <v/>
      </c>
      <c r="J77" s="655" t="str">
        <f t="shared" si="23"/>
        <v/>
      </c>
      <c r="K77" s="672" t="str">
        <f t="shared" si="24"/>
        <v/>
      </c>
      <c r="L77" s="643" t="str">
        <f t="shared" si="25"/>
        <v/>
      </c>
      <c r="M77" s="218"/>
      <c r="N77" s="136" t="str">
        <f t="shared" si="26"/>
        <v/>
      </c>
      <c r="O77" s="268"/>
      <c r="P77" s="224"/>
      <c r="Q77" s="143"/>
      <c r="R77" s="269"/>
      <c r="S77" s="269"/>
      <c r="T77" s="270"/>
      <c r="U77" s="270"/>
      <c r="V77" s="270"/>
      <c r="W77" s="270"/>
      <c r="X77" s="270"/>
      <c r="Y77" s="270"/>
      <c r="Z77" s="270"/>
      <c r="AA77" s="270"/>
      <c r="AB77" s="271"/>
      <c r="AC77" s="267"/>
      <c r="AD77" s="138" t="str">
        <f t="shared" si="27"/>
        <v/>
      </c>
      <c r="AE77" s="279" t="str">
        <f t="shared" si="29"/>
        <v/>
      </c>
      <c r="CI77" s="237"/>
      <c r="CJ77" s="234"/>
    </row>
    <row r="78" spans="1:88" ht="25.95" customHeight="1" x14ac:dyDescent="0.45">
      <c r="A78" s="229" t="e">
        <f>VLOOKUP(D78,非表示_活動量と単位!$D$8:$E$75,2,FALSE)</f>
        <v>#N/A</v>
      </c>
      <c r="B78" s="132"/>
      <c r="C78" s="200"/>
      <c r="D78" s="118"/>
      <c r="E78" s="681"/>
      <c r="F78" s="699"/>
      <c r="G78" s="696" t="str">
        <f t="shared" si="20"/>
        <v/>
      </c>
      <c r="H78" s="647" t="str">
        <f t="shared" si="21"/>
        <v/>
      </c>
      <c r="I78" s="672" t="str">
        <f t="shared" si="22"/>
        <v/>
      </c>
      <c r="J78" s="655" t="str">
        <f t="shared" si="23"/>
        <v/>
      </c>
      <c r="K78" s="672" t="str">
        <f t="shared" si="24"/>
        <v/>
      </c>
      <c r="L78" s="643" t="str">
        <f t="shared" si="25"/>
        <v/>
      </c>
      <c r="M78" s="218"/>
      <c r="N78" s="136" t="str">
        <f t="shared" si="26"/>
        <v/>
      </c>
      <c r="O78" s="268"/>
      <c r="P78" s="224"/>
      <c r="Q78" s="143"/>
      <c r="R78" s="269"/>
      <c r="S78" s="269"/>
      <c r="T78" s="270"/>
      <c r="U78" s="270"/>
      <c r="V78" s="270"/>
      <c r="W78" s="270"/>
      <c r="X78" s="270"/>
      <c r="Y78" s="270"/>
      <c r="Z78" s="270"/>
      <c r="AA78" s="270"/>
      <c r="AB78" s="271"/>
      <c r="AC78" s="267"/>
      <c r="AD78" s="138" t="str">
        <f t="shared" si="27"/>
        <v/>
      </c>
      <c r="AE78" s="279" t="str">
        <f t="shared" si="29"/>
        <v/>
      </c>
      <c r="CI78" s="237"/>
      <c r="CJ78" s="234"/>
    </row>
    <row r="79" spans="1:88" ht="25.95" customHeight="1" x14ac:dyDescent="0.45">
      <c r="A79" s="229" t="e">
        <f>VLOOKUP(D79,非表示_活動量と単位!$D$8:$E$75,2,FALSE)</f>
        <v>#N/A</v>
      </c>
      <c r="B79" s="132"/>
      <c r="C79" s="200"/>
      <c r="D79" s="118"/>
      <c r="E79" s="681"/>
      <c r="F79" s="699"/>
      <c r="G79" s="696" t="str">
        <f t="shared" si="20"/>
        <v/>
      </c>
      <c r="H79" s="647" t="str">
        <f t="shared" si="21"/>
        <v/>
      </c>
      <c r="I79" s="672" t="str">
        <f t="shared" si="22"/>
        <v/>
      </c>
      <c r="J79" s="655" t="str">
        <f t="shared" si="23"/>
        <v/>
      </c>
      <c r="K79" s="672" t="str">
        <f t="shared" si="24"/>
        <v/>
      </c>
      <c r="L79" s="643" t="str">
        <f t="shared" si="25"/>
        <v/>
      </c>
      <c r="M79" s="218"/>
      <c r="N79" s="136" t="str">
        <f t="shared" si="26"/>
        <v/>
      </c>
      <c r="O79" s="268"/>
      <c r="P79" s="224"/>
      <c r="Q79" s="143"/>
      <c r="R79" s="269"/>
      <c r="S79" s="269"/>
      <c r="T79" s="270"/>
      <c r="U79" s="270"/>
      <c r="V79" s="270"/>
      <c r="W79" s="270"/>
      <c r="X79" s="270"/>
      <c r="Y79" s="270"/>
      <c r="Z79" s="270"/>
      <c r="AA79" s="270"/>
      <c r="AB79" s="271"/>
      <c r="AC79" s="267"/>
      <c r="AD79" s="138" t="str">
        <f t="shared" si="27"/>
        <v/>
      </c>
      <c r="AE79" s="279" t="str">
        <f t="shared" si="29"/>
        <v/>
      </c>
      <c r="CI79" s="237"/>
      <c r="CJ79" s="234"/>
    </row>
    <row r="80" spans="1:88" ht="25.95" customHeight="1" x14ac:dyDescent="0.45">
      <c r="A80" s="229" t="e">
        <f>VLOOKUP(D80,非表示_活動量と単位!$D$8:$E$75,2,FALSE)</f>
        <v>#N/A</v>
      </c>
      <c r="B80" s="132"/>
      <c r="C80" s="200"/>
      <c r="D80" s="118"/>
      <c r="E80" s="681"/>
      <c r="F80" s="699"/>
      <c r="G80" s="696" t="str">
        <f t="shared" si="20"/>
        <v/>
      </c>
      <c r="H80" s="647" t="str">
        <f t="shared" si="21"/>
        <v/>
      </c>
      <c r="I80" s="672" t="str">
        <f t="shared" si="22"/>
        <v/>
      </c>
      <c r="J80" s="655" t="str">
        <f t="shared" si="23"/>
        <v/>
      </c>
      <c r="K80" s="672" t="str">
        <f t="shared" si="24"/>
        <v/>
      </c>
      <c r="L80" s="643" t="str">
        <f t="shared" si="25"/>
        <v/>
      </c>
      <c r="M80" s="218"/>
      <c r="N80" s="136" t="str">
        <f t="shared" si="26"/>
        <v/>
      </c>
      <c r="O80" s="268"/>
      <c r="P80" s="224"/>
      <c r="Q80" s="143"/>
      <c r="R80" s="269"/>
      <c r="S80" s="269"/>
      <c r="T80" s="270"/>
      <c r="U80" s="270"/>
      <c r="V80" s="270"/>
      <c r="W80" s="270"/>
      <c r="X80" s="270"/>
      <c r="Y80" s="270"/>
      <c r="Z80" s="270"/>
      <c r="AA80" s="270"/>
      <c r="AB80" s="271"/>
      <c r="AC80" s="267"/>
      <c r="AD80" s="138" t="str">
        <f t="shared" si="27"/>
        <v/>
      </c>
      <c r="AE80" s="279" t="str">
        <f t="shared" si="29"/>
        <v/>
      </c>
      <c r="CI80" s="237"/>
      <c r="CJ80" s="234"/>
    </row>
    <row r="81" spans="1:88" ht="25.95" customHeight="1" x14ac:dyDescent="0.45">
      <c r="A81" s="229" t="e">
        <f>VLOOKUP(D81,非表示_活動量と単位!$D$8:$E$75,2,FALSE)</f>
        <v>#N/A</v>
      </c>
      <c r="B81" s="132"/>
      <c r="C81" s="200"/>
      <c r="D81" s="118"/>
      <c r="E81" s="681"/>
      <c r="F81" s="699"/>
      <c r="G81" s="696" t="str">
        <f t="shared" si="20"/>
        <v/>
      </c>
      <c r="H81" s="647" t="str">
        <f t="shared" si="21"/>
        <v/>
      </c>
      <c r="I81" s="672" t="str">
        <f t="shared" si="22"/>
        <v/>
      </c>
      <c r="J81" s="655" t="str">
        <f t="shared" si="23"/>
        <v/>
      </c>
      <c r="K81" s="672" t="str">
        <f t="shared" si="24"/>
        <v/>
      </c>
      <c r="L81" s="643" t="str">
        <f t="shared" si="25"/>
        <v/>
      </c>
      <c r="M81" s="218"/>
      <c r="N81" s="136" t="str">
        <f t="shared" si="26"/>
        <v/>
      </c>
      <c r="O81" s="268"/>
      <c r="P81" s="224"/>
      <c r="Q81" s="143"/>
      <c r="R81" s="269"/>
      <c r="S81" s="269"/>
      <c r="T81" s="270"/>
      <c r="U81" s="270"/>
      <c r="V81" s="270"/>
      <c r="W81" s="270"/>
      <c r="X81" s="270"/>
      <c r="Y81" s="270"/>
      <c r="Z81" s="270"/>
      <c r="AA81" s="270"/>
      <c r="AB81" s="271"/>
      <c r="AC81" s="267"/>
      <c r="AD81" s="138" t="str">
        <f t="shared" si="27"/>
        <v/>
      </c>
      <c r="AE81" s="279" t="str">
        <f t="shared" si="28"/>
        <v/>
      </c>
      <c r="CI81" s="237"/>
      <c r="CJ81" s="234"/>
    </row>
    <row r="82" spans="1:88" ht="25.95" customHeight="1" x14ac:dyDescent="0.45">
      <c r="A82" s="229" t="e">
        <f>VLOOKUP(D82,非表示_活動量と単位!$D$8:$E$75,2,FALSE)</f>
        <v>#N/A</v>
      </c>
      <c r="B82" s="132"/>
      <c r="C82" s="200"/>
      <c r="D82" s="118"/>
      <c r="E82" s="681"/>
      <c r="F82" s="699"/>
      <c r="G82" s="696" t="str">
        <f t="shared" si="20"/>
        <v/>
      </c>
      <c r="H82" s="647" t="str">
        <f t="shared" si="21"/>
        <v/>
      </c>
      <c r="I82" s="672" t="str">
        <f t="shared" si="22"/>
        <v/>
      </c>
      <c r="J82" s="655" t="str">
        <f t="shared" si="23"/>
        <v/>
      </c>
      <c r="K82" s="672" t="str">
        <f t="shared" si="24"/>
        <v/>
      </c>
      <c r="L82" s="643" t="str">
        <f t="shared" si="25"/>
        <v/>
      </c>
      <c r="M82" s="218"/>
      <c r="N82" s="136" t="str">
        <f t="shared" si="26"/>
        <v/>
      </c>
      <c r="O82" s="268"/>
      <c r="P82" s="224"/>
      <c r="Q82" s="143"/>
      <c r="R82" s="269"/>
      <c r="S82" s="269"/>
      <c r="T82" s="270"/>
      <c r="U82" s="270"/>
      <c r="V82" s="270"/>
      <c r="W82" s="270"/>
      <c r="X82" s="270"/>
      <c r="Y82" s="270"/>
      <c r="Z82" s="270"/>
      <c r="AA82" s="270"/>
      <c r="AB82" s="271"/>
      <c r="AC82" s="267"/>
      <c r="AD82" s="138" t="str">
        <f t="shared" si="27"/>
        <v/>
      </c>
      <c r="AE82" s="279" t="str">
        <f t="shared" si="28"/>
        <v/>
      </c>
      <c r="CI82" s="237"/>
      <c r="CJ82" s="234"/>
    </row>
    <row r="83" spans="1:88" ht="25.95" customHeight="1" x14ac:dyDescent="0.45">
      <c r="A83" s="229" t="e">
        <f>VLOOKUP(D83,非表示_活動量と単位!$D$8:$E$75,2,FALSE)</f>
        <v>#N/A</v>
      </c>
      <c r="B83" s="132"/>
      <c r="C83" s="200"/>
      <c r="D83" s="118"/>
      <c r="E83" s="681"/>
      <c r="F83" s="699"/>
      <c r="G83" s="696" t="str">
        <f t="shared" si="20"/>
        <v/>
      </c>
      <c r="H83" s="647" t="str">
        <f t="shared" si="21"/>
        <v/>
      </c>
      <c r="I83" s="672" t="str">
        <f t="shared" si="22"/>
        <v/>
      </c>
      <c r="J83" s="655" t="str">
        <f t="shared" si="23"/>
        <v/>
      </c>
      <c r="K83" s="672" t="str">
        <f t="shared" si="24"/>
        <v/>
      </c>
      <c r="L83" s="643" t="str">
        <f t="shared" si="25"/>
        <v/>
      </c>
      <c r="M83" s="218"/>
      <c r="N83" s="136" t="str">
        <f t="shared" si="26"/>
        <v/>
      </c>
      <c r="O83" s="268"/>
      <c r="P83" s="224"/>
      <c r="Q83" s="143"/>
      <c r="R83" s="269"/>
      <c r="S83" s="269"/>
      <c r="T83" s="270"/>
      <c r="U83" s="270"/>
      <c r="V83" s="270"/>
      <c r="W83" s="270"/>
      <c r="X83" s="270"/>
      <c r="Y83" s="270"/>
      <c r="Z83" s="270"/>
      <c r="AA83" s="270"/>
      <c r="AB83" s="271"/>
      <c r="AC83" s="267"/>
      <c r="AD83" s="138" t="str">
        <f t="shared" si="27"/>
        <v/>
      </c>
      <c r="AE83" s="279" t="str">
        <f t="shared" si="28"/>
        <v/>
      </c>
      <c r="CI83" s="237"/>
      <c r="CJ83" s="234"/>
    </row>
    <row r="84" spans="1:88" ht="25.95" customHeight="1" x14ac:dyDescent="0.45">
      <c r="A84" s="229" t="e">
        <f>VLOOKUP(D84,非表示_活動量と単位!$D$8:$E$75,2,FALSE)</f>
        <v>#N/A</v>
      </c>
      <c r="B84" s="132"/>
      <c r="C84" s="200"/>
      <c r="D84" s="118"/>
      <c r="E84" s="681"/>
      <c r="F84" s="699"/>
      <c r="G84" s="696" t="str">
        <f t="shared" si="20"/>
        <v/>
      </c>
      <c r="H84" s="647" t="str">
        <f t="shared" si="21"/>
        <v/>
      </c>
      <c r="I84" s="672" t="str">
        <f t="shared" si="22"/>
        <v/>
      </c>
      <c r="J84" s="655" t="str">
        <f t="shared" si="23"/>
        <v/>
      </c>
      <c r="K84" s="672" t="str">
        <f t="shared" si="24"/>
        <v/>
      </c>
      <c r="L84" s="643" t="str">
        <f t="shared" si="25"/>
        <v/>
      </c>
      <c r="M84" s="218"/>
      <c r="N84" s="136" t="str">
        <f t="shared" si="26"/>
        <v/>
      </c>
      <c r="O84" s="223"/>
      <c r="P84" s="224"/>
      <c r="Q84" s="137"/>
      <c r="R84" s="225"/>
      <c r="S84" s="225"/>
      <c r="T84" s="225"/>
      <c r="U84" s="225"/>
      <c r="V84" s="225"/>
      <c r="W84" s="225"/>
      <c r="X84" s="225"/>
      <c r="Y84" s="225"/>
      <c r="Z84" s="225"/>
      <c r="AA84" s="225"/>
      <c r="AB84" s="226"/>
      <c r="AC84" s="267"/>
      <c r="AD84" s="138" t="str">
        <f t="shared" si="27"/>
        <v/>
      </c>
      <c r="AE84" s="279" t="str">
        <f t="shared" ref="AE84:AE93" si="31">IF($D84="","",IF(AD84="---","---",IF(OR($D84="系統電力",$D84="産業用蒸気",$D84="温水",$D84="冷水",$D84="蒸気（産業用以外）"),F84*VLOOKUP($D84,GJ換算係数,2,FALSE),F84*H84)))</f>
        <v/>
      </c>
      <c r="CI84" s="237"/>
      <c r="CJ84" s="234"/>
    </row>
    <row r="85" spans="1:88" ht="25.95" customHeight="1" x14ac:dyDescent="0.45">
      <c r="A85" s="229" t="e">
        <f>VLOOKUP(D85,非表示_活動量と単位!$D$8:$E$75,2,FALSE)</f>
        <v>#N/A</v>
      </c>
      <c r="B85" s="132"/>
      <c r="C85" s="200"/>
      <c r="D85" s="118"/>
      <c r="E85" s="681"/>
      <c r="F85" s="699"/>
      <c r="G85" s="696" t="str">
        <f t="shared" si="20"/>
        <v/>
      </c>
      <c r="H85" s="647" t="str">
        <f t="shared" si="21"/>
        <v/>
      </c>
      <c r="I85" s="672" t="str">
        <f t="shared" si="22"/>
        <v/>
      </c>
      <c r="J85" s="655" t="str">
        <f t="shared" si="23"/>
        <v/>
      </c>
      <c r="K85" s="672" t="str">
        <f t="shared" si="24"/>
        <v/>
      </c>
      <c r="L85" s="643" t="str">
        <f t="shared" si="25"/>
        <v/>
      </c>
      <c r="M85" s="218"/>
      <c r="N85" s="136" t="str">
        <f t="shared" si="26"/>
        <v/>
      </c>
      <c r="O85" s="223"/>
      <c r="P85" s="224"/>
      <c r="Q85" s="137"/>
      <c r="R85" s="225"/>
      <c r="S85" s="225"/>
      <c r="T85" s="225"/>
      <c r="U85" s="225"/>
      <c r="V85" s="225"/>
      <c r="W85" s="225"/>
      <c r="X85" s="225"/>
      <c r="Y85" s="225"/>
      <c r="Z85" s="225"/>
      <c r="AA85" s="225"/>
      <c r="AB85" s="226"/>
      <c r="AC85" s="267"/>
      <c r="AD85" s="138" t="str">
        <f t="shared" si="27"/>
        <v/>
      </c>
      <c r="AE85" s="279" t="str">
        <f t="shared" si="31"/>
        <v/>
      </c>
      <c r="CI85" s="237"/>
      <c r="CJ85" s="234"/>
    </row>
    <row r="86" spans="1:88" ht="25.95" customHeight="1" x14ac:dyDescent="0.45">
      <c r="A86" s="229" t="e">
        <f>VLOOKUP(D86,非表示_活動量と単位!$D$8:$E$75,2,FALSE)</f>
        <v>#N/A</v>
      </c>
      <c r="B86" s="132"/>
      <c r="C86" s="200"/>
      <c r="D86" s="118"/>
      <c r="E86" s="681"/>
      <c r="F86" s="699"/>
      <c r="G86" s="696" t="str">
        <f t="shared" si="20"/>
        <v/>
      </c>
      <c r="H86" s="647" t="str">
        <f t="shared" si="21"/>
        <v/>
      </c>
      <c r="I86" s="672" t="str">
        <f t="shared" si="22"/>
        <v/>
      </c>
      <c r="J86" s="655" t="str">
        <f t="shared" si="23"/>
        <v/>
      </c>
      <c r="K86" s="672" t="str">
        <f t="shared" si="24"/>
        <v/>
      </c>
      <c r="L86" s="643" t="str">
        <f t="shared" si="25"/>
        <v/>
      </c>
      <c r="M86" s="218"/>
      <c r="N86" s="136" t="str">
        <f t="shared" si="26"/>
        <v/>
      </c>
      <c r="O86" s="268"/>
      <c r="P86" s="224"/>
      <c r="Q86" s="143"/>
      <c r="R86" s="269"/>
      <c r="S86" s="269"/>
      <c r="T86" s="270"/>
      <c r="U86" s="270"/>
      <c r="V86" s="270"/>
      <c r="W86" s="270"/>
      <c r="X86" s="270"/>
      <c r="Y86" s="270"/>
      <c r="Z86" s="270"/>
      <c r="AA86" s="270"/>
      <c r="AB86" s="271"/>
      <c r="AC86" s="267"/>
      <c r="AD86" s="138" t="str">
        <f t="shared" si="27"/>
        <v/>
      </c>
      <c r="AE86" s="279" t="str">
        <f t="shared" si="31"/>
        <v/>
      </c>
      <c r="CI86" s="237"/>
      <c r="CJ86" s="234"/>
    </row>
    <row r="87" spans="1:88" ht="25.95" customHeight="1" x14ac:dyDescent="0.45">
      <c r="A87" s="229" t="e">
        <f>VLOOKUP(D87,非表示_活動量と単位!$D$8:$E$75,2,FALSE)</f>
        <v>#N/A</v>
      </c>
      <c r="B87" s="132"/>
      <c r="C87" s="200"/>
      <c r="D87" s="118"/>
      <c r="E87" s="681"/>
      <c r="F87" s="699"/>
      <c r="G87" s="696" t="str">
        <f t="shared" si="20"/>
        <v/>
      </c>
      <c r="H87" s="647" t="str">
        <f t="shared" si="21"/>
        <v/>
      </c>
      <c r="I87" s="672" t="str">
        <f t="shared" si="22"/>
        <v/>
      </c>
      <c r="J87" s="655" t="str">
        <f t="shared" si="23"/>
        <v/>
      </c>
      <c r="K87" s="672" t="str">
        <f t="shared" si="24"/>
        <v/>
      </c>
      <c r="L87" s="643" t="str">
        <f t="shared" si="25"/>
        <v/>
      </c>
      <c r="M87" s="218"/>
      <c r="N87" s="136" t="str">
        <f t="shared" si="26"/>
        <v/>
      </c>
      <c r="O87" s="268"/>
      <c r="P87" s="224"/>
      <c r="Q87" s="143"/>
      <c r="R87" s="269"/>
      <c r="S87" s="269"/>
      <c r="T87" s="270"/>
      <c r="U87" s="270"/>
      <c r="V87" s="270"/>
      <c r="W87" s="270"/>
      <c r="X87" s="270"/>
      <c r="Y87" s="270"/>
      <c r="Z87" s="270"/>
      <c r="AA87" s="270"/>
      <c r="AB87" s="271"/>
      <c r="AC87" s="267"/>
      <c r="AD87" s="138" t="str">
        <f t="shared" si="27"/>
        <v/>
      </c>
      <c r="AE87" s="279" t="str">
        <f t="shared" si="31"/>
        <v/>
      </c>
      <c r="CI87" s="237"/>
      <c r="CJ87" s="234"/>
    </row>
    <row r="88" spans="1:88" ht="25.95" customHeight="1" x14ac:dyDescent="0.45">
      <c r="A88" s="229" t="e">
        <f>VLOOKUP(D88,非表示_活動量と単位!$D$8:$E$75,2,FALSE)</f>
        <v>#N/A</v>
      </c>
      <c r="B88" s="132"/>
      <c r="C88" s="200"/>
      <c r="D88" s="118"/>
      <c r="E88" s="681"/>
      <c r="F88" s="699"/>
      <c r="G88" s="696" t="str">
        <f t="shared" si="20"/>
        <v/>
      </c>
      <c r="H88" s="647" t="str">
        <f t="shared" si="21"/>
        <v/>
      </c>
      <c r="I88" s="672" t="str">
        <f t="shared" si="22"/>
        <v/>
      </c>
      <c r="J88" s="655" t="str">
        <f t="shared" si="23"/>
        <v/>
      </c>
      <c r="K88" s="672" t="str">
        <f t="shared" si="24"/>
        <v/>
      </c>
      <c r="L88" s="643" t="str">
        <f t="shared" si="25"/>
        <v/>
      </c>
      <c r="M88" s="218"/>
      <c r="N88" s="136" t="str">
        <f t="shared" si="26"/>
        <v/>
      </c>
      <c r="O88" s="268"/>
      <c r="P88" s="224"/>
      <c r="Q88" s="143"/>
      <c r="R88" s="269"/>
      <c r="S88" s="269"/>
      <c r="T88" s="270"/>
      <c r="U88" s="270"/>
      <c r="V88" s="270"/>
      <c r="W88" s="270"/>
      <c r="X88" s="270"/>
      <c r="Y88" s="270"/>
      <c r="Z88" s="270"/>
      <c r="AA88" s="270"/>
      <c r="AB88" s="271"/>
      <c r="AC88" s="267"/>
      <c r="AD88" s="138" t="str">
        <f t="shared" si="27"/>
        <v/>
      </c>
      <c r="AE88" s="279" t="str">
        <f t="shared" si="31"/>
        <v/>
      </c>
      <c r="CI88" s="237"/>
      <c r="CJ88" s="234"/>
    </row>
    <row r="89" spans="1:88" ht="25.95" customHeight="1" x14ac:dyDescent="0.45">
      <c r="A89" s="229" t="e">
        <f>VLOOKUP(D89,非表示_活動量と単位!$D$8:$E$75,2,FALSE)</f>
        <v>#N/A</v>
      </c>
      <c r="B89" s="132"/>
      <c r="C89" s="200"/>
      <c r="D89" s="118"/>
      <c r="E89" s="681"/>
      <c r="F89" s="699"/>
      <c r="G89" s="696" t="str">
        <f t="shared" si="20"/>
        <v/>
      </c>
      <c r="H89" s="647" t="str">
        <f t="shared" si="21"/>
        <v/>
      </c>
      <c r="I89" s="672" t="str">
        <f t="shared" si="22"/>
        <v/>
      </c>
      <c r="J89" s="655" t="str">
        <f t="shared" si="23"/>
        <v/>
      </c>
      <c r="K89" s="672" t="str">
        <f t="shared" si="24"/>
        <v/>
      </c>
      <c r="L89" s="643" t="str">
        <f t="shared" si="25"/>
        <v/>
      </c>
      <c r="M89" s="218"/>
      <c r="N89" s="136" t="str">
        <f t="shared" si="26"/>
        <v/>
      </c>
      <c r="O89" s="268"/>
      <c r="P89" s="224"/>
      <c r="Q89" s="143"/>
      <c r="R89" s="269"/>
      <c r="S89" s="269"/>
      <c r="T89" s="270"/>
      <c r="U89" s="270"/>
      <c r="V89" s="270"/>
      <c r="W89" s="270"/>
      <c r="X89" s="270"/>
      <c r="Y89" s="270"/>
      <c r="Z89" s="270"/>
      <c r="AA89" s="270"/>
      <c r="AB89" s="271"/>
      <c r="AC89" s="267"/>
      <c r="AD89" s="138" t="str">
        <f t="shared" si="27"/>
        <v/>
      </c>
      <c r="AE89" s="279" t="str">
        <f t="shared" si="31"/>
        <v/>
      </c>
      <c r="CI89" s="237"/>
      <c r="CJ89" s="234"/>
    </row>
    <row r="90" spans="1:88" ht="25.95" customHeight="1" x14ac:dyDescent="0.45">
      <c r="A90" s="229" t="e">
        <f>VLOOKUP(D90,非表示_活動量と単位!$D$8:$E$75,2,FALSE)</f>
        <v>#N/A</v>
      </c>
      <c r="B90" s="132"/>
      <c r="C90" s="200"/>
      <c r="D90" s="118"/>
      <c r="E90" s="681"/>
      <c r="F90" s="699"/>
      <c r="G90" s="696" t="str">
        <f t="shared" si="20"/>
        <v/>
      </c>
      <c r="H90" s="647" t="str">
        <f t="shared" si="21"/>
        <v/>
      </c>
      <c r="I90" s="672" t="str">
        <f t="shared" si="22"/>
        <v/>
      </c>
      <c r="J90" s="655" t="str">
        <f t="shared" si="23"/>
        <v/>
      </c>
      <c r="K90" s="672" t="str">
        <f t="shared" si="24"/>
        <v/>
      </c>
      <c r="L90" s="643" t="str">
        <f t="shared" si="25"/>
        <v/>
      </c>
      <c r="M90" s="218"/>
      <c r="N90" s="136" t="str">
        <f t="shared" si="26"/>
        <v/>
      </c>
      <c r="O90" s="268"/>
      <c r="P90" s="224"/>
      <c r="Q90" s="143"/>
      <c r="R90" s="269"/>
      <c r="S90" s="269"/>
      <c r="T90" s="270"/>
      <c r="U90" s="270"/>
      <c r="V90" s="270"/>
      <c r="W90" s="270"/>
      <c r="X90" s="270"/>
      <c r="Y90" s="270"/>
      <c r="Z90" s="270"/>
      <c r="AA90" s="270"/>
      <c r="AB90" s="271"/>
      <c r="AC90" s="267"/>
      <c r="AD90" s="138" t="str">
        <f t="shared" si="27"/>
        <v/>
      </c>
      <c r="AE90" s="279" t="str">
        <f t="shared" si="31"/>
        <v/>
      </c>
      <c r="CI90" s="237"/>
      <c r="CJ90" s="234"/>
    </row>
    <row r="91" spans="1:88" ht="25.95" customHeight="1" x14ac:dyDescent="0.45">
      <c r="A91" s="229" t="e">
        <f>VLOOKUP(D91,非表示_活動量と単位!$D$8:$E$75,2,FALSE)</f>
        <v>#N/A</v>
      </c>
      <c r="B91" s="132"/>
      <c r="C91" s="200"/>
      <c r="D91" s="118"/>
      <c r="E91" s="681"/>
      <c r="F91" s="699"/>
      <c r="G91" s="696" t="str">
        <f t="shared" si="20"/>
        <v/>
      </c>
      <c r="H91" s="647" t="str">
        <f t="shared" si="21"/>
        <v/>
      </c>
      <c r="I91" s="672" t="str">
        <f t="shared" si="22"/>
        <v/>
      </c>
      <c r="J91" s="655" t="str">
        <f t="shared" si="23"/>
        <v/>
      </c>
      <c r="K91" s="672" t="str">
        <f t="shared" si="24"/>
        <v/>
      </c>
      <c r="L91" s="643" t="str">
        <f t="shared" si="25"/>
        <v/>
      </c>
      <c r="M91" s="218"/>
      <c r="N91" s="136" t="str">
        <f t="shared" si="26"/>
        <v/>
      </c>
      <c r="O91" s="268"/>
      <c r="P91" s="224"/>
      <c r="Q91" s="143"/>
      <c r="R91" s="269"/>
      <c r="S91" s="269"/>
      <c r="T91" s="270"/>
      <c r="U91" s="270"/>
      <c r="V91" s="270"/>
      <c r="W91" s="270"/>
      <c r="X91" s="270"/>
      <c r="Y91" s="270"/>
      <c r="Z91" s="270"/>
      <c r="AA91" s="270"/>
      <c r="AB91" s="271"/>
      <c r="AC91" s="267"/>
      <c r="AD91" s="138" t="str">
        <f t="shared" si="27"/>
        <v/>
      </c>
      <c r="AE91" s="279" t="str">
        <f t="shared" si="31"/>
        <v/>
      </c>
      <c r="CI91" s="237"/>
      <c r="CJ91" s="234"/>
    </row>
    <row r="92" spans="1:88" ht="25.95" customHeight="1" x14ac:dyDescent="0.45">
      <c r="A92" s="229" t="e">
        <f>VLOOKUP(D92,非表示_活動量と単位!$D$8:$E$75,2,FALSE)</f>
        <v>#N/A</v>
      </c>
      <c r="B92" s="132"/>
      <c r="C92" s="200"/>
      <c r="D92" s="118"/>
      <c r="E92" s="681"/>
      <c r="F92" s="699"/>
      <c r="G92" s="696" t="str">
        <f t="shared" si="20"/>
        <v/>
      </c>
      <c r="H92" s="647" t="str">
        <f t="shared" si="21"/>
        <v/>
      </c>
      <c r="I92" s="672" t="str">
        <f t="shared" si="22"/>
        <v/>
      </c>
      <c r="J92" s="655" t="str">
        <f t="shared" si="23"/>
        <v/>
      </c>
      <c r="K92" s="672" t="str">
        <f t="shared" si="24"/>
        <v/>
      </c>
      <c r="L92" s="643" t="str">
        <f t="shared" si="25"/>
        <v/>
      </c>
      <c r="M92" s="218"/>
      <c r="N92" s="136" t="str">
        <f t="shared" si="26"/>
        <v/>
      </c>
      <c r="O92" s="268"/>
      <c r="P92" s="224"/>
      <c r="Q92" s="143"/>
      <c r="R92" s="269"/>
      <c r="S92" s="269"/>
      <c r="T92" s="270"/>
      <c r="U92" s="270"/>
      <c r="V92" s="270"/>
      <c r="W92" s="270"/>
      <c r="X92" s="270"/>
      <c r="Y92" s="270"/>
      <c r="Z92" s="270"/>
      <c r="AA92" s="270"/>
      <c r="AB92" s="271"/>
      <c r="AC92" s="267"/>
      <c r="AD92" s="138" t="str">
        <f t="shared" si="27"/>
        <v/>
      </c>
      <c r="AE92" s="279" t="str">
        <f t="shared" si="31"/>
        <v/>
      </c>
      <c r="CI92" s="237"/>
      <c r="CJ92" s="234"/>
    </row>
    <row r="93" spans="1:88" ht="25.95" customHeight="1" x14ac:dyDescent="0.45">
      <c r="A93" s="229" t="e">
        <f>VLOOKUP(D93,非表示_活動量と単位!$D$8:$E$75,2,FALSE)</f>
        <v>#N/A</v>
      </c>
      <c r="B93" s="132"/>
      <c r="C93" s="200"/>
      <c r="D93" s="118"/>
      <c r="E93" s="681"/>
      <c r="F93" s="699"/>
      <c r="G93" s="696" t="str">
        <f t="shared" si="20"/>
        <v/>
      </c>
      <c r="H93" s="647" t="str">
        <f t="shared" si="21"/>
        <v/>
      </c>
      <c r="I93" s="672" t="str">
        <f t="shared" si="22"/>
        <v/>
      </c>
      <c r="J93" s="655" t="str">
        <f t="shared" si="23"/>
        <v/>
      </c>
      <c r="K93" s="672" t="str">
        <f t="shared" si="24"/>
        <v/>
      </c>
      <c r="L93" s="643" t="str">
        <f t="shared" si="25"/>
        <v/>
      </c>
      <c r="M93" s="218"/>
      <c r="N93" s="136" t="str">
        <f t="shared" si="26"/>
        <v/>
      </c>
      <c r="O93" s="268"/>
      <c r="P93" s="224"/>
      <c r="Q93" s="143"/>
      <c r="R93" s="269"/>
      <c r="S93" s="269"/>
      <c r="T93" s="270"/>
      <c r="U93" s="270"/>
      <c r="V93" s="270"/>
      <c r="W93" s="270"/>
      <c r="X93" s="270"/>
      <c r="Y93" s="270"/>
      <c r="Z93" s="270"/>
      <c r="AA93" s="270"/>
      <c r="AB93" s="271"/>
      <c r="AC93" s="267"/>
      <c r="AD93" s="138" t="str">
        <f t="shared" si="27"/>
        <v/>
      </c>
      <c r="AE93" s="279" t="str">
        <f t="shared" si="31"/>
        <v/>
      </c>
      <c r="CI93" s="237"/>
      <c r="CJ93" s="234"/>
    </row>
    <row r="94" spans="1:88" ht="25.95" customHeight="1" x14ac:dyDescent="0.45">
      <c r="A94" s="229" t="e">
        <f>VLOOKUP(D94,非表示_活動量と単位!$D$8:$E$75,2,FALSE)</f>
        <v>#N/A</v>
      </c>
      <c r="B94" s="132"/>
      <c r="C94" s="200"/>
      <c r="D94" s="118"/>
      <c r="E94" s="681"/>
      <c r="F94" s="699"/>
      <c r="G94" s="696" t="str">
        <f t="shared" si="20"/>
        <v/>
      </c>
      <c r="H94" s="647" t="str">
        <f t="shared" si="21"/>
        <v/>
      </c>
      <c r="I94" s="672" t="str">
        <f t="shared" si="22"/>
        <v/>
      </c>
      <c r="J94" s="655" t="str">
        <f t="shared" si="23"/>
        <v/>
      </c>
      <c r="K94" s="672" t="str">
        <f t="shared" si="24"/>
        <v/>
      </c>
      <c r="L94" s="643" t="str">
        <f t="shared" si="25"/>
        <v/>
      </c>
      <c r="M94" s="218"/>
      <c r="N94" s="136" t="str">
        <f t="shared" si="26"/>
        <v/>
      </c>
      <c r="O94" s="223"/>
      <c r="P94" s="224"/>
      <c r="Q94" s="137"/>
      <c r="R94" s="225"/>
      <c r="S94" s="225"/>
      <c r="T94" s="225"/>
      <c r="U94" s="225"/>
      <c r="V94" s="225"/>
      <c r="W94" s="225"/>
      <c r="X94" s="225"/>
      <c r="Y94" s="225"/>
      <c r="Z94" s="225"/>
      <c r="AA94" s="225"/>
      <c r="AB94" s="226"/>
      <c r="AC94" s="267"/>
      <c r="AD94" s="138" t="str">
        <f t="shared" si="27"/>
        <v/>
      </c>
      <c r="AE94" s="279" t="str">
        <f t="shared" si="28"/>
        <v/>
      </c>
      <c r="CI94" s="237"/>
      <c r="CJ94" s="234"/>
    </row>
    <row r="95" spans="1:88" ht="25.95" customHeight="1" x14ac:dyDescent="0.45">
      <c r="A95" s="229" t="e">
        <f>VLOOKUP(D95,非表示_活動量と単位!$D$8:$E$75,2,FALSE)</f>
        <v>#N/A</v>
      </c>
      <c r="B95" s="132"/>
      <c r="C95" s="200"/>
      <c r="D95" s="118"/>
      <c r="E95" s="681"/>
      <c r="F95" s="699"/>
      <c r="G95" s="696" t="str">
        <f t="shared" si="20"/>
        <v/>
      </c>
      <c r="H95" s="647" t="str">
        <f t="shared" si="21"/>
        <v/>
      </c>
      <c r="I95" s="672" t="str">
        <f t="shared" si="22"/>
        <v/>
      </c>
      <c r="J95" s="655" t="str">
        <f t="shared" si="23"/>
        <v/>
      </c>
      <c r="K95" s="672" t="str">
        <f t="shared" si="24"/>
        <v/>
      </c>
      <c r="L95" s="643" t="str">
        <f t="shared" si="25"/>
        <v/>
      </c>
      <c r="M95" s="218"/>
      <c r="N95" s="136" t="str">
        <f t="shared" si="26"/>
        <v/>
      </c>
      <c r="O95" s="223"/>
      <c r="P95" s="224"/>
      <c r="Q95" s="137"/>
      <c r="R95" s="225"/>
      <c r="S95" s="225"/>
      <c r="T95" s="225"/>
      <c r="U95" s="225"/>
      <c r="V95" s="225"/>
      <c r="W95" s="225"/>
      <c r="X95" s="225"/>
      <c r="Y95" s="225"/>
      <c r="Z95" s="225"/>
      <c r="AA95" s="225"/>
      <c r="AB95" s="226"/>
      <c r="AC95" s="267"/>
      <c r="AD95" s="138" t="str">
        <f t="shared" si="27"/>
        <v/>
      </c>
      <c r="AE95" s="279" t="str">
        <f t="shared" si="28"/>
        <v/>
      </c>
      <c r="CI95" s="237"/>
      <c r="CJ95" s="234"/>
    </row>
    <row r="96" spans="1:88" ht="25.95" customHeight="1" x14ac:dyDescent="0.45">
      <c r="A96" s="229" t="e">
        <f>VLOOKUP(D96,非表示_活動量と単位!$D$8:$E$75,2,FALSE)</f>
        <v>#N/A</v>
      </c>
      <c r="B96" s="132"/>
      <c r="C96" s="200"/>
      <c r="D96" s="118"/>
      <c r="E96" s="681"/>
      <c r="F96" s="699"/>
      <c r="G96" s="696" t="str">
        <f t="shared" si="20"/>
        <v/>
      </c>
      <c r="H96" s="647" t="str">
        <f t="shared" si="21"/>
        <v/>
      </c>
      <c r="I96" s="672" t="str">
        <f t="shared" si="22"/>
        <v/>
      </c>
      <c r="J96" s="655" t="str">
        <f t="shared" si="23"/>
        <v/>
      </c>
      <c r="K96" s="672" t="str">
        <f t="shared" si="24"/>
        <v/>
      </c>
      <c r="L96" s="643" t="str">
        <f t="shared" si="25"/>
        <v/>
      </c>
      <c r="M96" s="218"/>
      <c r="N96" s="136" t="str">
        <f t="shared" si="26"/>
        <v/>
      </c>
      <c r="O96" s="268"/>
      <c r="P96" s="224"/>
      <c r="Q96" s="143"/>
      <c r="R96" s="269"/>
      <c r="S96" s="269"/>
      <c r="T96" s="270"/>
      <c r="U96" s="270"/>
      <c r="V96" s="270"/>
      <c r="W96" s="270"/>
      <c r="X96" s="270"/>
      <c r="Y96" s="270"/>
      <c r="Z96" s="270"/>
      <c r="AA96" s="270"/>
      <c r="AB96" s="271"/>
      <c r="AC96" s="267"/>
      <c r="AD96" s="138" t="str">
        <f t="shared" si="27"/>
        <v/>
      </c>
      <c r="AE96" s="279" t="str">
        <f t="shared" si="28"/>
        <v/>
      </c>
      <c r="CI96" s="237"/>
      <c r="CJ96" s="234"/>
    </row>
    <row r="97" spans="1:88" ht="25.95" customHeight="1" x14ac:dyDescent="0.45">
      <c r="A97" s="229" t="e">
        <f>VLOOKUP(D97,非表示_活動量と単位!$D$8:$E$75,2,FALSE)</f>
        <v>#N/A</v>
      </c>
      <c r="B97" s="132"/>
      <c r="C97" s="200"/>
      <c r="D97" s="118"/>
      <c r="E97" s="681"/>
      <c r="F97" s="699"/>
      <c r="G97" s="696" t="str">
        <f t="shared" si="20"/>
        <v/>
      </c>
      <c r="H97" s="647" t="str">
        <f t="shared" si="21"/>
        <v/>
      </c>
      <c r="I97" s="672" t="str">
        <f t="shared" si="22"/>
        <v/>
      </c>
      <c r="J97" s="655" t="str">
        <f t="shared" si="23"/>
        <v/>
      </c>
      <c r="K97" s="672" t="str">
        <f t="shared" si="24"/>
        <v/>
      </c>
      <c r="L97" s="643" t="str">
        <f t="shared" si="25"/>
        <v/>
      </c>
      <c r="M97" s="218"/>
      <c r="N97" s="136" t="str">
        <f t="shared" si="26"/>
        <v/>
      </c>
      <c r="O97" s="268"/>
      <c r="P97" s="224"/>
      <c r="Q97" s="143"/>
      <c r="R97" s="269"/>
      <c r="S97" s="269"/>
      <c r="T97" s="270"/>
      <c r="U97" s="270"/>
      <c r="V97" s="270"/>
      <c r="W97" s="270"/>
      <c r="X97" s="270"/>
      <c r="Y97" s="270"/>
      <c r="Z97" s="270"/>
      <c r="AA97" s="270"/>
      <c r="AB97" s="271"/>
      <c r="AC97" s="267"/>
      <c r="AD97" s="138" t="str">
        <f t="shared" si="27"/>
        <v/>
      </c>
      <c r="AE97" s="279" t="str">
        <f t="shared" si="28"/>
        <v/>
      </c>
      <c r="CI97" s="237"/>
      <c r="CJ97" s="234"/>
    </row>
    <row r="98" spans="1:88" ht="25.95" customHeight="1" x14ac:dyDescent="0.45">
      <c r="A98" s="229" t="e">
        <f>VLOOKUP(D98,非表示_活動量と単位!$D$8:$E$75,2,FALSE)</f>
        <v>#N/A</v>
      </c>
      <c r="B98" s="132"/>
      <c r="C98" s="200"/>
      <c r="D98" s="118"/>
      <c r="E98" s="681"/>
      <c r="F98" s="699"/>
      <c r="G98" s="696" t="str">
        <f t="shared" si="20"/>
        <v/>
      </c>
      <c r="H98" s="647" t="str">
        <f t="shared" si="21"/>
        <v/>
      </c>
      <c r="I98" s="672" t="str">
        <f t="shared" si="22"/>
        <v/>
      </c>
      <c r="J98" s="655" t="str">
        <f t="shared" si="23"/>
        <v/>
      </c>
      <c r="K98" s="672" t="str">
        <f t="shared" si="24"/>
        <v/>
      </c>
      <c r="L98" s="643" t="str">
        <f t="shared" si="25"/>
        <v/>
      </c>
      <c r="M98" s="218"/>
      <c r="N98" s="136" t="str">
        <f t="shared" si="26"/>
        <v/>
      </c>
      <c r="O98" s="268"/>
      <c r="P98" s="224"/>
      <c r="Q98" s="143"/>
      <c r="R98" s="269"/>
      <c r="S98" s="269"/>
      <c r="T98" s="270"/>
      <c r="U98" s="270"/>
      <c r="V98" s="270"/>
      <c r="W98" s="270"/>
      <c r="X98" s="270"/>
      <c r="Y98" s="270"/>
      <c r="Z98" s="270"/>
      <c r="AA98" s="270"/>
      <c r="AB98" s="271"/>
      <c r="AC98" s="267"/>
      <c r="AD98" s="138" t="str">
        <f t="shared" si="27"/>
        <v/>
      </c>
      <c r="AE98" s="279" t="str">
        <f t="shared" si="28"/>
        <v/>
      </c>
      <c r="CI98" s="237"/>
      <c r="CJ98" s="234"/>
    </row>
    <row r="99" spans="1:88" ht="25.95" customHeight="1" x14ac:dyDescent="0.45">
      <c r="A99" s="229" t="e">
        <f>VLOOKUP(D99,非表示_活動量と単位!$D$8:$E$75,2,FALSE)</f>
        <v>#N/A</v>
      </c>
      <c r="B99" s="132"/>
      <c r="C99" s="200"/>
      <c r="D99" s="118"/>
      <c r="E99" s="681"/>
      <c r="F99" s="699"/>
      <c r="G99" s="696" t="str">
        <f t="shared" si="20"/>
        <v/>
      </c>
      <c r="H99" s="647" t="str">
        <f t="shared" si="21"/>
        <v/>
      </c>
      <c r="I99" s="672" t="str">
        <f t="shared" si="22"/>
        <v/>
      </c>
      <c r="J99" s="655" t="str">
        <f t="shared" si="23"/>
        <v/>
      </c>
      <c r="K99" s="672" t="str">
        <f t="shared" si="24"/>
        <v/>
      </c>
      <c r="L99" s="643" t="str">
        <f t="shared" si="25"/>
        <v/>
      </c>
      <c r="M99" s="218"/>
      <c r="N99" s="136" t="str">
        <f t="shared" si="26"/>
        <v/>
      </c>
      <c r="O99" s="268"/>
      <c r="P99" s="224"/>
      <c r="Q99" s="143"/>
      <c r="R99" s="269"/>
      <c r="S99" s="269"/>
      <c r="T99" s="270"/>
      <c r="U99" s="270"/>
      <c r="V99" s="270"/>
      <c r="W99" s="270"/>
      <c r="X99" s="270"/>
      <c r="Y99" s="270"/>
      <c r="Z99" s="270"/>
      <c r="AA99" s="270"/>
      <c r="AB99" s="271"/>
      <c r="AC99" s="267"/>
      <c r="AD99" s="138" t="str">
        <f t="shared" si="27"/>
        <v/>
      </c>
      <c r="AE99" s="279" t="str">
        <f t="shared" si="28"/>
        <v/>
      </c>
      <c r="CI99" s="237"/>
      <c r="CJ99" s="234"/>
    </row>
    <row r="100" spans="1:88" ht="25.95" customHeight="1" x14ac:dyDescent="0.45">
      <c r="A100" s="229" t="e">
        <f>VLOOKUP(D100,非表示_活動量と単位!$D$8:$E$75,2,FALSE)</f>
        <v>#N/A</v>
      </c>
      <c r="B100" s="132"/>
      <c r="C100" s="200"/>
      <c r="D100" s="118"/>
      <c r="E100" s="681"/>
      <c r="F100" s="699"/>
      <c r="G100" s="696" t="str">
        <f t="shared" si="20"/>
        <v/>
      </c>
      <c r="H100" s="647" t="str">
        <f t="shared" si="21"/>
        <v/>
      </c>
      <c r="I100" s="672" t="str">
        <f t="shared" si="22"/>
        <v/>
      </c>
      <c r="J100" s="655" t="str">
        <f t="shared" si="23"/>
        <v/>
      </c>
      <c r="K100" s="672" t="str">
        <f t="shared" si="24"/>
        <v/>
      </c>
      <c r="L100" s="643" t="str">
        <f t="shared" si="25"/>
        <v/>
      </c>
      <c r="M100" s="218"/>
      <c r="N100" s="136" t="str">
        <f t="shared" si="26"/>
        <v/>
      </c>
      <c r="O100" s="268"/>
      <c r="P100" s="224"/>
      <c r="Q100" s="143"/>
      <c r="R100" s="269"/>
      <c r="S100" s="269"/>
      <c r="T100" s="270"/>
      <c r="U100" s="270"/>
      <c r="V100" s="270"/>
      <c r="W100" s="270"/>
      <c r="X100" s="270"/>
      <c r="Y100" s="270"/>
      <c r="Z100" s="270"/>
      <c r="AA100" s="270"/>
      <c r="AB100" s="271"/>
      <c r="AC100" s="267"/>
      <c r="AD100" s="138" t="str">
        <f t="shared" si="27"/>
        <v/>
      </c>
      <c r="AE100" s="279" t="str">
        <f t="shared" si="28"/>
        <v/>
      </c>
      <c r="CI100" s="237"/>
      <c r="CJ100" s="234"/>
    </row>
    <row r="101" spans="1:88" ht="25.95" customHeight="1" x14ac:dyDescent="0.45">
      <c r="A101" s="229" t="e">
        <f>VLOOKUP(D101,非表示_活動量と単位!$D$8:$E$75,2,FALSE)</f>
        <v>#N/A</v>
      </c>
      <c r="B101" s="132"/>
      <c r="C101" s="200"/>
      <c r="D101" s="118"/>
      <c r="E101" s="681"/>
      <c r="F101" s="699"/>
      <c r="G101" s="696" t="str">
        <f t="shared" si="20"/>
        <v/>
      </c>
      <c r="H101" s="647" t="str">
        <f t="shared" si="21"/>
        <v/>
      </c>
      <c r="I101" s="672" t="str">
        <f t="shared" si="22"/>
        <v/>
      </c>
      <c r="J101" s="655" t="str">
        <f t="shared" si="23"/>
        <v/>
      </c>
      <c r="K101" s="672" t="str">
        <f t="shared" si="24"/>
        <v/>
      </c>
      <c r="L101" s="643" t="str">
        <f t="shared" si="25"/>
        <v/>
      </c>
      <c r="M101" s="218"/>
      <c r="N101" s="136" t="str">
        <f t="shared" si="26"/>
        <v/>
      </c>
      <c r="O101" s="268"/>
      <c r="P101" s="224"/>
      <c r="Q101" s="143"/>
      <c r="R101" s="269"/>
      <c r="S101" s="269"/>
      <c r="T101" s="270"/>
      <c r="U101" s="270"/>
      <c r="V101" s="270"/>
      <c r="W101" s="270"/>
      <c r="X101" s="270"/>
      <c r="Y101" s="270"/>
      <c r="Z101" s="270"/>
      <c r="AA101" s="270"/>
      <c r="AB101" s="271"/>
      <c r="AC101" s="267"/>
      <c r="AD101" s="138" t="str">
        <f t="shared" si="27"/>
        <v/>
      </c>
      <c r="AE101" s="279" t="str">
        <f t="shared" si="28"/>
        <v/>
      </c>
      <c r="CI101" s="237"/>
      <c r="CJ101" s="234"/>
    </row>
    <row r="102" spans="1:88" ht="25.95" customHeight="1" x14ac:dyDescent="0.45">
      <c r="A102" s="229" t="e">
        <f>VLOOKUP(D102,非表示_活動量と単位!$D$8:$E$75,2,FALSE)</f>
        <v>#N/A</v>
      </c>
      <c r="B102" s="132"/>
      <c r="C102" s="200"/>
      <c r="D102" s="118"/>
      <c r="E102" s="683"/>
      <c r="F102" s="699"/>
      <c r="G102" s="696" t="str">
        <f t="shared" si="20"/>
        <v/>
      </c>
      <c r="H102" s="647" t="str">
        <f t="shared" si="21"/>
        <v/>
      </c>
      <c r="I102" s="672" t="str">
        <f t="shared" si="22"/>
        <v/>
      </c>
      <c r="J102" s="655" t="str">
        <f t="shared" si="23"/>
        <v/>
      </c>
      <c r="K102" s="672" t="str">
        <f t="shared" si="24"/>
        <v/>
      </c>
      <c r="L102" s="643" t="str">
        <f t="shared" si="25"/>
        <v/>
      </c>
      <c r="M102" s="218"/>
      <c r="N102" s="136" t="str">
        <f t="shared" si="26"/>
        <v/>
      </c>
      <c r="O102" s="268"/>
      <c r="P102" s="224"/>
      <c r="Q102" s="143"/>
      <c r="R102" s="269"/>
      <c r="S102" s="269"/>
      <c r="T102" s="270"/>
      <c r="U102" s="270"/>
      <c r="V102" s="270"/>
      <c r="W102" s="270"/>
      <c r="X102" s="270"/>
      <c r="Y102" s="270"/>
      <c r="Z102" s="270"/>
      <c r="AA102" s="270"/>
      <c r="AB102" s="271"/>
      <c r="AC102" s="267"/>
      <c r="AD102" s="138" t="str">
        <f t="shared" si="27"/>
        <v/>
      </c>
      <c r="AE102" s="279" t="str">
        <f t="shared" ref="AE102" si="32">IF($D102="","",IF(AD102="---","---",IF(OR($D102="系統電力",$D102="産業用蒸気",$D102="温水",$D102="冷水",$D102="蒸気（産業用以外）"),F102*VLOOKUP($D102,GJ換算係数,2,FALSE),F102*H102)))</f>
        <v/>
      </c>
      <c r="CI102" s="237"/>
      <c r="CJ102" s="234"/>
    </row>
    <row r="103" spans="1:88" ht="12" customHeight="1" x14ac:dyDescent="0.45">
      <c r="B103" s="11"/>
      <c r="N103" s="41"/>
      <c r="O103" s="41"/>
      <c r="P103" s="41"/>
      <c r="CI103" s="237"/>
      <c r="CJ103" s="234"/>
    </row>
    <row r="104" spans="1:88" ht="12" customHeight="1" x14ac:dyDescent="0.45">
      <c r="B104" s="11"/>
      <c r="N104" s="41"/>
      <c r="O104" s="41"/>
      <c r="P104" s="41"/>
      <c r="CI104" s="237"/>
      <c r="CJ104" s="234"/>
    </row>
    <row r="105" spans="1:88" ht="12" customHeight="1" x14ac:dyDescent="0.45">
      <c r="B105" s="11"/>
      <c r="N105" s="41"/>
      <c r="O105" s="41"/>
      <c r="P105" s="41"/>
      <c r="CI105" s="237"/>
      <c r="CJ105" s="234"/>
    </row>
    <row r="106" spans="1:88" ht="12" customHeight="1" x14ac:dyDescent="0.45">
      <c r="B106" s="11"/>
      <c r="N106" s="41"/>
      <c r="O106" s="41"/>
      <c r="P106" s="41"/>
      <c r="CI106" s="237"/>
      <c r="CJ106" s="234"/>
    </row>
    <row r="107" spans="1:88" ht="12" customHeight="1" x14ac:dyDescent="0.45">
      <c r="B107" s="11"/>
      <c r="N107" s="41"/>
      <c r="O107" s="41"/>
      <c r="P107" s="41"/>
      <c r="CI107" s="237"/>
      <c r="CJ107" s="234"/>
    </row>
    <row r="108" spans="1:88" ht="12" customHeight="1" x14ac:dyDescent="0.45">
      <c r="B108" s="11"/>
      <c r="N108" s="41"/>
      <c r="O108" s="41"/>
      <c r="P108" s="41"/>
      <c r="CI108" s="237"/>
      <c r="CJ108" s="234"/>
    </row>
    <row r="109" spans="1:88" ht="12" customHeight="1" x14ac:dyDescent="0.45">
      <c r="B109" s="11"/>
      <c r="N109" s="41"/>
      <c r="O109" s="41"/>
      <c r="P109" s="41"/>
      <c r="CI109" s="237"/>
      <c r="CJ109" s="234"/>
    </row>
    <row r="110" spans="1:88" ht="12" customHeight="1" x14ac:dyDescent="0.45">
      <c r="B110" s="11"/>
      <c r="N110" s="41"/>
      <c r="O110" s="41"/>
      <c r="P110" s="41"/>
      <c r="CI110" s="237"/>
      <c r="CJ110" s="234"/>
    </row>
    <row r="111" spans="1:88" ht="12" customHeight="1" x14ac:dyDescent="0.45">
      <c r="B111" s="11"/>
      <c r="N111" s="41"/>
      <c r="O111" s="41"/>
      <c r="P111" s="41"/>
      <c r="CI111" s="237"/>
      <c r="CJ111" s="234"/>
    </row>
    <row r="112" spans="1:88" ht="12" customHeight="1" x14ac:dyDescent="0.45">
      <c r="B112" s="11"/>
      <c r="N112" s="41"/>
      <c r="O112" s="41"/>
      <c r="P112" s="41"/>
      <c r="CI112" s="237"/>
      <c r="CJ112" s="234"/>
    </row>
    <row r="113" spans="2:88" ht="12" customHeight="1" x14ac:dyDescent="0.45">
      <c r="B113" s="11"/>
      <c r="N113" s="41"/>
      <c r="O113" s="41"/>
      <c r="P113" s="41"/>
      <c r="CI113" s="237"/>
      <c r="CJ113" s="234"/>
    </row>
    <row r="114" spans="2:88" ht="12" customHeight="1" x14ac:dyDescent="0.45">
      <c r="B114" s="11"/>
      <c r="N114" s="41"/>
      <c r="O114" s="41"/>
      <c r="P114" s="41"/>
      <c r="CI114" s="237"/>
      <c r="CJ114" s="234"/>
    </row>
    <row r="115" spans="2:88" ht="12" customHeight="1" x14ac:dyDescent="0.45">
      <c r="B115" s="11"/>
      <c r="N115" s="41"/>
      <c r="O115" s="41"/>
      <c r="P115" s="41"/>
      <c r="CI115" s="237"/>
      <c r="CJ115" s="234"/>
    </row>
    <row r="116" spans="2:88" ht="12" customHeight="1" x14ac:dyDescent="0.45">
      <c r="B116" s="11"/>
      <c r="CI116" s="237"/>
      <c r="CJ116" s="234"/>
    </row>
    <row r="117" spans="2:88" ht="12" customHeight="1" x14ac:dyDescent="0.45">
      <c r="B117" s="11"/>
      <c r="CI117" s="237"/>
      <c r="CJ117" s="234"/>
    </row>
    <row r="118" spans="2:88" ht="12" customHeight="1" x14ac:dyDescent="0.45">
      <c r="B118" s="11"/>
      <c r="CI118" s="237"/>
      <c r="CJ118" s="234"/>
    </row>
    <row r="119" spans="2:88" ht="12" customHeight="1" x14ac:dyDescent="0.45">
      <c r="B119" s="11"/>
      <c r="CI119" s="237"/>
      <c r="CJ119" s="234"/>
    </row>
    <row r="120" spans="2:88" ht="12" customHeight="1" x14ac:dyDescent="0.45">
      <c r="B120" s="11"/>
      <c r="CI120" s="237"/>
      <c r="CJ120" s="234"/>
    </row>
    <row r="121" spans="2:88" ht="12" customHeight="1" x14ac:dyDescent="0.45">
      <c r="B121" s="11"/>
      <c r="CI121" s="237"/>
      <c r="CJ121" s="234"/>
    </row>
    <row r="122" spans="2:88" ht="12" customHeight="1" x14ac:dyDescent="0.45">
      <c r="B122" s="11"/>
      <c r="CI122" s="237"/>
      <c r="CJ122" s="234"/>
    </row>
    <row r="123" spans="2:88" ht="12" customHeight="1" x14ac:dyDescent="0.45">
      <c r="B123" s="11"/>
      <c r="CI123" s="237"/>
      <c r="CJ123" s="234"/>
    </row>
    <row r="124" spans="2:88" ht="12" customHeight="1" x14ac:dyDescent="0.45">
      <c r="B124" s="11"/>
      <c r="CI124" s="237"/>
      <c r="CJ124" s="234"/>
    </row>
    <row r="125" spans="2:88" ht="12" customHeight="1" x14ac:dyDescent="0.45"/>
    <row r="126" spans="2:88" ht="12" customHeight="1" x14ac:dyDescent="0.45"/>
    <row r="127" spans="2:88" ht="12" customHeight="1" x14ac:dyDescent="0.45"/>
    <row r="128" spans="2:88"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spans="119:120" ht="12" customHeight="1" x14ac:dyDescent="0.45"/>
    <row r="146" spans="119:120" ht="12" customHeight="1" x14ac:dyDescent="0.45"/>
    <row r="147" spans="119:120" ht="12" customHeight="1" thickBot="1" x14ac:dyDescent="0.5">
      <c r="DP147" s="232" t="s">
        <v>693</v>
      </c>
    </row>
    <row r="148" spans="119:120" ht="12" customHeight="1" x14ac:dyDescent="0.45">
      <c r="DP148" s="238" t="s">
        <v>689</v>
      </c>
    </row>
    <row r="149" spans="119:120" ht="12" customHeight="1" x14ac:dyDescent="0.45">
      <c r="DP149" s="239" t="s">
        <v>691</v>
      </c>
    </row>
    <row r="150" spans="119:120" ht="12" customHeight="1" x14ac:dyDescent="0.45">
      <c r="DO150" s="240"/>
      <c r="DP150" s="239" t="s">
        <v>695</v>
      </c>
    </row>
    <row r="151" spans="119:120" ht="12" customHeight="1" x14ac:dyDescent="0.45">
      <c r="DO151" s="240"/>
      <c r="DP151" s="239" t="s">
        <v>692</v>
      </c>
    </row>
    <row r="152" spans="119:120" ht="12" customHeight="1" thickBot="1" x14ac:dyDescent="0.5">
      <c r="DO152" s="240"/>
      <c r="DP152" s="241" t="s">
        <v>690</v>
      </c>
    </row>
    <row r="153" spans="119:120" ht="12" customHeight="1" x14ac:dyDescent="0.45"/>
    <row r="154" spans="119:120" ht="12" customHeight="1" x14ac:dyDescent="0.45"/>
    <row r="155" spans="119:120" ht="12" customHeight="1" x14ac:dyDescent="0.45"/>
    <row r="156" spans="119:120" ht="12" customHeight="1" x14ac:dyDescent="0.45"/>
    <row r="157" spans="119:120" ht="12" customHeight="1" x14ac:dyDescent="0.45"/>
    <row r="158" spans="119:120" ht="12" customHeight="1" x14ac:dyDescent="0.45"/>
    <row r="159" spans="119:120" ht="12" customHeight="1" x14ac:dyDescent="0.45"/>
    <row r="160" spans="119:120" ht="12" customHeight="1" x14ac:dyDescent="0.45"/>
    <row r="161" ht="12" customHeight="1" x14ac:dyDescent="0.45"/>
    <row r="162" ht="12" customHeight="1" x14ac:dyDescent="0.45"/>
    <row r="163" ht="12" customHeight="1" x14ac:dyDescent="0.45"/>
    <row r="164" ht="12" customHeight="1" x14ac:dyDescent="0.45"/>
    <row r="165" ht="12" customHeight="1" x14ac:dyDescent="0.45"/>
    <row r="166" ht="12" customHeight="1" x14ac:dyDescent="0.45"/>
    <row r="167" ht="12" customHeight="1" x14ac:dyDescent="0.45"/>
    <row r="168" ht="12" customHeight="1" x14ac:dyDescent="0.45"/>
    <row r="169" ht="12" customHeight="1" x14ac:dyDescent="0.45"/>
    <row r="170" ht="12" customHeight="1" x14ac:dyDescent="0.45"/>
    <row r="171" ht="12" customHeight="1" x14ac:dyDescent="0.45"/>
    <row r="172" ht="12" customHeight="1" x14ac:dyDescent="0.45"/>
    <row r="173" ht="12" customHeight="1" x14ac:dyDescent="0.45"/>
    <row r="174" ht="12" customHeight="1" x14ac:dyDescent="0.45"/>
    <row r="175" ht="12" customHeight="1" x14ac:dyDescent="0.45"/>
    <row r="176"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spans="114:118" ht="12" customHeight="1" x14ac:dyDescent="0.45"/>
    <row r="194" spans="114:118" ht="12" customHeight="1" x14ac:dyDescent="0.45"/>
    <row r="195" spans="114:118" ht="12" customHeight="1" x14ac:dyDescent="0.45"/>
    <row r="196" spans="114:118" ht="12" customHeight="1" x14ac:dyDescent="0.45"/>
    <row r="197" spans="114:118" ht="12" customHeight="1" x14ac:dyDescent="0.45"/>
    <row r="198" spans="114:118" ht="12" customHeight="1" x14ac:dyDescent="0.45"/>
    <row r="199" spans="114:118" ht="12" customHeight="1" x14ac:dyDescent="0.45">
      <c r="DJ199" s="212"/>
      <c r="DK199" s="212"/>
      <c r="DL199" s="212"/>
      <c r="DM199" s="212"/>
      <c r="DN199" s="212"/>
    </row>
    <row r="200" spans="114:118" ht="12" customHeight="1" x14ac:dyDescent="0.45">
      <c r="DJ200" s="212"/>
      <c r="DK200" s="212"/>
      <c r="DL200" s="212"/>
      <c r="DM200" s="212"/>
      <c r="DN200" s="212"/>
    </row>
    <row r="201" spans="114:118" ht="12" customHeight="1" x14ac:dyDescent="0.45">
      <c r="DJ201" s="212"/>
      <c r="DK201" s="212"/>
      <c r="DL201" s="212"/>
      <c r="DM201" s="212"/>
      <c r="DN201" s="212"/>
    </row>
    <row r="202" spans="114:118" ht="12" customHeight="1" x14ac:dyDescent="0.45">
      <c r="DJ202" s="212"/>
      <c r="DK202" s="212"/>
      <c r="DL202" s="212"/>
      <c r="DM202" s="212"/>
      <c r="DN202" s="212"/>
    </row>
    <row r="203" spans="114:118" ht="12" customHeight="1" x14ac:dyDescent="0.45">
      <c r="DJ203" s="212"/>
      <c r="DK203" s="212"/>
      <c r="DL203" s="212"/>
      <c r="DM203" s="212"/>
      <c r="DN203" s="212"/>
    </row>
    <row r="204" spans="114:118" ht="12" customHeight="1" x14ac:dyDescent="0.45">
      <c r="DJ204" s="212"/>
      <c r="DK204" s="212"/>
      <c r="DL204" s="212"/>
      <c r="DM204" s="212"/>
      <c r="DN204" s="212"/>
    </row>
    <row r="205" spans="114:118" ht="12" customHeight="1" x14ac:dyDescent="0.45">
      <c r="DJ205" s="212"/>
      <c r="DK205" s="212"/>
      <c r="DL205" s="212"/>
      <c r="DM205" s="212"/>
      <c r="DN205" s="212"/>
    </row>
    <row r="206" spans="114:118" ht="12" customHeight="1" x14ac:dyDescent="0.45"/>
    <row r="207" spans="114:118" ht="12" customHeight="1" x14ac:dyDescent="0.45"/>
    <row r="208" spans="114:118" ht="12" customHeight="1" x14ac:dyDescent="0.45"/>
    <row r="209" ht="12" customHeight="1" x14ac:dyDescent="0.45"/>
    <row r="210" ht="12" customHeight="1" x14ac:dyDescent="0.45"/>
    <row r="211" ht="12" customHeight="1" x14ac:dyDescent="0.45"/>
    <row r="212" ht="12" customHeight="1" x14ac:dyDescent="0.45"/>
    <row r="213" ht="12" customHeight="1" x14ac:dyDescent="0.45"/>
    <row r="214" ht="12" customHeight="1" x14ac:dyDescent="0.45"/>
    <row r="215" ht="12" customHeight="1" x14ac:dyDescent="0.45"/>
    <row r="216" ht="12" customHeight="1" x14ac:dyDescent="0.45"/>
    <row r="217" ht="12" customHeight="1" x14ac:dyDescent="0.45"/>
    <row r="218" ht="12" customHeight="1" x14ac:dyDescent="0.45"/>
    <row r="219" ht="12" customHeight="1" x14ac:dyDescent="0.45"/>
    <row r="220" ht="12" customHeight="1" x14ac:dyDescent="0.45"/>
    <row r="221" ht="12" customHeight="1" x14ac:dyDescent="0.45"/>
    <row r="222" ht="12" customHeight="1" x14ac:dyDescent="0.45"/>
    <row r="223" ht="12" customHeight="1" x14ac:dyDescent="0.45"/>
    <row r="224" ht="12" customHeight="1" x14ac:dyDescent="0.45"/>
    <row r="225" ht="12" customHeight="1" x14ac:dyDescent="0.45"/>
    <row r="226" ht="12" customHeight="1" x14ac:dyDescent="0.45"/>
    <row r="227" ht="12" customHeight="1" x14ac:dyDescent="0.45"/>
    <row r="228" ht="12" customHeight="1" x14ac:dyDescent="0.45"/>
    <row r="229" ht="12" customHeight="1" x14ac:dyDescent="0.45"/>
    <row r="230" ht="12" customHeight="1" x14ac:dyDescent="0.45"/>
    <row r="231" ht="12" customHeight="1" x14ac:dyDescent="0.45"/>
    <row r="232" ht="12" customHeight="1" x14ac:dyDescent="0.45"/>
    <row r="233" ht="12" customHeight="1" x14ac:dyDescent="0.45"/>
    <row r="234" ht="12" customHeight="1" x14ac:dyDescent="0.45"/>
    <row r="235" ht="12" customHeight="1" x14ac:dyDescent="0.45"/>
    <row r="236" ht="12" customHeight="1" x14ac:dyDescent="0.45"/>
    <row r="237" ht="12" customHeight="1" x14ac:dyDescent="0.45"/>
    <row r="238" ht="12" customHeight="1" x14ac:dyDescent="0.45"/>
    <row r="239" ht="12" customHeight="1" x14ac:dyDescent="0.45"/>
    <row r="240" ht="12" customHeight="1" x14ac:dyDescent="0.45"/>
    <row r="241" ht="12" customHeight="1" x14ac:dyDescent="0.45"/>
    <row r="242" ht="12" customHeight="1" x14ac:dyDescent="0.45"/>
    <row r="243" ht="12" customHeight="1" x14ac:dyDescent="0.45"/>
    <row r="244" ht="12" customHeight="1" x14ac:dyDescent="0.45"/>
    <row r="245" ht="12" customHeight="1" x14ac:dyDescent="0.45"/>
    <row r="246" ht="12" customHeight="1" x14ac:dyDescent="0.45"/>
    <row r="247" ht="12" customHeight="1" x14ac:dyDescent="0.45"/>
    <row r="248" ht="12" customHeight="1" x14ac:dyDescent="0.45"/>
  </sheetData>
  <sheetProtection algorithmName="SHA-512" hashValue="DyeppYFtkY5nCLHeuo1DFoe/f6lTEhRTO6cMp4hATbsVWaQPn1fZDd3tUkWW8AG+pmoFlebKqCjTrMMZFtqROA==" saltValue="8OU/wgMOg0LtmpanMCopYA==" spinCount="100000" sheet="1" scenarios="1" formatRows="0"/>
  <mergeCells count="36">
    <mergeCell ref="P45:AA46"/>
    <mergeCell ref="AB45:AB47"/>
    <mergeCell ref="AC45:AC47"/>
    <mergeCell ref="AD45:AE45"/>
    <mergeCell ref="AD46:AD47"/>
    <mergeCell ref="AE46:AE47"/>
    <mergeCell ref="J45:K46"/>
    <mergeCell ref="L45:L47"/>
    <mergeCell ref="M45:M47"/>
    <mergeCell ref="N45:N46"/>
    <mergeCell ref="O45:O47"/>
    <mergeCell ref="B45:B47"/>
    <mergeCell ref="C45:C47"/>
    <mergeCell ref="D45:D47"/>
    <mergeCell ref="H45:I46"/>
    <mergeCell ref="F45:G46"/>
    <mergeCell ref="E45:E47"/>
    <mergeCell ref="B4:B6"/>
    <mergeCell ref="C4:C6"/>
    <mergeCell ref="D4:D6"/>
    <mergeCell ref="H4:I5"/>
    <mergeCell ref="F4:G5"/>
    <mergeCell ref="E4:E6"/>
    <mergeCell ref="J33:K33"/>
    <mergeCell ref="L4:L6"/>
    <mergeCell ref="M4:M6"/>
    <mergeCell ref="N4:N5"/>
    <mergeCell ref="O4:O6"/>
    <mergeCell ref="J4:K5"/>
    <mergeCell ref="AC4:AC6"/>
    <mergeCell ref="AD4:AE4"/>
    <mergeCell ref="AD5:AD6"/>
    <mergeCell ref="AE5:AE6"/>
    <mergeCell ref="J32:K32"/>
    <mergeCell ref="P4:AA5"/>
    <mergeCell ref="AB4:AB6"/>
  </mergeCells>
  <phoneticPr fontId="2"/>
  <conditionalFormatting sqref="F2 AC10:AE12 L7:AE7 B30:D31 L32:L33 AE32:AE33 L13:AE21 L8:N12 B7:D22 M48:AE48 D48 B94:D95 M86:AE102 B84:B85 M84:N85 AC84:AE85 B48:B53 M49:N53 AC51:AE53 B81:D83 M54:AE58 AC74:AE75 M76:AE83 B59:B65 M59:N65 AC64:AE65 M66:AE70 M71:N75 F73:F75 B71:B75 L48:L102 F81:F85 F94:F95 G7:G21 G30:AE31 G22:AE22">
    <cfRule type="expression" dxfId="219" priority="182">
      <formula>$BT$3=TRUE</formula>
    </cfRule>
  </conditionalFormatting>
  <conditionalFormatting sqref="O10:AB12">
    <cfRule type="expression" dxfId="218" priority="179">
      <formula>$BT$3=TRUE</formula>
    </cfRule>
  </conditionalFormatting>
  <conditionalFormatting sqref="AC8:AE9">
    <cfRule type="expression" dxfId="217" priority="171">
      <formula>$BT$3=TRUE</formula>
    </cfRule>
  </conditionalFormatting>
  <conditionalFormatting sqref="O8:AB9">
    <cfRule type="expression" dxfId="216" priority="169">
      <formula>$BT$3=TRUE</formula>
    </cfRule>
  </conditionalFormatting>
  <conditionalFormatting sqref="B29:D29 G29:AE29">
    <cfRule type="expression" dxfId="215" priority="165">
      <formula>$BT$3=TRUE</formula>
    </cfRule>
  </conditionalFormatting>
  <conditionalFormatting sqref="B28:D28 G28:AE28">
    <cfRule type="expression" dxfId="214" priority="164">
      <formula>$BT$3=TRUE</formula>
    </cfRule>
  </conditionalFormatting>
  <conditionalFormatting sqref="B27:D27 G27:AE27">
    <cfRule type="expression" dxfId="213" priority="163">
      <formula>$BT$3=TRUE</formula>
    </cfRule>
  </conditionalFormatting>
  <conditionalFormatting sqref="B26:D26 G26:AE26">
    <cfRule type="expression" dxfId="212" priority="162">
      <formula>$BT$3=TRUE</formula>
    </cfRule>
  </conditionalFormatting>
  <conditionalFormatting sqref="B25:D25 G25:AE25">
    <cfRule type="expression" dxfId="211" priority="161">
      <formula>$BT$3=TRUE</formula>
    </cfRule>
  </conditionalFormatting>
  <conditionalFormatting sqref="B24:D24 G24:AE24">
    <cfRule type="expression" dxfId="210" priority="160">
      <formula>$BT$3=TRUE</formula>
    </cfRule>
  </conditionalFormatting>
  <conditionalFormatting sqref="B23:D23 G23:AE23">
    <cfRule type="expression" dxfId="209" priority="159">
      <formula>$BT$3=TRUE</formula>
    </cfRule>
  </conditionalFormatting>
  <conditionalFormatting sqref="B96:D101 F96:F101">
    <cfRule type="expression" dxfId="208" priority="157">
      <formula>$BT$3=TRUE</formula>
    </cfRule>
  </conditionalFormatting>
  <conditionalFormatting sqref="C51:D51">
    <cfRule type="expression" dxfId="207" priority="156">
      <formula>$BT$3=TRUE</formula>
    </cfRule>
  </conditionalFormatting>
  <conditionalFormatting sqref="O51:AB51">
    <cfRule type="expression" dxfId="206" priority="155">
      <formula>$BT$3=TRUE</formula>
    </cfRule>
  </conditionalFormatting>
  <conditionalFormatting sqref="C48">
    <cfRule type="expression" dxfId="205" priority="151">
      <formula>$BT$3=TRUE</formula>
    </cfRule>
  </conditionalFormatting>
  <conditionalFormatting sqref="AC49:AE50">
    <cfRule type="expression" dxfId="204" priority="149">
      <formula>$BT$3=TRUE</formula>
    </cfRule>
  </conditionalFormatting>
  <conditionalFormatting sqref="C49:D50">
    <cfRule type="expression" dxfId="203" priority="148">
      <formula>$BT$3=TRUE</formula>
    </cfRule>
  </conditionalFormatting>
  <conditionalFormatting sqref="O49:AB50">
    <cfRule type="expression" dxfId="202" priority="147">
      <formula>$BT$3=TRUE</formula>
    </cfRule>
  </conditionalFormatting>
  <conditionalFormatting sqref="B86:D93 F86:F93">
    <cfRule type="expression" dxfId="201" priority="142">
      <formula>$BT$3=TRUE</formula>
    </cfRule>
  </conditionalFormatting>
  <conditionalFormatting sqref="C84:D85">
    <cfRule type="expression" dxfId="200" priority="141">
      <formula>$BT$3=TRUE</formula>
    </cfRule>
  </conditionalFormatting>
  <conditionalFormatting sqref="O84:AB85">
    <cfRule type="expression" dxfId="199" priority="140">
      <formula>$BT$3=TRUE</formula>
    </cfRule>
  </conditionalFormatting>
  <conditionalFormatting sqref="B54:D58">
    <cfRule type="expression" dxfId="198" priority="137">
      <formula>$BT$3=TRUE</formula>
    </cfRule>
  </conditionalFormatting>
  <conditionalFormatting sqref="C52:D53">
    <cfRule type="expression" dxfId="197" priority="136">
      <formula>$BT$3=TRUE</formula>
    </cfRule>
  </conditionalFormatting>
  <conditionalFormatting sqref="O52:AB53">
    <cfRule type="expression" dxfId="196" priority="135">
      <formula>$BT$3=TRUE</formula>
    </cfRule>
  </conditionalFormatting>
  <conditionalFormatting sqref="AC73:AE73">
    <cfRule type="expression" dxfId="195" priority="132">
      <formula>$BT$3=TRUE</formula>
    </cfRule>
  </conditionalFormatting>
  <conditionalFormatting sqref="C73:D73">
    <cfRule type="expression" dxfId="194" priority="131">
      <formula>$BT$3=TRUE</formula>
    </cfRule>
  </conditionalFormatting>
  <conditionalFormatting sqref="O73:AB73">
    <cfRule type="expression" dxfId="193" priority="130">
      <formula>$BT$3=TRUE</formula>
    </cfRule>
  </conditionalFormatting>
  <conditionalFormatting sqref="AC59:AE60">
    <cfRule type="expression" dxfId="192" priority="125">
      <formula>$BT$3=TRUE</formula>
    </cfRule>
  </conditionalFormatting>
  <conditionalFormatting sqref="C59:D60">
    <cfRule type="expression" dxfId="191" priority="124">
      <formula>$BT$3=TRUE</formula>
    </cfRule>
  </conditionalFormatting>
  <conditionalFormatting sqref="O59:AB60">
    <cfRule type="expression" dxfId="190" priority="123">
      <formula>$BT$3=TRUE</formula>
    </cfRule>
  </conditionalFormatting>
  <conditionalFormatting sqref="B76:D80 F76:F80">
    <cfRule type="expression" dxfId="189" priority="118">
      <formula>$BT$3=TRUE</formula>
    </cfRule>
  </conditionalFormatting>
  <conditionalFormatting sqref="C74:D75">
    <cfRule type="expression" dxfId="188" priority="117">
      <formula>$BT$3=TRUE</formula>
    </cfRule>
  </conditionalFormatting>
  <conditionalFormatting sqref="O74:AB75">
    <cfRule type="expression" dxfId="187" priority="116">
      <formula>$BT$3=TRUE</formula>
    </cfRule>
  </conditionalFormatting>
  <conditionalFormatting sqref="AC63:AE63">
    <cfRule type="expression" dxfId="186" priority="113">
      <formula>$BT$3=TRUE</formula>
    </cfRule>
  </conditionalFormatting>
  <conditionalFormatting sqref="C63:D63">
    <cfRule type="expression" dxfId="185" priority="112">
      <formula>$BT$3=TRUE</formula>
    </cfRule>
  </conditionalFormatting>
  <conditionalFormatting sqref="O63:AB63">
    <cfRule type="expression" dxfId="184" priority="111">
      <formula>$BT$3=TRUE</formula>
    </cfRule>
  </conditionalFormatting>
  <conditionalFormatting sqref="AC61:AE62">
    <cfRule type="expression" dxfId="183" priority="106">
      <formula>$BT$3=TRUE</formula>
    </cfRule>
  </conditionalFormatting>
  <conditionalFormatting sqref="C61:D62">
    <cfRule type="expression" dxfId="182" priority="105">
      <formula>$BT$3=TRUE</formula>
    </cfRule>
  </conditionalFormatting>
  <conditionalFormatting sqref="O61:AB62">
    <cfRule type="expression" dxfId="181" priority="104">
      <formula>$BT$3=TRUE</formula>
    </cfRule>
  </conditionalFormatting>
  <conditionalFormatting sqref="B66:D70">
    <cfRule type="expression" dxfId="180" priority="99">
      <formula>$BT$3=TRUE</formula>
    </cfRule>
  </conditionalFormatting>
  <conditionalFormatting sqref="C64:D65">
    <cfRule type="expression" dxfId="179" priority="98">
      <formula>$BT$3=TRUE</formula>
    </cfRule>
  </conditionalFormatting>
  <conditionalFormatting sqref="O64:AB65">
    <cfRule type="expression" dxfId="178" priority="97">
      <formula>$BT$3=TRUE</formula>
    </cfRule>
  </conditionalFormatting>
  <conditionalFormatting sqref="AC71:AE72">
    <cfRule type="expression" dxfId="177" priority="94">
      <formula>$BT$3=TRUE</formula>
    </cfRule>
  </conditionalFormatting>
  <conditionalFormatting sqref="C71:D72">
    <cfRule type="expression" dxfId="176" priority="93">
      <formula>$BT$3=TRUE</formula>
    </cfRule>
  </conditionalFormatting>
  <conditionalFormatting sqref="O71:AB72">
    <cfRule type="expression" dxfId="175" priority="92">
      <formula>$BT$3=TRUE</formula>
    </cfRule>
  </conditionalFormatting>
  <conditionalFormatting sqref="B102:D102 F102">
    <cfRule type="expression" dxfId="174" priority="87">
      <formula>$BT$3=TRUE</formula>
    </cfRule>
  </conditionalFormatting>
  <conditionalFormatting sqref="L32 D7:D10 B12:D16 I7:I10 K7:K21 K48:K102">
    <cfRule type="expression" dxfId="173" priority="86">
      <formula>$BR$3=TRUE</formula>
    </cfRule>
  </conditionalFormatting>
  <conditionalFormatting sqref="L33">
    <cfRule type="expression" dxfId="172" priority="85">
      <formula>$BR$3=TRUE</formula>
    </cfRule>
  </conditionalFormatting>
  <conditionalFormatting sqref="L33">
    <cfRule type="expression" dxfId="171" priority="84">
      <formula>$BR$3=TRUE</formula>
    </cfRule>
  </conditionalFormatting>
  <conditionalFormatting sqref="AE32">
    <cfRule type="expression" dxfId="170" priority="83">
      <formula>$BR$3=TRUE</formula>
    </cfRule>
  </conditionalFormatting>
  <conditionalFormatting sqref="B7:B10">
    <cfRule type="expression" dxfId="169" priority="82">
      <formula>$BR$3=TRUE</formula>
    </cfRule>
  </conditionalFormatting>
  <conditionalFormatting sqref="C8:C10">
    <cfRule type="expression" dxfId="168" priority="81">
      <formula>$BR$3=TRUE</formula>
    </cfRule>
  </conditionalFormatting>
  <conditionalFormatting sqref="C7">
    <cfRule type="expression" dxfId="167" priority="80">
      <formula>$BR$3=TRUE</formula>
    </cfRule>
  </conditionalFormatting>
  <conditionalFormatting sqref="B11:D12">
    <cfRule type="expression" dxfId="166" priority="79">
      <formula>$BR$3=TRUE</formula>
    </cfRule>
  </conditionalFormatting>
  <conditionalFormatting sqref="B13:D13">
    <cfRule type="expression" dxfId="165" priority="74">
      <formula>$BR$3=TRUE</formula>
    </cfRule>
    <cfRule type="expression" dxfId="164" priority="78">
      <formula>$BR$3=TRUE</formula>
    </cfRule>
  </conditionalFormatting>
  <conditionalFormatting sqref="B12:D12">
    <cfRule type="expression" dxfId="163" priority="77">
      <formula>$BR$3=TRUE</formula>
    </cfRule>
  </conditionalFormatting>
  <conditionalFormatting sqref="B13:D13">
    <cfRule type="expression" dxfId="162" priority="76">
      <formula>$BR$3=TRUE</formula>
    </cfRule>
  </conditionalFormatting>
  <conditionalFormatting sqref="B14:D14">
    <cfRule type="expression" dxfId="161" priority="75">
      <formula>$BR$3=TRUE</formula>
    </cfRule>
  </conditionalFormatting>
  <conditionalFormatting sqref="H7:I21">
    <cfRule type="expression" dxfId="160" priority="50">
      <formula>$A7=1</formula>
    </cfRule>
    <cfRule type="expression" dxfId="159" priority="61">
      <formula>VLOOKUP($C7,モニタリングポイント,9,FALSE)="デフォルト値"</formula>
    </cfRule>
  </conditionalFormatting>
  <conditionalFormatting sqref="I13:I21">
    <cfRule type="expression" dxfId="158" priority="73">
      <formula>$BR$3=TRUE</formula>
    </cfRule>
  </conditionalFormatting>
  <conditionalFormatting sqref="I11:I12">
    <cfRule type="expression" dxfId="157" priority="72">
      <formula>$BR$3=TRUE</formula>
    </cfRule>
  </conditionalFormatting>
  <conditionalFormatting sqref="H7 H11:H13 H15:H21 J11:J21">
    <cfRule type="expression" dxfId="156" priority="70">
      <formula>$BP$3=TRUE</formula>
    </cfRule>
  </conditionalFormatting>
  <conditionalFormatting sqref="J7:J9">
    <cfRule type="expression" dxfId="155" priority="66">
      <formula>$BP$3=TRUE</formula>
    </cfRule>
  </conditionalFormatting>
  <conditionalFormatting sqref="H10">
    <cfRule type="expression" dxfId="154" priority="68">
      <formula>$BP$3=TRUE</formula>
    </cfRule>
  </conditionalFormatting>
  <conditionalFormatting sqref="H8:H9">
    <cfRule type="expression" dxfId="153" priority="64">
      <formula>$BP$3=TRUE</formula>
    </cfRule>
  </conditionalFormatting>
  <conditionalFormatting sqref="H14">
    <cfRule type="expression" dxfId="152" priority="62">
      <formula>$BP$3=TRUE</formula>
    </cfRule>
  </conditionalFormatting>
  <conditionalFormatting sqref="J10">
    <cfRule type="expression" dxfId="151" priority="58">
      <formula>$BP$3=TRUE</formula>
    </cfRule>
  </conditionalFormatting>
  <conditionalFormatting sqref="G48:G102">
    <cfRule type="expression" dxfId="150" priority="57">
      <formula>$BT$3=TRUE</formula>
    </cfRule>
  </conditionalFormatting>
  <conditionalFormatting sqref="I48:I102">
    <cfRule type="expression" dxfId="149" priority="55">
      <formula>$BR$3=TRUE</formula>
    </cfRule>
  </conditionalFormatting>
  <conditionalFormatting sqref="H48:I102">
    <cfRule type="expression" dxfId="148" priority="53">
      <formula>$A48=1</formula>
    </cfRule>
    <cfRule type="expression" dxfId="147" priority="54">
      <formula>VLOOKUP($C48,モニタリングポイント,9,FALSE)="デフォルト値"</formula>
    </cfRule>
  </conditionalFormatting>
  <conditionalFormatting sqref="H48:H102">
    <cfRule type="expression" dxfId="146" priority="48">
      <formula>$BP$3=TRUE</formula>
    </cfRule>
  </conditionalFormatting>
  <conditionalFormatting sqref="J48:K102">
    <cfRule type="expression" dxfId="145" priority="52">
      <formula>VLOOKUP($C48,モニタリングポイント,11,FALSE)="デフォルト値"</formula>
    </cfRule>
  </conditionalFormatting>
  <conditionalFormatting sqref="J48:J102">
    <cfRule type="expression" dxfId="144" priority="51">
      <formula>$BP$3=TRUE</formula>
    </cfRule>
  </conditionalFormatting>
  <conditionalFormatting sqref="J7:K21">
    <cfRule type="expression" dxfId="143" priority="49">
      <formula>VLOOKUP($C7,モニタリングポイント,11,FALSE)="デフォルト値"</formula>
    </cfRule>
  </conditionalFormatting>
  <conditionalFormatting sqref="E73:E102">
    <cfRule type="expression" dxfId="142" priority="38">
      <formula>$BR$3=TRUE</formula>
    </cfRule>
  </conditionalFormatting>
  <conditionalFormatting sqref="E13:E22 E30:E31 E7:E10">
    <cfRule type="expression" dxfId="141" priority="36">
      <formula>$BR$3=TRUE</formula>
    </cfRule>
  </conditionalFormatting>
  <conditionalFormatting sqref="E29">
    <cfRule type="expression" dxfId="140" priority="35">
      <formula>$BR$3=TRUE</formula>
    </cfRule>
  </conditionalFormatting>
  <conditionalFormatting sqref="E28">
    <cfRule type="expression" dxfId="139" priority="34">
      <formula>$BR$3=TRUE</formula>
    </cfRule>
  </conditionalFormatting>
  <conditionalFormatting sqref="E27">
    <cfRule type="expression" dxfId="138" priority="33">
      <formula>$BR$3=TRUE</formula>
    </cfRule>
  </conditionalFormatting>
  <conditionalFormatting sqref="E26">
    <cfRule type="expression" dxfId="137" priority="32">
      <formula>$BR$3=TRUE</formula>
    </cfRule>
  </conditionalFormatting>
  <conditionalFormatting sqref="E11:E12">
    <cfRule type="expression" dxfId="136" priority="31">
      <formula>$BR$3=TRUE</formula>
    </cfRule>
  </conditionalFormatting>
  <conditionalFormatting sqref="E25">
    <cfRule type="expression" dxfId="135" priority="30">
      <formula>$BR$3=TRUE</formula>
    </cfRule>
  </conditionalFormatting>
  <conditionalFormatting sqref="E24">
    <cfRule type="expression" dxfId="134" priority="29">
      <formula>$BR$3=TRUE</formula>
    </cfRule>
  </conditionalFormatting>
  <conditionalFormatting sqref="E23">
    <cfRule type="expression" dxfId="133" priority="28">
      <formula>$BR$3=TRUE</formula>
    </cfRule>
  </conditionalFormatting>
  <conditionalFormatting sqref="F13:F22 F30:F31 F7:F10">
    <cfRule type="expression" dxfId="132" priority="27">
      <formula>$BR$3=TRUE</formula>
    </cfRule>
  </conditionalFormatting>
  <conditionalFormatting sqref="F29">
    <cfRule type="expression" dxfId="131" priority="26">
      <formula>$BR$3=TRUE</formula>
    </cfRule>
  </conditionalFormatting>
  <conditionalFormatting sqref="F28">
    <cfRule type="expression" dxfId="130" priority="25">
      <formula>$BR$3=TRUE</formula>
    </cfRule>
  </conditionalFormatting>
  <conditionalFormatting sqref="F27">
    <cfRule type="expression" dxfId="129" priority="24">
      <formula>$BR$3=TRUE</formula>
    </cfRule>
  </conditionalFormatting>
  <conditionalFormatting sqref="F26">
    <cfRule type="expression" dxfId="128" priority="23">
      <formula>$BR$3=TRUE</formula>
    </cfRule>
  </conditionalFormatting>
  <conditionalFormatting sqref="F11:F12">
    <cfRule type="expression" dxfId="127" priority="22">
      <formula>$BR$3=TRUE</formula>
    </cfRule>
  </conditionalFormatting>
  <conditionalFormatting sqref="F25">
    <cfRule type="expression" dxfId="126" priority="21">
      <formula>$BR$3=TRUE</formula>
    </cfRule>
  </conditionalFormatting>
  <conditionalFormatting sqref="F24">
    <cfRule type="expression" dxfId="125" priority="20">
      <formula>$BR$3=TRUE</formula>
    </cfRule>
  </conditionalFormatting>
  <conditionalFormatting sqref="F23">
    <cfRule type="expression" dxfId="124" priority="19">
      <formula>$BR$3=TRUE</formula>
    </cfRule>
  </conditionalFormatting>
  <conditionalFormatting sqref="E54:E63 E71:E72 E48:E51">
    <cfRule type="expression" dxfId="123" priority="18">
      <formula>$BR$3=TRUE</formula>
    </cfRule>
  </conditionalFormatting>
  <conditionalFormatting sqref="E70">
    <cfRule type="expression" dxfId="122" priority="17">
      <formula>$BR$3=TRUE</formula>
    </cfRule>
  </conditionalFormatting>
  <conditionalFormatting sqref="E69">
    <cfRule type="expression" dxfId="121" priority="16">
      <formula>$BR$3=TRUE</formula>
    </cfRule>
  </conditionalFormatting>
  <conditionalFormatting sqref="E68">
    <cfRule type="expression" dxfId="120" priority="15">
      <formula>$BR$3=TRUE</formula>
    </cfRule>
  </conditionalFormatting>
  <conditionalFormatting sqref="E67">
    <cfRule type="expression" dxfId="119" priority="14">
      <formula>$BR$3=TRUE</formula>
    </cfRule>
  </conditionalFormatting>
  <conditionalFormatting sqref="E52:E53">
    <cfRule type="expression" dxfId="118" priority="13">
      <formula>$BR$3=TRUE</formula>
    </cfRule>
  </conditionalFormatting>
  <conditionalFormatting sqref="E66">
    <cfRule type="expression" dxfId="117" priority="12">
      <formula>$BR$3=TRUE</formula>
    </cfRule>
  </conditionalFormatting>
  <conditionalFormatting sqref="E65">
    <cfRule type="expression" dxfId="116" priority="11">
      <formula>$BR$3=TRUE</formula>
    </cfRule>
  </conditionalFormatting>
  <conditionalFormatting sqref="E64">
    <cfRule type="expression" dxfId="115" priority="10">
      <formula>$BR$3=TRUE</formula>
    </cfRule>
  </conditionalFormatting>
  <conditionalFormatting sqref="F54:F63 F71:F72 F48:F51">
    <cfRule type="expression" dxfId="114" priority="9">
      <formula>$BR$3=TRUE</formula>
    </cfRule>
  </conditionalFormatting>
  <conditionalFormatting sqref="F70">
    <cfRule type="expression" dxfId="113" priority="8">
      <formula>$BR$3=TRUE</formula>
    </cfRule>
  </conditionalFormatting>
  <conditionalFormatting sqref="F69">
    <cfRule type="expression" dxfId="112" priority="7">
      <formula>$BR$3=TRUE</formula>
    </cfRule>
  </conditionalFormatting>
  <conditionalFormatting sqref="F68">
    <cfRule type="expression" dxfId="111" priority="6">
      <formula>$BR$3=TRUE</formula>
    </cfRule>
  </conditionalFormatting>
  <conditionalFormatting sqref="F67">
    <cfRule type="expression" dxfId="110" priority="5">
      <formula>$BR$3=TRUE</formula>
    </cfRule>
  </conditionalFormatting>
  <conditionalFormatting sqref="F52:F53">
    <cfRule type="expression" dxfId="109" priority="4">
      <formula>$BR$3=TRUE</formula>
    </cfRule>
  </conditionalFormatting>
  <conditionalFormatting sqref="F66">
    <cfRule type="expression" dxfId="108" priority="3">
      <formula>$BR$3=TRUE</formula>
    </cfRule>
  </conditionalFormatting>
  <conditionalFormatting sqref="F65">
    <cfRule type="expression" dxfId="107" priority="2">
      <formula>$BR$3=TRUE</formula>
    </cfRule>
  </conditionalFormatting>
  <conditionalFormatting sqref="F64">
    <cfRule type="expression" dxfId="106" priority="1">
      <formula>$BR$3=TRUE</formula>
    </cfRule>
  </conditionalFormatting>
  <dataValidations count="1">
    <dataValidation type="list" allowBlank="1" showInputMessage="1" showErrorMessage="1" sqref="D7:D31 D48:D102" xr:uid="{00000000-0002-0000-0800-000000000000}">
      <formula1>活動の種別※その他除く</formula1>
    </dataValidation>
  </dataValidations>
  <pageMargins left="0.59055118110236227" right="0.59055118110236227" top="0.39370078740157483" bottom="0.39370078740157483" header="0.31496062992125984" footer="0.31496062992125984"/>
  <pageSetup paperSize="9" scale="53" fitToHeight="0" orientation="landscape" r:id="rId1"/>
  <rowBreaks count="1" manualBreakCount="1">
    <brk id="44" max="30" man="1"/>
  </rowBreaks>
  <colBreaks count="2" manualBreakCount="2">
    <brk id="13" max="43" man="1"/>
    <brk id="30" max="43" man="1"/>
  </col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6</xdr:col>
                    <xdr:colOff>213360</xdr:colOff>
                    <xdr:row>0</xdr:row>
                    <xdr:rowOff>137160</xdr:rowOff>
                  </from>
                  <to>
                    <xdr:col>7</xdr:col>
                    <xdr:colOff>800100</xdr:colOff>
                    <xdr:row>1</xdr:row>
                    <xdr:rowOff>220980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20</vt:i4>
      </vt:variant>
    </vt:vector>
  </HeadingPairs>
  <TitlesOfParts>
    <vt:vector size="37" baseType="lpstr">
      <vt:lpstr>記入上の注意</vt:lpstr>
      <vt:lpstr>1-1. 基本情報等</vt:lpstr>
      <vt:lpstr>1-2. 工場・事業場リスト</vt:lpstr>
      <vt:lpstr>2. 敷地境界等</vt:lpstr>
      <vt:lpstr>3. 算定体制</vt:lpstr>
      <vt:lpstr>4. 排出源リスト</vt:lpstr>
      <vt:lpstr>5. モニタリングポイント</vt:lpstr>
      <vt:lpstr>6-1. CO2排出量①</vt:lpstr>
      <vt:lpstr>6-2. CO2排出量②</vt:lpstr>
      <vt:lpstr>6-3. CO2排出量③</vt:lpstr>
      <vt:lpstr>6-4. CO2排出量_総括</vt:lpstr>
      <vt:lpstr>7. 備考</vt:lpstr>
      <vt:lpstr>取込シート_非表示</vt:lpstr>
      <vt:lpstr>非表示_単位発熱量・排出係数（デフォルト値）</vt:lpstr>
      <vt:lpstr>非表示_活動量と単位</vt:lpstr>
      <vt:lpstr>非表示_GJ換算表</vt:lpstr>
      <vt:lpstr>非表示_産業分類</vt:lpstr>
      <vt:lpstr>GJ換算係数</vt:lpstr>
      <vt:lpstr>'1-1. 基本情報等'!Print_Area</vt:lpstr>
      <vt:lpstr>'1-2. 工場・事業場リスト'!Print_Area</vt:lpstr>
      <vt:lpstr>'2. 敷地境界等'!Print_Area</vt:lpstr>
      <vt:lpstr>'3. 算定体制'!Print_Area</vt:lpstr>
      <vt:lpstr>'4. 排出源リスト'!Print_Area</vt:lpstr>
      <vt:lpstr>'5. モニタリングポイント'!Print_Area</vt:lpstr>
      <vt:lpstr>'6-1. CO2排出量①'!Print_Area</vt:lpstr>
      <vt:lpstr>'6-2. CO2排出量②'!Print_Area</vt:lpstr>
      <vt:lpstr>'6-3. CO2排出量③'!Print_Area</vt:lpstr>
      <vt:lpstr>'6-4. 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lpstr>事業所リスト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安西　晴香</dc:creator>
  <cp:lastModifiedBy>SUD(MRA) 安西 晴香</cp:lastModifiedBy>
  <cp:lastPrinted>2021-11-24T00:51:32Z</cp:lastPrinted>
  <dcterms:created xsi:type="dcterms:W3CDTF">2021-03-12T03:18:20Z</dcterms:created>
  <dcterms:modified xsi:type="dcterms:W3CDTF">2023-10-11T10:09:25Z</dcterms:modified>
</cp:coreProperties>
</file>