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ra-fs\pj\P23-65010028_R5SHIFT\01_遂行\井上さん\算定報告書チェック作業\チェック対象ファイル\231011チェック対象\"/>
    </mc:Choice>
  </mc:AlternateContent>
  <xr:revisionPtr revIDLastSave="0" documentId="8_{E8656BC9-409D-452A-8121-33C28E3A5F48}" xr6:coauthVersionLast="47" xr6:coauthVersionMax="47" xr10:uidLastSave="{00000000-0000-0000-0000-000000000000}"/>
  <workbookProtection workbookAlgorithmName="SHA-512" workbookHashValue="+GvIusbtOR4Hgp+cMNbj5qOf+QKGGpicxapm288x8rJB9dF+ZM26sEJoF3HtMgQVhesbAngv6hq/PTnzFIw2yQ==" workbookSaltValue="EALusIV59MFof7v888J27A==" workbookSpinCount="100000" lockStructure="1"/>
  <bookViews>
    <workbookView xWindow="43080" yWindow="-120" windowWidth="29040" windowHeight="15840" tabRatio="869" activeTab="1" xr2:uid="{00000000-000D-0000-FFFF-FFFF00000000}"/>
  </bookViews>
  <sheets>
    <sheet name="記入上の注意" sheetId="32" r:id="rId1"/>
    <sheet name="1. 基本情報等" sheetId="1" r:id="rId2"/>
    <sheet name="2. 敷地境界等" sheetId="4" r:id="rId3"/>
    <sheet name="3. 算定体制" sheetId="5" r:id="rId4"/>
    <sheet name="4. 排出源リスト" sheetId="6" r:id="rId5"/>
    <sheet name="5. モニタリングポイント" sheetId="8" r:id="rId6"/>
    <sheet name="6-1. CO2排出量①" sheetId="9" r:id="rId7"/>
    <sheet name="6-2. CO2排出量②" sheetId="25" r:id="rId8"/>
    <sheet name="6-3. CO2排出量③" sheetId="26" r:id="rId9"/>
    <sheet name="6-4. CO2排出量_総括" sheetId="14" r:id="rId10"/>
    <sheet name="7-1. CO2排出量①" sheetId="28" state="hidden" r:id="rId11"/>
    <sheet name="7-2. CO2排出量②" sheetId="29" state="hidden" r:id="rId12"/>
    <sheet name="7-3. CO2排出量③" sheetId="27" state="hidden" r:id="rId13"/>
    <sheet name="7-4. CO2排出量_総括" sheetId="31" state="hidden" r:id="rId14"/>
    <sheet name="7. 備考" sheetId="34" r:id="rId15"/>
    <sheet name="非表示_単位発熱量・排出係数（デフォルト値）" sheetId="36" state="hidden" r:id="rId16"/>
    <sheet name="取込シート_非表示" sheetId="35" state="hidden" r:id="rId17"/>
    <sheet name="非表示_活動量と単位" sheetId="10" state="hidden" r:id="rId18"/>
    <sheet name="非表示_GJ換算表" sheetId="11" state="hidden" r:id="rId19"/>
    <sheet name="非表示_産業分類" sheetId="3" state="hidden" r:id="rId20"/>
  </sheets>
  <externalReferences>
    <externalReference r:id="rId21"/>
  </externalReferences>
  <definedNames>
    <definedName name="_xlnm._FilterDatabase" localSheetId="19" hidden="1">非表示_産業分類!#REF!</definedName>
    <definedName name="GJ換算係数" localSheetId="16">[1]非表示_GJ換算表!$C$6:$E$10</definedName>
    <definedName name="GJ換算係数">非表示_GJ換算表!$C$6:$E$10</definedName>
    <definedName name="_xlnm.Print_Area" localSheetId="1">'1. 基本情報等'!$A$1:$AK$45</definedName>
    <definedName name="_xlnm.Print_Area" localSheetId="2">'2. 敷地境界等'!$A$1:$AK$65</definedName>
    <definedName name="_xlnm.Print_Area" localSheetId="3">'3. 算定体制'!$A$1:$AL$64</definedName>
    <definedName name="_xlnm.Print_Area" localSheetId="4">'4. 排出源リスト'!$A$1:$M$32</definedName>
    <definedName name="_xlnm.Print_Area" localSheetId="5">'5. モニタリングポイント'!$A$1:$P$42</definedName>
    <definedName name="_xlnm.Print_Area" localSheetId="6">'6-1. CO2排出量①'!$A$1:$AF$43</definedName>
    <definedName name="_xlnm.Print_Area" localSheetId="7">'6-2. CO2排出量②'!$A$1:$AF$44</definedName>
    <definedName name="_xlnm.Print_Area" localSheetId="8">'6-3. CO2排出量③'!$A$1:$AF$43</definedName>
    <definedName name="_xlnm.Print_Area" localSheetId="9">'6-4. CO2排出量_総括'!$A$1:$AA$48</definedName>
    <definedName name="_xlnm.Print_Area" localSheetId="14">'7. 備考'!$A$1:$C$32</definedName>
    <definedName name="_xlnm.Print_Area" localSheetId="10">'7-1. CO2排出量①'!$A$1:$P$42</definedName>
    <definedName name="_xlnm.Print_Area" localSheetId="11">'7-2. CO2排出量②'!$A$1:$P$42</definedName>
    <definedName name="_xlnm.Print_Area" localSheetId="12">'7-3. CO2排出量③'!$A$1:$P$42</definedName>
    <definedName name="_xlnm.Print_Area" localSheetId="13">'7-4. CO2排出量_総括'!$A$1:$R$58</definedName>
    <definedName name="_xlnm.Print_Area" localSheetId="0">記入上の注意!$A$1:$K$46</definedName>
    <definedName name="_xlnm.Print_Area" localSheetId="16">取込シート_非表示!$A$1:$F$63</definedName>
    <definedName name="デフォルト値">'非表示_単位発熱量・排出係数（デフォルト値）'!$A$3:$E$70</definedName>
    <definedName name="モニタリングポイント">'5. モニタリングポイント'!$B$7:$L$26</definedName>
    <definedName name="活動の種別※その他除く" localSheetId="16">[1]非表示_活動量と単位!$D$8:$D$74</definedName>
    <definedName name="活動の種別※その他除く">非表示_活動量と単位!$D$8:$D$74</definedName>
    <definedName name="活動の種別と単位" localSheetId="16">[1]非表示_活動量と単位!$D$8:$J$75</definedName>
    <definedName name="活動の種別と単位">非表示_活動量と単位!$D$8:$J$75</definedName>
    <definedName name="産業分類" localSheetId="16">[1]非表示_産業分類!$C$4:$C$533</definedName>
    <definedName name="産業分類">非表示_産業分類!$C$4:$C$533</definedName>
    <definedName name="事業所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4" l="1"/>
  <c r="F2" i="26" l="1"/>
  <c r="F2" i="25"/>
  <c r="F2" i="9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G49" i="26"/>
  <c r="H49" i="26"/>
  <c r="I49" i="26"/>
  <c r="J49" i="26"/>
  <c r="K49" i="26"/>
  <c r="L49" i="26"/>
  <c r="G50" i="26"/>
  <c r="H50" i="26"/>
  <c r="I50" i="26"/>
  <c r="J50" i="26"/>
  <c r="K50" i="26"/>
  <c r="L50" i="26"/>
  <c r="G51" i="26"/>
  <c r="H51" i="26"/>
  <c r="I51" i="26"/>
  <c r="J51" i="26"/>
  <c r="K51" i="26"/>
  <c r="L51" i="26"/>
  <c r="G52" i="26"/>
  <c r="H52" i="26"/>
  <c r="I52" i="26"/>
  <c r="J52" i="26"/>
  <c r="K52" i="26"/>
  <c r="L52" i="26"/>
  <c r="G53" i="26"/>
  <c r="H53" i="26"/>
  <c r="I53" i="26"/>
  <c r="J53" i="26"/>
  <c r="K53" i="26"/>
  <c r="L53" i="26"/>
  <c r="G54" i="26"/>
  <c r="H54" i="26"/>
  <c r="I54" i="26"/>
  <c r="J54" i="26"/>
  <c r="K54" i="26"/>
  <c r="L54" i="26"/>
  <c r="G55" i="26"/>
  <c r="H55" i="26"/>
  <c r="I55" i="26"/>
  <c r="J55" i="26"/>
  <c r="K55" i="26"/>
  <c r="L55" i="26"/>
  <c r="G56" i="26"/>
  <c r="H56" i="26"/>
  <c r="I56" i="26"/>
  <c r="J56" i="26"/>
  <c r="K56" i="26"/>
  <c r="L56" i="26"/>
  <c r="G57" i="26"/>
  <c r="H57" i="26"/>
  <c r="I57" i="26"/>
  <c r="J57" i="26"/>
  <c r="K57" i="26"/>
  <c r="L57" i="26"/>
  <c r="G58" i="26"/>
  <c r="H58" i="26"/>
  <c r="I58" i="26"/>
  <c r="J58" i="26"/>
  <c r="K58" i="26"/>
  <c r="L58" i="26"/>
  <c r="G59" i="26"/>
  <c r="H59" i="26"/>
  <c r="I59" i="26"/>
  <c r="J59" i="26"/>
  <c r="K59" i="26"/>
  <c r="L59" i="26"/>
  <c r="G60" i="26"/>
  <c r="H60" i="26"/>
  <c r="I60" i="26"/>
  <c r="J60" i="26"/>
  <c r="K60" i="26"/>
  <c r="L60" i="26"/>
  <c r="G61" i="26"/>
  <c r="H61" i="26"/>
  <c r="I61" i="26"/>
  <c r="J61" i="26"/>
  <c r="K61" i="26"/>
  <c r="L61" i="26"/>
  <c r="G62" i="26"/>
  <c r="H62" i="26"/>
  <c r="I62" i="26"/>
  <c r="J62" i="26"/>
  <c r="K62" i="26"/>
  <c r="L62" i="26"/>
  <c r="G63" i="26"/>
  <c r="H63" i="26"/>
  <c r="I63" i="26"/>
  <c r="J63" i="26"/>
  <c r="K63" i="26"/>
  <c r="L63" i="26"/>
  <c r="G64" i="26"/>
  <c r="H64" i="26"/>
  <c r="I64" i="26"/>
  <c r="J64" i="26"/>
  <c r="K64" i="26"/>
  <c r="L64" i="26"/>
  <c r="G65" i="26"/>
  <c r="H65" i="26"/>
  <c r="I65" i="26"/>
  <c r="J65" i="26"/>
  <c r="K65" i="26"/>
  <c r="L65" i="26"/>
  <c r="G66" i="26"/>
  <c r="H66" i="26"/>
  <c r="I66" i="26"/>
  <c r="J66" i="26"/>
  <c r="K66" i="26"/>
  <c r="L66" i="26"/>
  <c r="G67" i="26"/>
  <c r="H67" i="26"/>
  <c r="I67" i="26"/>
  <c r="J67" i="26"/>
  <c r="K67" i="26"/>
  <c r="L67" i="26"/>
  <c r="G68" i="26"/>
  <c r="H68" i="26"/>
  <c r="I68" i="26"/>
  <c r="J68" i="26"/>
  <c r="K68" i="26"/>
  <c r="L68" i="26"/>
  <c r="G69" i="26"/>
  <c r="H69" i="26"/>
  <c r="I69" i="26"/>
  <c r="J69" i="26"/>
  <c r="K69" i="26"/>
  <c r="L69" i="26"/>
  <c r="G70" i="26"/>
  <c r="H70" i="26"/>
  <c r="I70" i="26"/>
  <c r="J70" i="26"/>
  <c r="K70" i="26"/>
  <c r="L70" i="26"/>
  <c r="G71" i="26"/>
  <c r="H71" i="26"/>
  <c r="I71" i="26"/>
  <c r="J71" i="26"/>
  <c r="K71" i="26"/>
  <c r="L71" i="26"/>
  <c r="G72" i="26"/>
  <c r="H72" i="26"/>
  <c r="I72" i="26"/>
  <c r="J72" i="26"/>
  <c r="K72" i="26"/>
  <c r="L72" i="26"/>
  <c r="G73" i="26"/>
  <c r="H73" i="26"/>
  <c r="I73" i="26"/>
  <c r="J73" i="26"/>
  <c r="K73" i="26"/>
  <c r="L73" i="26"/>
  <c r="G74" i="26"/>
  <c r="H74" i="26"/>
  <c r="I74" i="26"/>
  <c r="J74" i="26"/>
  <c r="K74" i="26"/>
  <c r="L74" i="26"/>
  <c r="G75" i="26"/>
  <c r="H75" i="26"/>
  <c r="I75" i="26"/>
  <c r="J75" i="26"/>
  <c r="K75" i="26"/>
  <c r="L75" i="26"/>
  <c r="G76" i="26"/>
  <c r="H76" i="26"/>
  <c r="I76" i="26"/>
  <c r="J76" i="26"/>
  <c r="K76" i="26"/>
  <c r="L76" i="26"/>
  <c r="G77" i="26"/>
  <c r="H77" i="26"/>
  <c r="I77" i="26"/>
  <c r="J77" i="26"/>
  <c r="K77" i="26"/>
  <c r="L77" i="26"/>
  <c r="G78" i="26"/>
  <c r="H78" i="26"/>
  <c r="I78" i="26"/>
  <c r="J78" i="26"/>
  <c r="K78" i="26"/>
  <c r="L78" i="26"/>
  <c r="G79" i="26"/>
  <c r="H79" i="26"/>
  <c r="I79" i="26"/>
  <c r="J79" i="26"/>
  <c r="K79" i="26"/>
  <c r="L79" i="26"/>
  <c r="G80" i="26"/>
  <c r="H80" i="26"/>
  <c r="I80" i="26"/>
  <c r="J80" i="26"/>
  <c r="K80" i="26"/>
  <c r="L80" i="26"/>
  <c r="G81" i="26"/>
  <c r="H81" i="26"/>
  <c r="I81" i="26"/>
  <c r="J81" i="26"/>
  <c r="K81" i="26"/>
  <c r="L81" i="26"/>
  <c r="G82" i="26"/>
  <c r="H82" i="26"/>
  <c r="I82" i="26"/>
  <c r="J82" i="26"/>
  <c r="K82" i="26"/>
  <c r="L82" i="26"/>
  <c r="G83" i="26"/>
  <c r="H83" i="26"/>
  <c r="I83" i="26"/>
  <c r="J83" i="26"/>
  <c r="K83" i="26"/>
  <c r="L83" i="26"/>
  <c r="G84" i="26"/>
  <c r="H84" i="26"/>
  <c r="I84" i="26"/>
  <c r="J84" i="26"/>
  <c r="K84" i="26"/>
  <c r="L84" i="26"/>
  <c r="G85" i="26"/>
  <c r="H85" i="26"/>
  <c r="I85" i="26"/>
  <c r="J85" i="26"/>
  <c r="K85" i="26"/>
  <c r="L85" i="26"/>
  <c r="G86" i="26"/>
  <c r="H86" i="26"/>
  <c r="I86" i="26"/>
  <c r="J86" i="26"/>
  <c r="K86" i="26"/>
  <c r="L86" i="26"/>
  <c r="G87" i="26"/>
  <c r="H87" i="26"/>
  <c r="I87" i="26"/>
  <c r="J87" i="26"/>
  <c r="K87" i="26"/>
  <c r="L87" i="26"/>
  <c r="G88" i="26"/>
  <c r="H88" i="26"/>
  <c r="I88" i="26"/>
  <c r="J88" i="26"/>
  <c r="K88" i="26"/>
  <c r="L88" i="26"/>
  <c r="G89" i="26"/>
  <c r="H89" i="26"/>
  <c r="I89" i="26"/>
  <c r="J89" i="26"/>
  <c r="K89" i="26"/>
  <c r="L89" i="26"/>
  <c r="G90" i="26"/>
  <c r="H90" i="26"/>
  <c r="I90" i="26"/>
  <c r="J90" i="26"/>
  <c r="K90" i="26"/>
  <c r="L90" i="26"/>
  <c r="G91" i="26"/>
  <c r="H91" i="26"/>
  <c r="I91" i="26"/>
  <c r="J91" i="26"/>
  <c r="K91" i="26"/>
  <c r="L91" i="26"/>
  <c r="G92" i="26"/>
  <c r="H92" i="26"/>
  <c r="I92" i="26"/>
  <c r="J92" i="26"/>
  <c r="K92" i="26"/>
  <c r="L92" i="26"/>
  <c r="G93" i="26"/>
  <c r="H93" i="26"/>
  <c r="I93" i="26"/>
  <c r="J93" i="26"/>
  <c r="K93" i="26"/>
  <c r="L93" i="26"/>
  <c r="G94" i="26"/>
  <c r="H94" i="26"/>
  <c r="I94" i="26"/>
  <c r="J94" i="26"/>
  <c r="K94" i="26"/>
  <c r="L94" i="26"/>
  <c r="G95" i="26"/>
  <c r="H95" i="26"/>
  <c r="I95" i="26"/>
  <c r="J95" i="26"/>
  <c r="K95" i="26"/>
  <c r="L95" i="26"/>
  <c r="G96" i="26"/>
  <c r="H96" i="26"/>
  <c r="I96" i="26"/>
  <c r="J96" i="26"/>
  <c r="K96" i="26"/>
  <c r="L96" i="26"/>
  <c r="G97" i="26"/>
  <c r="H97" i="26"/>
  <c r="I97" i="26"/>
  <c r="J97" i="26"/>
  <c r="K97" i="26"/>
  <c r="L97" i="26"/>
  <c r="G98" i="26"/>
  <c r="H98" i="26"/>
  <c r="I98" i="26"/>
  <c r="J98" i="26"/>
  <c r="K98" i="26"/>
  <c r="L98" i="26"/>
  <c r="G99" i="26"/>
  <c r="H99" i="26"/>
  <c r="I99" i="26"/>
  <c r="J99" i="26"/>
  <c r="K99" i="26"/>
  <c r="L99" i="26"/>
  <c r="G100" i="26"/>
  <c r="H100" i="26"/>
  <c r="I100" i="26"/>
  <c r="J100" i="26"/>
  <c r="K100" i="26"/>
  <c r="L100" i="26"/>
  <c r="G101" i="26"/>
  <c r="H101" i="26"/>
  <c r="I101" i="26"/>
  <c r="J101" i="26"/>
  <c r="K101" i="26"/>
  <c r="L101" i="26"/>
  <c r="G102" i="26"/>
  <c r="H102" i="26"/>
  <c r="I102" i="26"/>
  <c r="J102" i="26"/>
  <c r="K102" i="26"/>
  <c r="L102" i="26"/>
  <c r="L48" i="26"/>
  <c r="K48" i="26"/>
  <c r="J48" i="26"/>
  <c r="I48" i="26"/>
  <c r="H48" i="26"/>
  <c r="G48" i="26"/>
  <c r="H8" i="26"/>
  <c r="I8" i="26"/>
  <c r="J8" i="26"/>
  <c r="K8" i="26"/>
  <c r="L8" i="26"/>
  <c r="H9" i="26"/>
  <c r="I9" i="26"/>
  <c r="J9" i="26"/>
  <c r="K9" i="26"/>
  <c r="L9" i="26"/>
  <c r="H10" i="26"/>
  <c r="I10" i="26"/>
  <c r="J10" i="26"/>
  <c r="K10" i="26"/>
  <c r="L10" i="26"/>
  <c r="H11" i="26"/>
  <c r="I11" i="26"/>
  <c r="J11" i="26"/>
  <c r="K11" i="26"/>
  <c r="L11" i="26"/>
  <c r="H12" i="26"/>
  <c r="I12" i="26"/>
  <c r="J12" i="26"/>
  <c r="K12" i="26"/>
  <c r="L12" i="26"/>
  <c r="H13" i="26"/>
  <c r="I13" i="26"/>
  <c r="J13" i="26"/>
  <c r="K13" i="26"/>
  <c r="H14" i="26"/>
  <c r="I14" i="26"/>
  <c r="J14" i="26"/>
  <c r="K14" i="26"/>
  <c r="L14" i="26"/>
  <c r="H15" i="26"/>
  <c r="I15" i="26"/>
  <c r="J15" i="26"/>
  <c r="K15" i="26"/>
  <c r="L15" i="26"/>
  <c r="H16" i="26"/>
  <c r="I16" i="26"/>
  <c r="J16" i="26"/>
  <c r="K16" i="26"/>
  <c r="H17" i="26"/>
  <c r="I17" i="26"/>
  <c r="J17" i="26"/>
  <c r="K17" i="26"/>
  <c r="H18" i="26"/>
  <c r="I18" i="26"/>
  <c r="J18" i="26"/>
  <c r="K18" i="26"/>
  <c r="L18" i="26"/>
  <c r="H19" i="26"/>
  <c r="I19" i="26"/>
  <c r="J19" i="26"/>
  <c r="K19" i="26"/>
  <c r="L19" i="26"/>
  <c r="H20" i="26"/>
  <c r="I20" i="26"/>
  <c r="J20" i="26"/>
  <c r="K20" i="26"/>
  <c r="L20" i="26"/>
  <c r="H21" i="26"/>
  <c r="I21" i="26"/>
  <c r="J21" i="26"/>
  <c r="K21" i="26"/>
  <c r="L21" i="26"/>
  <c r="L7" i="26"/>
  <c r="K7" i="26"/>
  <c r="J7" i="26"/>
  <c r="I7" i="26"/>
  <c r="H7" i="26"/>
  <c r="H49" i="25"/>
  <c r="I49" i="25"/>
  <c r="J49" i="25"/>
  <c r="K49" i="25"/>
  <c r="L49" i="25"/>
  <c r="H50" i="25"/>
  <c r="I50" i="25"/>
  <c r="J50" i="25"/>
  <c r="K50" i="25"/>
  <c r="L50" i="25"/>
  <c r="H51" i="25"/>
  <c r="I51" i="25"/>
  <c r="J51" i="25"/>
  <c r="K51" i="25"/>
  <c r="L51" i="25"/>
  <c r="H52" i="25"/>
  <c r="I52" i="25"/>
  <c r="J52" i="25"/>
  <c r="K52" i="25"/>
  <c r="L52" i="25"/>
  <c r="H53" i="25"/>
  <c r="I53" i="25"/>
  <c r="J53" i="25"/>
  <c r="K53" i="25"/>
  <c r="L53" i="25"/>
  <c r="H54" i="25"/>
  <c r="I54" i="25"/>
  <c r="J54" i="25"/>
  <c r="K54" i="25"/>
  <c r="L54" i="25"/>
  <c r="H55" i="25"/>
  <c r="I55" i="25"/>
  <c r="J55" i="25"/>
  <c r="K55" i="25"/>
  <c r="L55" i="25"/>
  <c r="H56" i="25"/>
  <c r="I56" i="25"/>
  <c r="J56" i="25"/>
  <c r="K56" i="25"/>
  <c r="L56" i="25"/>
  <c r="H57" i="25"/>
  <c r="I57" i="25"/>
  <c r="J57" i="25"/>
  <c r="K57" i="25"/>
  <c r="L57" i="25"/>
  <c r="H58" i="25"/>
  <c r="I58" i="25"/>
  <c r="J58" i="25"/>
  <c r="K58" i="25"/>
  <c r="L58" i="25"/>
  <c r="H59" i="25"/>
  <c r="I59" i="25"/>
  <c r="J59" i="25"/>
  <c r="K59" i="25"/>
  <c r="L59" i="25"/>
  <c r="H60" i="25"/>
  <c r="I60" i="25"/>
  <c r="J60" i="25"/>
  <c r="K60" i="25"/>
  <c r="L60" i="25"/>
  <c r="H61" i="25"/>
  <c r="I61" i="25"/>
  <c r="J61" i="25"/>
  <c r="K61" i="25"/>
  <c r="L61" i="25"/>
  <c r="H62" i="25"/>
  <c r="I62" i="25"/>
  <c r="J62" i="25"/>
  <c r="K62" i="25"/>
  <c r="L62" i="25"/>
  <c r="H63" i="25"/>
  <c r="I63" i="25"/>
  <c r="J63" i="25"/>
  <c r="K63" i="25"/>
  <c r="L63" i="25"/>
  <c r="H64" i="25"/>
  <c r="I64" i="25"/>
  <c r="J64" i="25"/>
  <c r="K64" i="25"/>
  <c r="L64" i="25"/>
  <c r="H65" i="25"/>
  <c r="I65" i="25"/>
  <c r="J65" i="25"/>
  <c r="K65" i="25"/>
  <c r="L65" i="25"/>
  <c r="H66" i="25"/>
  <c r="I66" i="25"/>
  <c r="J66" i="25"/>
  <c r="K66" i="25"/>
  <c r="L66" i="25"/>
  <c r="H67" i="25"/>
  <c r="I67" i="25"/>
  <c r="J67" i="25"/>
  <c r="K67" i="25"/>
  <c r="L67" i="25"/>
  <c r="H68" i="25"/>
  <c r="I68" i="25"/>
  <c r="J68" i="25"/>
  <c r="K68" i="25"/>
  <c r="L68" i="25"/>
  <c r="H69" i="25"/>
  <c r="I69" i="25"/>
  <c r="J69" i="25"/>
  <c r="K69" i="25"/>
  <c r="L69" i="25"/>
  <c r="H70" i="25"/>
  <c r="I70" i="25"/>
  <c r="J70" i="25"/>
  <c r="K70" i="25"/>
  <c r="L70" i="25"/>
  <c r="H71" i="25"/>
  <c r="I71" i="25"/>
  <c r="J71" i="25"/>
  <c r="K71" i="25"/>
  <c r="L71" i="25"/>
  <c r="H72" i="25"/>
  <c r="I72" i="25"/>
  <c r="J72" i="25"/>
  <c r="K72" i="25"/>
  <c r="L72" i="25"/>
  <c r="H73" i="25"/>
  <c r="I73" i="25"/>
  <c r="J73" i="25"/>
  <c r="K73" i="25"/>
  <c r="L73" i="25"/>
  <c r="H74" i="25"/>
  <c r="I74" i="25"/>
  <c r="J74" i="25"/>
  <c r="K74" i="25"/>
  <c r="L74" i="25"/>
  <c r="H75" i="25"/>
  <c r="I75" i="25"/>
  <c r="J75" i="25"/>
  <c r="K75" i="25"/>
  <c r="L75" i="25"/>
  <c r="H76" i="25"/>
  <c r="I76" i="25"/>
  <c r="J76" i="25"/>
  <c r="K76" i="25"/>
  <c r="L76" i="25"/>
  <c r="H77" i="25"/>
  <c r="I77" i="25"/>
  <c r="J77" i="25"/>
  <c r="K77" i="25"/>
  <c r="L77" i="25"/>
  <c r="H78" i="25"/>
  <c r="I78" i="25"/>
  <c r="J78" i="25"/>
  <c r="K78" i="25"/>
  <c r="L78" i="25"/>
  <c r="H79" i="25"/>
  <c r="I79" i="25"/>
  <c r="J79" i="25"/>
  <c r="K79" i="25"/>
  <c r="L79" i="25"/>
  <c r="H80" i="25"/>
  <c r="I80" i="25"/>
  <c r="J80" i="25"/>
  <c r="K80" i="25"/>
  <c r="L80" i="25"/>
  <c r="H81" i="25"/>
  <c r="I81" i="25"/>
  <c r="J81" i="25"/>
  <c r="K81" i="25"/>
  <c r="L81" i="25"/>
  <c r="H82" i="25"/>
  <c r="I82" i="25"/>
  <c r="J82" i="25"/>
  <c r="K82" i="25"/>
  <c r="L82" i="25"/>
  <c r="H83" i="25"/>
  <c r="I83" i="25"/>
  <c r="J83" i="25"/>
  <c r="K83" i="25"/>
  <c r="L83" i="25"/>
  <c r="H84" i="25"/>
  <c r="I84" i="25"/>
  <c r="J84" i="25"/>
  <c r="K84" i="25"/>
  <c r="L84" i="25"/>
  <c r="H85" i="25"/>
  <c r="I85" i="25"/>
  <c r="J85" i="25"/>
  <c r="K85" i="25"/>
  <c r="L85" i="25"/>
  <c r="H86" i="25"/>
  <c r="I86" i="25"/>
  <c r="J86" i="25"/>
  <c r="K86" i="25"/>
  <c r="L86" i="25"/>
  <c r="H87" i="25"/>
  <c r="I87" i="25"/>
  <c r="J87" i="25"/>
  <c r="K87" i="25"/>
  <c r="L87" i="25"/>
  <c r="H88" i="25"/>
  <c r="I88" i="25"/>
  <c r="J88" i="25"/>
  <c r="K88" i="25"/>
  <c r="L88" i="25"/>
  <c r="H89" i="25"/>
  <c r="I89" i="25"/>
  <c r="J89" i="25"/>
  <c r="K89" i="25"/>
  <c r="L89" i="25"/>
  <c r="H90" i="25"/>
  <c r="I90" i="25"/>
  <c r="J90" i="25"/>
  <c r="K90" i="25"/>
  <c r="L90" i="25"/>
  <c r="H91" i="25"/>
  <c r="I91" i="25"/>
  <c r="J91" i="25"/>
  <c r="K91" i="25"/>
  <c r="L91" i="25"/>
  <c r="H92" i="25"/>
  <c r="I92" i="25"/>
  <c r="J92" i="25"/>
  <c r="K92" i="25"/>
  <c r="L92" i="25"/>
  <c r="H93" i="25"/>
  <c r="I93" i="25"/>
  <c r="J93" i="25"/>
  <c r="K93" i="25"/>
  <c r="L93" i="25"/>
  <c r="H94" i="25"/>
  <c r="I94" i="25"/>
  <c r="J94" i="25"/>
  <c r="K94" i="25"/>
  <c r="L94" i="25"/>
  <c r="H95" i="25"/>
  <c r="I95" i="25"/>
  <c r="J95" i="25"/>
  <c r="K95" i="25"/>
  <c r="L95" i="25"/>
  <c r="H96" i="25"/>
  <c r="I96" i="25"/>
  <c r="J96" i="25"/>
  <c r="K96" i="25"/>
  <c r="L96" i="25"/>
  <c r="H97" i="25"/>
  <c r="I97" i="25"/>
  <c r="J97" i="25"/>
  <c r="K97" i="25"/>
  <c r="L97" i="25"/>
  <c r="H98" i="25"/>
  <c r="I98" i="25"/>
  <c r="J98" i="25"/>
  <c r="K98" i="25"/>
  <c r="L98" i="25"/>
  <c r="H99" i="25"/>
  <c r="I99" i="25"/>
  <c r="J99" i="25"/>
  <c r="K99" i="25"/>
  <c r="L99" i="25"/>
  <c r="H100" i="25"/>
  <c r="I100" i="25"/>
  <c r="J100" i="25"/>
  <c r="K100" i="25"/>
  <c r="L100" i="25"/>
  <c r="H101" i="25"/>
  <c r="I101" i="25"/>
  <c r="J101" i="25"/>
  <c r="K101" i="25"/>
  <c r="L101" i="25"/>
  <c r="H102" i="25"/>
  <c r="I102" i="25"/>
  <c r="J102" i="25"/>
  <c r="K102" i="25"/>
  <c r="L102" i="25"/>
  <c r="K48" i="25"/>
  <c r="J48" i="25"/>
  <c r="I48" i="25"/>
  <c r="H48" i="25"/>
  <c r="H8" i="25"/>
  <c r="I8" i="25"/>
  <c r="J8" i="25"/>
  <c r="K8" i="25"/>
  <c r="L8" i="25"/>
  <c r="H9" i="25"/>
  <c r="I9" i="25"/>
  <c r="J9" i="25"/>
  <c r="K9" i="25"/>
  <c r="L9" i="25"/>
  <c r="H10" i="25"/>
  <c r="I10" i="25"/>
  <c r="J10" i="25"/>
  <c r="K10" i="25"/>
  <c r="L10" i="25"/>
  <c r="H11" i="25"/>
  <c r="I11" i="25"/>
  <c r="J11" i="25"/>
  <c r="K11" i="25"/>
  <c r="L11" i="25"/>
  <c r="H12" i="25"/>
  <c r="I12" i="25"/>
  <c r="J12" i="25"/>
  <c r="K12" i="25"/>
  <c r="L12" i="25"/>
  <c r="H13" i="25"/>
  <c r="I13" i="25"/>
  <c r="J13" i="25"/>
  <c r="K13" i="25"/>
  <c r="L13" i="25"/>
  <c r="H14" i="25"/>
  <c r="I14" i="25"/>
  <c r="J14" i="25"/>
  <c r="K14" i="25"/>
  <c r="L14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K7" i="25"/>
  <c r="J7" i="25"/>
  <c r="I7" i="25"/>
  <c r="H7" i="25"/>
  <c r="H49" i="9"/>
  <c r="I49" i="9"/>
  <c r="J49" i="9"/>
  <c r="K49" i="9"/>
  <c r="L49" i="9"/>
  <c r="H50" i="9"/>
  <c r="I50" i="9"/>
  <c r="J50" i="9"/>
  <c r="K50" i="9"/>
  <c r="L50" i="9"/>
  <c r="H51" i="9"/>
  <c r="I51" i="9"/>
  <c r="J51" i="9"/>
  <c r="K51" i="9"/>
  <c r="L51" i="9"/>
  <c r="H52" i="9"/>
  <c r="I52" i="9"/>
  <c r="J52" i="9"/>
  <c r="K52" i="9"/>
  <c r="L52" i="9"/>
  <c r="H53" i="9"/>
  <c r="I53" i="9"/>
  <c r="J53" i="9"/>
  <c r="K53" i="9"/>
  <c r="L53" i="9"/>
  <c r="H54" i="9"/>
  <c r="I54" i="9"/>
  <c r="J54" i="9"/>
  <c r="K54" i="9"/>
  <c r="L54" i="9"/>
  <c r="H55" i="9"/>
  <c r="I55" i="9"/>
  <c r="J55" i="9"/>
  <c r="K55" i="9"/>
  <c r="L55" i="9"/>
  <c r="H56" i="9"/>
  <c r="I56" i="9"/>
  <c r="J56" i="9"/>
  <c r="K56" i="9"/>
  <c r="L56" i="9"/>
  <c r="H57" i="9"/>
  <c r="I57" i="9"/>
  <c r="J57" i="9"/>
  <c r="K57" i="9"/>
  <c r="L57" i="9"/>
  <c r="H58" i="9"/>
  <c r="I58" i="9"/>
  <c r="J58" i="9"/>
  <c r="K58" i="9"/>
  <c r="L58" i="9"/>
  <c r="H59" i="9"/>
  <c r="I59" i="9"/>
  <c r="J59" i="9"/>
  <c r="K59" i="9"/>
  <c r="L59" i="9"/>
  <c r="H60" i="9"/>
  <c r="I60" i="9"/>
  <c r="J60" i="9"/>
  <c r="K60" i="9"/>
  <c r="L60" i="9"/>
  <c r="H61" i="9"/>
  <c r="I61" i="9"/>
  <c r="J61" i="9"/>
  <c r="K61" i="9"/>
  <c r="L61" i="9"/>
  <c r="H62" i="9"/>
  <c r="I62" i="9"/>
  <c r="J62" i="9"/>
  <c r="K62" i="9"/>
  <c r="L62" i="9"/>
  <c r="H63" i="9"/>
  <c r="I63" i="9"/>
  <c r="J63" i="9"/>
  <c r="K63" i="9"/>
  <c r="L63" i="9"/>
  <c r="H64" i="9"/>
  <c r="I64" i="9"/>
  <c r="J64" i="9"/>
  <c r="K64" i="9"/>
  <c r="L64" i="9"/>
  <c r="H65" i="9"/>
  <c r="I65" i="9"/>
  <c r="J65" i="9"/>
  <c r="K65" i="9"/>
  <c r="L65" i="9"/>
  <c r="H66" i="9"/>
  <c r="I66" i="9"/>
  <c r="J66" i="9"/>
  <c r="K66" i="9"/>
  <c r="L66" i="9"/>
  <c r="H67" i="9"/>
  <c r="I67" i="9"/>
  <c r="J67" i="9"/>
  <c r="K67" i="9"/>
  <c r="L67" i="9"/>
  <c r="H68" i="9"/>
  <c r="I68" i="9"/>
  <c r="J68" i="9"/>
  <c r="K68" i="9"/>
  <c r="L68" i="9"/>
  <c r="H69" i="9"/>
  <c r="I69" i="9"/>
  <c r="J69" i="9"/>
  <c r="K69" i="9"/>
  <c r="L69" i="9"/>
  <c r="H70" i="9"/>
  <c r="I70" i="9"/>
  <c r="J70" i="9"/>
  <c r="K70" i="9"/>
  <c r="L70" i="9"/>
  <c r="H71" i="9"/>
  <c r="I71" i="9"/>
  <c r="J71" i="9"/>
  <c r="K71" i="9"/>
  <c r="L71" i="9"/>
  <c r="H72" i="9"/>
  <c r="I72" i="9"/>
  <c r="J72" i="9"/>
  <c r="K72" i="9"/>
  <c r="L72" i="9"/>
  <c r="H73" i="9"/>
  <c r="I73" i="9"/>
  <c r="J73" i="9"/>
  <c r="K73" i="9"/>
  <c r="L73" i="9"/>
  <c r="H74" i="9"/>
  <c r="I74" i="9"/>
  <c r="J74" i="9"/>
  <c r="K74" i="9"/>
  <c r="L74" i="9"/>
  <c r="H75" i="9"/>
  <c r="I75" i="9"/>
  <c r="J75" i="9"/>
  <c r="K75" i="9"/>
  <c r="L75" i="9"/>
  <c r="H76" i="9"/>
  <c r="I76" i="9"/>
  <c r="J76" i="9"/>
  <c r="K76" i="9"/>
  <c r="L76" i="9"/>
  <c r="H77" i="9"/>
  <c r="I77" i="9"/>
  <c r="J77" i="9"/>
  <c r="K77" i="9"/>
  <c r="L77" i="9"/>
  <c r="H78" i="9"/>
  <c r="I78" i="9"/>
  <c r="J78" i="9"/>
  <c r="K78" i="9"/>
  <c r="L78" i="9"/>
  <c r="H79" i="9"/>
  <c r="I79" i="9"/>
  <c r="J79" i="9"/>
  <c r="K79" i="9"/>
  <c r="L79" i="9"/>
  <c r="H80" i="9"/>
  <c r="I80" i="9"/>
  <c r="J80" i="9"/>
  <c r="K80" i="9"/>
  <c r="L80" i="9"/>
  <c r="H81" i="9"/>
  <c r="I81" i="9"/>
  <c r="J81" i="9"/>
  <c r="K81" i="9"/>
  <c r="L81" i="9"/>
  <c r="H82" i="9"/>
  <c r="I82" i="9"/>
  <c r="J82" i="9"/>
  <c r="K82" i="9"/>
  <c r="L82" i="9"/>
  <c r="H83" i="9"/>
  <c r="I83" i="9"/>
  <c r="J83" i="9"/>
  <c r="K83" i="9"/>
  <c r="L83" i="9"/>
  <c r="H84" i="9"/>
  <c r="I84" i="9"/>
  <c r="J84" i="9"/>
  <c r="K84" i="9"/>
  <c r="L84" i="9"/>
  <c r="H85" i="9"/>
  <c r="I85" i="9"/>
  <c r="J85" i="9"/>
  <c r="K85" i="9"/>
  <c r="L85" i="9"/>
  <c r="H86" i="9"/>
  <c r="I86" i="9"/>
  <c r="J86" i="9"/>
  <c r="K86" i="9"/>
  <c r="L86" i="9"/>
  <c r="H87" i="9"/>
  <c r="I87" i="9"/>
  <c r="J87" i="9"/>
  <c r="K87" i="9"/>
  <c r="L87" i="9"/>
  <c r="H88" i="9"/>
  <c r="I88" i="9"/>
  <c r="J88" i="9"/>
  <c r="K88" i="9"/>
  <c r="L88" i="9"/>
  <c r="H89" i="9"/>
  <c r="I89" i="9"/>
  <c r="J89" i="9"/>
  <c r="K89" i="9"/>
  <c r="L89" i="9"/>
  <c r="H90" i="9"/>
  <c r="I90" i="9"/>
  <c r="J90" i="9"/>
  <c r="K90" i="9"/>
  <c r="L90" i="9"/>
  <c r="H91" i="9"/>
  <c r="I91" i="9"/>
  <c r="J91" i="9"/>
  <c r="K91" i="9"/>
  <c r="L91" i="9"/>
  <c r="H92" i="9"/>
  <c r="I92" i="9"/>
  <c r="J92" i="9"/>
  <c r="K92" i="9"/>
  <c r="L92" i="9"/>
  <c r="H93" i="9"/>
  <c r="I93" i="9"/>
  <c r="J93" i="9"/>
  <c r="K93" i="9"/>
  <c r="L93" i="9"/>
  <c r="H94" i="9"/>
  <c r="I94" i="9"/>
  <c r="J94" i="9"/>
  <c r="K94" i="9"/>
  <c r="L94" i="9"/>
  <c r="H95" i="9"/>
  <c r="I95" i="9"/>
  <c r="J95" i="9"/>
  <c r="K95" i="9"/>
  <c r="L95" i="9"/>
  <c r="H96" i="9"/>
  <c r="I96" i="9"/>
  <c r="J96" i="9"/>
  <c r="K96" i="9"/>
  <c r="L96" i="9"/>
  <c r="H97" i="9"/>
  <c r="I97" i="9"/>
  <c r="J97" i="9"/>
  <c r="K97" i="9"/>
  <c r="L97" i="9"/>
  <c r="H98" i="9"/>
  <c r="I98" i="9"/>
  <c r="J98" i="9"/>
  <c r="K98" i="9"/>
  <c r="L98" i="9"/>
  <c r="H99" i="9"/>
  <c r="I99" i="9"/>
  <c r="J99" i="9"/>
  <c r="K99" i="9"/>
  <c r="L99" i="9"/>
  <c r="H100" i="9"/>
  <c r="I100" i="9"/>
  <c r="J100" i="9"/>
  <c r="K100" i="9"/>
  <c r="L100" i="9"/>
  <c r="H101" i="9"/>
  <c r="I101" i="9"/>
  <c r="J101" i="9"/>
  <c r="K101" i="9"/>
  <c r="L101" i="9"/>
  <c r="H102" i="9"/>
  <c r="I102" i="9"/>
  <c r="J102" i="9"/>
  <c r="K102" i="9"/>
  <c r="L102" i="9"/>
  <c r="L48" i="9"/>
  <c r="K48" i="9"/>
  <c r="J48" i="9"/>
  <c r="I48" i="9"/>
  <c r="H48" i="9"/>
  <c r="H7" i="9"/>
  <c r="I7" i="9"/>
  <c r="J7" i="9"/>
  <c r="K7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7" i="8"/>
  <c r="J8" i="6"/>
  <c r="G49" i="25" l="1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48" i="25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48" i="9"/>
  <c r="K7" i="8" l="1"/>
  <c r="H14" i="9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H8" i="9"/>
  <c r="H9" i="9"/>
  <c r="H10" i="9"/>
  <c r="H11" i="9"/>
  <c r="H12" i="9"/>
  <c r="H13" i="9"/>
  <c r="H15" i="9"/>
  <c r="H16" i="9"/>
  <c r="H17" i="9"/>
  <c r="H18" i="9"/>
  <c r="H19" i="9"/>
  <c r="H20" i="9"/>
  <c r="H21" i="9"/>
  <c r="I8" i="9"/>
  <c r="I9" i="9"/>
  <c r="I10" i="9"/>
  <c r="I11" i="9"/>
  <c r="I12" i="9"/>
  <c r="I13" i="9"/>
  <c r="S20" i="1"/>
  <c r="L22" i="26"/>
  <c r="L22" i="9"/>
  <c r="L22" i="25"/>
  <c r="C17" i="35" l="1"/>
  <c r="B17" i="35"/>
  <c r="D13" i="35"/>
  <c r="D14" i="35"/>
  <c r="D12" i="35"/>
  <c r="C14" i="35"/>
  <c r="C13" i="35"/>
  <c r="C12" i="35"/>
  <c r="B14" i="35"/>
  <c r="B13" i="35"/>
  <c r="B12" i="35"/>
  <c r="B7" i="35"/>
  <c r="B3" i="35"/>
  <c r="K25" i="27" l="1"/>
  <c r="K22" i="27"/>
  <c r="K22" i="29"/>
  <c r="K23" i="27"/>
  <c r="K24" i="27"/>
  <c r="K26" i="27"/>
  <c r="K27" i="27"/>
  <c r="K28" i="27"/>
  <c r="K29" i="27"/>
  <c r="K30" i="27"/>
  <c r="K31" i="27"/>
  <c r="K23" i="29"/>
  <c r="K24" i="29"/>
  <c r="K25" i="29"/>
  <c r="K26" i="29"/>
  <c r="K27" i="29"/>
  <c r="K28" i="29"/>
  <c r="K29" i="29"/>
  <c r="K30" i="29"/>
  <c r="K31" i="29"/>
  <c r="K30" i="28"/>
  <c r="K22" i="28"/>
  <c r="K23" i="28"/>
  <c r="K24" i="28"/>
  <c r="K25" i="28"/>
  <c r="K26" i="28"/>
  <c r="K27" i="28"/>
  <c r="K28" i="28"/>
  <c r="K29" i="28"/>
  <c r="K31" i="28"/>
  <c r="L23" i="26" l="1"/>
  <c r="L24" i="26"/>
  <c r="L25" i="26"/>
  <c r="L26" i="26"/>
  <c r="L27" i="26"/>
  <c r="L28" i="26"/>
  <c r="L29" i="26"/>
  <c r="L30" i="26"/>
  <c r="L31" i="26"/>
  <c r="L23" i="25"/>
  <c r="L24" i="25"/>
  <c r="L25" i="25"/>
  <c r="L26" i="25"/>
  <c r="L27" i="25"/>
  <c r="L28" i="25"/>
  <c r="L29" i="25"/>
  <c r="L30" i="25"/>
  <c r="L31" i="25"/>
  <c r="L20" i="9"/>
  <c r="L23" i="9"/>
  <c r="L24" i="9"/>
  <c r="L25" i="9"/>
  <c r="L26" i="9"/>
  <c r="L27" i="9"/>
  <c r="L28" i="9"/>
  <c r="L29" i="9"/>
  <c r="L30" i="9"/>
  <c r="L31" i="9"/>
  <c r="J7" i="6" l="1"/>
  <c r="J10" i="6" l="1"/>
  <c r="O55" i="27" l="1"/>
  <c r="O48" i="27"/>
  <c r="O49" i="27"/>
  <c r="O50" i="27"/>
  <c r="O51" i="27"/>
  <c r="O52" i="27"/>
  <c r="O53" i="27"/>
  <c r="O54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99" i="27"/>
  <c r="O100" i="27"/>
  <c r="O101" i="27"/>
  <c r="O47" i="27"/>
  <c r="O48" i="29"/>
  <c r="O49" i="29"/>
  <c r="O50" i="29"/>
  <c r="O51" i="29"/>
  <c r="O52" i="29"/>
  <c r="O53" i="29"/>
  <c r="O54" i="29"/>
  <c r="O55" i="29"/>
  <c r="O56" i="29"/>
  <c r="O57" i="29"/>
  <c r="O58" i="29"/>
  <c r="O59" i="29"/>
  <c r="O60" i="29"/>
  <c r="O61" i="29"/>
  <c r="O62" i="29"/>
  <c r="O63" i="29"/>
  <c r="O64" i="29"/>
  <c r="O65" i="29"/>
  <c r="O66" i="29"/>
  <c r="O67" i="29"/>
  <c r="O68" i="29"/>
  <c r="O69" i="29"/>
  <c r="O70" i="29"/>
  <c r="O71" i="29"/>
  <c r="O72" i="29"/>
  <c r="O73" i="29"/>
  <c r="O74" i="29"/>
  <c r="O75" i="29"/>
  <c r="O76" i="29"/>
  <c r="O77" i="29"/>
  <c r="O78" i="29"/>
  <c r="O79" i="29"/>
  <c r="O80" i="29"/>
  <c r="O81" i="29"/>
  <c r="O82" i="29"/>
  <c r="O83" i="29"/>
  <c r="O84" i="29"/>
  <c r="O85" i="29"/>
  <c r="O86" i="29"/>
  <c r="O87" i="29"/>
  <c r="O88" i="29"/>
  <c r="O89" i="29"/>
  <c r="O90" i="29"/>
  <c r="O91" i="29"/>
  <c r="O92" i="29"/>
  <c r="O93" i="29"/>
  <c r="O94" i="29"/>
  <c r="O95" i="29"/>
  <c r="O96" i="29"/>
  <c r="O97" i="29"/>
  <c r="O98" i="29"/>
  <c r="O99" i="29"/>
  <c r="O100" i="29"/>
  <c r="O101" i="29"/>
  <c r="O47" i="29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64" i="28"/>
  <c r="O65" i="28"/>
  <c r="O66" i="28"/>
  <c r="O67" i="28"/>
  <c r="O68" i="28"/>
  <c r="O69" i="28"/>
  <c r="O70" i="28"/>
  <c r="O71" i="28"/>
  <c r="O72" i="28"/>
  <c r="O73" i="28"/>
  <c r="O74" i="28"/>
  <c r="O75" i="28"/>
  <c r="O76" i="28"/>
  <c r="O77" i="28"/>
  <c r="O78" i="28"/>
  <c r="O79" i="28"/>
  <c r="O80" i="28"/>
  <c r="O81" i="28"/>
  <c r="O82" i="28"/>
  <c r="O83" i="28"/>
  <c r="O84" i="28"/>
  <c r="O85" i="28"/>
  <c r="O86" i="28"/>
  <c r="O87" i="28"/>
  <c r="O88" i="28"/>
  <c r="O89" i="28"/>
  <c r="O90" i="28"/>
  <c r="O91" i="28"/>
  <c r="O92" i="28"/>
  <c r="O93" i="28"/>
  <c r="O94" i="28"/>
  <c r="O95" i="28"/>
  <c r="O96" i="28"/>
  <c r="O97" i="28"/>
  <c r="O98" i="28"/>
  <c r="O99" i="28"/>
  <c r="O100" i="28"/>
  <c r="O101" i="28"/>
  <c r="O47" i="28"/>
  <c r="N27" i="27" l="1"/>
  <c r="F21" i="27" l="1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O11" i="27"/>
  <c r="N11" i="27"/>
  <c r="M11" i="27"/>
  <c r="K11" i="27"/>
  <c r="J11" i="27"/>
  <c r="H11" i="27"/>
  <c r="A11" i="27"/>
  <c r="N10" i="27"/>
  <c r="O10" i="27" s="1"/>
  <c r="M10" i="27"/>
  <c r="J10" i="27"/>
  <c r="H10" i="27"/>
  <c r="A10" i="27"/>
  <c r="K10" i="27" s="1"/>
  <c r="N26" i="27"/>
  <c r="O26" i="27" s="1"/>
  <c r="A26" i="27"/>
  <c r="N25" i="27"/>
  <c r="O25" i="27" s="1"/>
  <c r="A25" i="27"/>
  <c r="N24" i="27"/>
  <c r="O24" i="27" s="1"/>
  <c r="A24" i="27"/>
  <c r="N23" i="27"/>
  <c r="O23" i="27" s="1"/>
  <c r="A23" i="27"/>
  <c r="N28" i="27"/>
  <c r="O28" i="27" s="1"/>
  <c r="A28" i="27"/>
  <c r="O27" i="27"/>
  <c r="A27" i="27"/>
  <c r="N29" i="27"/>
  <c r="O29" i="27" s="1"/>
  <c r="A29" i="27"/>
  <c r="N101" i="27"/>
  <c r="M101" i="27"/>
  <c r="K101" i="27"/>
  <c r="J101" i="27"/>
  <c r="H101" i="27"/>
  <c r="F101" i="27"/>
  <c r="A101" i="27"/>
  <c r="N100" i="27"/>
  <c r="M100" i="27"/>
  <c r="K100" i="27"/>
  <c r="J100" i="27"/>
  <c r="H100" i="27"/>
  <c r="F100" i="27"/>
  <c r="A100" i="27"/>
  <c r="N99" i="27"/>
  <c r="M99" i="27"/>
  <c r="K99" i="27"/>
  <c r="J99" i="27"/>
  <c r="H99" i="27"/>
  <c r="F99" i="27"/>
  <c r="A99" i="27"/>
  <c r="N98" i="27"/>
  <c r="M98" i="27"/>
  <c r="K98" i="27"/>
  <c r="J98" i="27"/>
  <c r="H98" i="27"/>
  <c r="F98" i="27"/>
  <c r="A98" i="27"/>
  <c r="N97" i="27"/>
  <c r="M97" i="27"/>
  <c r="K97" i="27"/>
  <c r="J97" i="27"/>
  <c r="H97" i="27"/>
  <c r="F97" i="27"/>
  <c r="A97" i="27"/>
  <c r="N96" i="27"/>
  <c r="M96" i="27"/>
  <c r="K96" i="27"/>
  <c r="J96" i="27"/>
  <c r="H96" i="27"/>
  <c r="F96" i="27"/>
  <c r="A96" i="27"/>
  <c r="N95" i="27"/>
  <c r="M95" i="27"/>
  <c r="K95" i="27"/>
  <c r="J95" i="27"/>
  <c r="H95" i="27"/>
  <c r="F95" i="27"/>
  <c r="A95" i="27"/>
  <c r="N94" i="27"/>
  <c r="M94" i="27"/>
  <c r="K94" i="27"/>
  <c r="J94" i="27"/>
  <c r="H94" i="27"/>
  <c r="F94" i="27"/>
  <c r="A94" i="27"/>
  <c r="N93" i="27"/>
  <c r="M93" i="27"/>
  <c r="K93" i="27"/>
  <c r="J93" i="27"/>
  <c r="H93" i="27"/>
  <c r="F93" i="27"/>
  <c r="A93" i="27"/>
  <c r="N92" i="27"/>
  <c r="M92" i="27"/>
  <c r="K92" i="27"/>
  <c r="J92" i="27"/>
  <c r="H92" i="27"/>
  <c r="F92" i="27"/>
  <c r="A92" i="27"/>
  <c r="N91" i="27"/>
  <c r="M91" i="27"/>
  <c r="K91" i="27"/>
  <c r="J91" i="27"/>
  <c r="H91" i="27"/>
  <c r="F91" i="27"/>
  <c r="A91" i="27"/>
  <c r="N90" i="27"/>
  <c r="M90" i="27"/>
  <c r="K90" i="27"/>
  <c r="J90" i="27"/>
  <c r="H90" i="27"/>
  <c r="F90" i="27"/>
  <c r="A90" i="27"/>
  <c r="N89" i="27"/>
  <c r="M89" i="27"/>
  <c r="K89" i="27"/>
  <c r="J89" i="27"/>
  <c r="H89" i="27"/>
  <c r="F89" i="27"/>
  <c r="A89" i="27"/>
  <c r="N88" i="27"/>
  <c r="M88" i="27"/>
  <c r="K88" i="27"/>
  <c r="J88" i="27"/>
  <c r="H88" i="27"/>
  <c r="F88" i="27"/>
  <c r="A88" i="27"/>
  <c r="N87" i="27"/>
  <c r="M87" i="27"/>
  <c r="K87" i="27"/>
  <c r="J87" i="27"/>
  <c r="H87" i="27"/>
  <c r="F87" i="27"/>
  <c r="A87" i="27"/>
  <c r="N86" i="27"/>
  <c r="M86" i="27"/>
  <c r="K86" i="27"/>
  <c r="J86" i="27"/>
  <c r="H86" i="27"/>
  <c r="F86" i="27"/>
  <c r="A86" i="27"/>
  <c r="N85" i="27"/>
  <c r="M85" i="27"/>
  <c r="K85" i="27"/>
  <c r="J85" i="27"/>
  <c r="H85" i="27"/>
  <c r="F85" i="27"/>
  <c r="A85" i="27"/>
  <c r="N84" i="27"/>
  <c r="M84" i="27"/>
  <c r="K84" i="27"/>
  <c r="J84" i="27"/>
  <c r="H84" i="27"/>
  <c r="F84" i="27"/>
  <c r="A84" i="27"/>
  <c r="N83" i="27"/>
  <c r="M83" i="27"/>
  <c r="K83" i="27"/>
  <c r="J83" i="27"/>
  <c r="H83" i="27"/>
  <c r="F83" i="27"/>
  <c r="A83" i="27"/>
  <c r="N82" i="27"/>
  <c r="M82" i="27"/>
  <c r="K82" i="27"/>
  <c r="J82" i="27"/>
  <c r="H82" i="27"/>
  <c r="F82" i="27"/>
  <c r="A82" i="27"/>
  <c r="N81" i="27"/>
  <c r="M81" i="27"/>
  <c r="K81" i="27"/>
  <c r="J81" i="27"/>
  <c r="H81" i="27"/>
  <c r="F81" i="27"/>
  <c r="A81" i="27"/>
  <c r="N80" i="27"/>
  <c r="M80" i="27"/>
  <c r="K80" i="27"/>
  <c r="J80" i="27"/>
  <c r="H80" i="27"/>
  <c r="F80" i="27"/>
  <c r="A80" i="27"/>
  <c r="N79" i="27"/>
  <c r="M79" i="27"/>
  <c r="K79" i="27"/>
  <c r="J79" i="27"/>
  <c r="H79" i="27"/>
  <c r="F79" i="27"/>
  <c r="A79" i="27"/>
  <c r="N78" i="27"/>
  <c r="M78" i="27"/>
  <c r="K78" i="27"/>
  <c r="J78" i="27"/>
  <c r="H78" i="27"/>
  <c r="F78" i="27"/>
  <c r="A78" i="27"/>
  <c r="N77" i="27"/>
  <c r="M77" i="27"/>
  <c r="K77" i="27"/>
  <c r="J77" i="27"/>
  <c r="H77" i="27"/>
  <c r="F77" i="27"/>
  <c r="A77" i="27"/>
  <c r="N76" i="27"/>
  <c r="M76" i="27"/>
  <c r="K76" i="27"/>
  <c r="J76" i="27"/>
  <c r="H76" i="27"/>
  <c r="F76" i="27"/>
  <c r="A76" i="27"/>
  <c r="N75" i="27"/>
  <c r="M75" i="27"/>
  <c r="K75" i="27"/>
  <c r="J75" i="27"/>
  <c r="H75" i="27"/>
  <c r="F75" i="27"/>
  <c r="A75" i="27"/>
  <c r="N74" i="27"/>
  <c r="M74" i="27"/>
  <c r="K74" i="27"/>
  <c r="J74" i="27"/>
  <c r="H74" i="27"/>
  <c r="F74" i="27"/>
  <c r="A74" i="27"/>
  <c r="N73" i="27"/>
  <c r="M73" i="27"/>
  <c r="K73" i="27"/>
  <c r="J73" i="27"/>
  <c r="H73" i="27"/>
  <c r="F73" i="27"/>
  <c r="A73" i="27"/>
  <c r="N72" i="27"/>
  <c r="M72" i="27"/>
  <c r="K72" i="27"/>
  <c r="J72" i="27"/>
  <c r="H72" i="27"/>
  <c r="F72" i="27"/>
  <c r="A72" i="27"/>
  <c r="N71" i="27"/>
  <c r="M71" i="27"/>
  <c r="K71" i="27"/>
  <c r="J71" i="27"/>
  <c r="H71" i="27"/>
  <c r="F71" i="27"/>
  <c r="A71" i="27"/>
  <c r="N70" i="27"/>
  <c r="M70" i="27"/>
  <c r="K70" i="27"/>
  <c r="J70" i="27"/>
  <c r="H70" i="27"/>
  <c r="F70" i="27"/>
  <c r="A70" i="27"/>
  <c r="N69" i="27"/>
  <c r="M69" i="27"/>
  <c r="K69" i="27"/>
  <c r="J69" i="27"/>
  <c r="H69" i="27"/>
  <c r="F69" i="27"/>
  <c r="A69" i="27"/>
  <c r="N68" i="27"/>
  <c r="M68" i="27"/>
  <c r="K68" i="27"/>
  <c r="J68" i="27"/>
  <c r="H68" i="27"/>
  <c r="F68" i="27"/>
  <c r="A68" i="27"/>
  <c r="N67" i="27"/>
  <c r="M67" i="27"/>
  <c r="K67" i="27"/>
  <c r="J67" i="27"/>
  <c r="H67" i="27"/>
  <c r="F67" i="27"/>
  <c r="A67" i="27"/>
  <c r="N66" i="27"/>
  <c r="M66" i="27"/>
  <c r="K66" i="27"/>
  <c r="J66" i="27"/>
  <c r="H66" i="27"/>
  <c r="F66" i="27"/>
  <c r="A66" i="27"/>
  <c r="N65" i="27"/>
  <c r="M65" i="27"/>
  <c r="K65" i="27"/>
  <c r="J65" i="27"/>
  <c r="H65" i="27"/>
  <c r="F65" i="27"/>
  <c r="A65" i="27"/>
  <c r="N64" i="27"/>
  <c r="M64" i="27"/>
  <c r="K64" i="27"/>
  <c r="J64" i="27"/>
  <c r="H64" i="27"/>
  <c r="F64" i="27"/>
  <c r="A64" i="27"/>
  <c r="N63" i="27"/>
  <c r="M63" i="27"/>
  <c r="K63" i="27"/>
  <c r="J63" i="27"/>
  <c r="H63" i="27"/>
  <c r="F63" i="27"/>
  <c r="A63" i="27"/>
  <c r="N62" i="27"/>
  <c r="M62" i="27"/>
  <c r="K62" i="27"/>
  <c r="J62" i="27"/>
  <c r="H62" i="27"/>
  <c r="F62" i="27"/>
  <c r="A62" i="27"/>
  <c r="N61" i="27"/>
  <c r="M61" i="27"/>
  <c r="K61" i="27"/>
  <c r="J61" i="27"/>
  <c r="H61" i="27"/>
  <c r="F61" i="27"/>
  <c r="A61" i="27"/>
  <c r="N60" i="27"/>
  <c r="M60" i="27"/>
  <c r="K60" i="27"/>
  <c r="J60" i="27"/>
  <c r="H60" i="27"/>
  <c r="F60" i="27"/>
  <c r="A60" i="27"/>
  <c r="N59" i="27"/>
  <c r="M59" i="27"/>
  <c r="K59" i="27"/>
  <c r="J59" i="27"/>
  <c r="H59" i="27"/>
  <c r="F59" i="27"/>
  <c r="A59" i="27"/>
  <c r="N58" i="27"/>
  <c r="M58" i="27"/>
  <c r="K58" i="27"/>
  <c r="J58" i="27"/>
  <c r="H58" i="27"/>
  <c r="F58" i="27"/>
  <c r="A58" i="27"/>
  <c r="N57" i="27"/>
  <c r="M57" i="27"/>
  <c r="K57" i="27"/>
  <c r="J57" i="27"/>
  <c r="H57" i="27"/>
  <c r="F57" i="27"/>
  <c r="A57" i="27"/>
  <c r="N56" i="27"/>
  <c r="M56" i="27"/>
  <c r="K56" i="27"/>
  <c r="J56" i="27"/>
  <c r="H56" i="27"/>
  <c r="F56" i="27"/>
  <c r="A56" i="27"/>
  <c r="N55" i="27"/>
  <c r="M55" i="27"/>
  <c r="K55" i="27"/>
  <c r="J55" i="27"/>
  <c r="H55" i="27"/>
  <c r="F55" i="27"/>
  <c r="A55" i="27"/>
  <c r="N54" i="27"/>
  <c r="M54" i="27"/>
  <c r="K54" i="27"/>
  <c r="J54" i="27"/>
  <c r="H54" i="27"/>
  <c r="F54" i="27"/>
  <c r="A54" i="27"/>
  <c r="N53" i="27"/>
  <c r="M53" i="27"/>
  <c r="K53" i="27"/>
  <c r="J53" i="27"/>
  <c r="H53" i="27"/>
  <c r="F53" i="27"/>
  <c r="A53" i="27"/>
  <c r="N52" i="27"/>
  <c r="M52" i="27"/>
  <c r="K52" i="27"/>
  <c r="J52" i="27"/>
  <c r="H52" i="27"/>
  <c r="F52" i="27"/>
  <c r="A52" i="27"/>
  <c r="N51" i="27"/>
  <c r="M51" i="27"/>
  <c r="K51" i="27"/>
  <c r="J51" i="27"/>
  <c r="H51" i="27"/>
  <c r="F51" i="27"/>
  <c r="A51" i="27"/>
  <c r="N50" i="27"/>
  <c r="M50" i="27"/>
  <c r="K50" i="27"/>
  <c r="J50" i="27"/>
  <c r="H50" i="27"/>
  <c r="F50" i="27"/>
  <c r="A50" i="27"/>
  <c r="N49" i="27"/>
  <c r="M49" i="27"/>
  <c r="K49" i="27"/>
  <c r="J49" i="27"/>
  <c r="H49" i="27"/>
  <c r="F49" i="27"/>
  <c r="A49" i="27"/>
  <c r="N48" i="27"/>
  <c r="M48" i="27"/>
  <c r="K48" i="27"/>
  <c r="J48" i="27"/>
  <c r="H48" i="27"/>
  <c r="F48" i="27"/>
  <c r="A48" i="27"/>
  <c r="N47" i="27"/>
  <c r="M47" i="27"/>
  <c r="K47" i="27"/>
  <c r="J47" i="27"/>
  <c r="H47" i="27"/>
  <c r="F47" i="27"/>
  <c r="A47" i="27"/>
  <c r="N101" i="29"/>
  <c r="M101" i="29"/>
  <c r="K101" i="29"/>
  <c r="J101" i="29"/>
  <c r="H101" i="29"/>
  <c r="F101" i="29"/>
  <c r="A101" i="29"/>
  <c r="N100" i="29"/>
  <c r="M100" i="29"/>
  <c r="K100" i="29"/>
  <c r="J100" i="29"/>
  <c r="H100" i="29"/>
  <c r="F100" i="29"/>
  <c r="A100" i="29"/>
  <c r="N99" i="29"/>
  <c r="M99" i="29"/>
  <c r="K99" i="29"/>
  <c r="J99" i="29"/>
  <c r="H99" i="29"/>
  <c r="F99" i="29"/>
  <c r="A99" i="29"/>
  <c r="N98" i="29"/>
  <c r="M98" i="29"/>
  <c r="K98" i="29"/>
  <c r="J98" i="29"/>
  <c r="H98" i="29"/>
  <c r="F98" i="29"/>
  <c r="A98" i="29"/>
  <c r="N97" i="29"/>
  <c r="M97" i="29"/>
  <c r="K97" i="29"/>
  <c r="J97" i="29"/>
  <c r="H97" i="29"/>
  <c r="F97" i="29"/>
  <c r="A97" i="29"/>
  <c r="N96" i="29"/>
  <c r="M96" i="29"/>
  <c r="K96" i="29"/>
  <c r="J96" i="29"/>
  <c r="H96" i="29"/>
  <c r="F96" i="29"/>
  <c r="A96" i="29"/>
  <c r="N95" i="29"/>
  <c r="M95" i="29"/>
  <c r="K95" i="29"/>
  <c r="J95" i="29"/>
  <c r="H95" i="29"/>
  <c r="F95" i="29"/>
  <c r="A95" i="29"/>
  <c r="N94" i="29"/>
  <c r="M94" i="29"/>
  <c r="K94" i="29"/>
  <c r="J94" i="29"/>
  <c r="H94" i="29"/>
  <c r="F94" i="29"/>
  <c r="A94" i="29"/>
  <c r="N93" i="29"/>
  <c r="M93" i="29"/>
  <c r="K93" i="29"/>
  <c r="J93" i="29"/>
  <c r="H93" i="29"/>
  <c r="F93" i="29"/>
  <c r="A93" i="29"/>
  <c r="N92" i="29"/>
  <c r="M92" i="29"/>
  <c r="K92" i="29"/>
  <c r="J92" i="29"/>
  <c r="H92" i="29"/>
  <c r="F92" i="29"/>
  <c r="A92" i="29"/>
  <c r="N91" i="29"/>
  <c r="M91" i="29"/>
  <c r="K91" i="29"/>
  <c r="J91" i="29"/>
  <c r="H91" i="29"/>
  <c r="F91" i="29"/>
  <c r="A91" i="29"/>
  <c r="N90" i="29"/>
  <c r="M90" i="29"/>
  <c r="K90" i="29"/>
  <c r="J90" i="29"/>
  <c r="H90" i="29"/>
  <c r="F90" i="29"/>
  <c r="A90" i="29"/>
  <c r="N89" i="29"/>
  <c r="M89" i="29"/>
  <c r="K89" i="29"/>
  <c r="J89" i="29"/>
  <c r="H89" i="29"/>
  <c r="F89" i="29"/>
  <c r="A89" i="29"/>
  <c r="N88" i="29"/>
  <c r="M88" i="29"/>
  <c r="K88" i="29"/>
  <c r="J88" i="29"/>
  <c r="H88" i="29"/>
  <c r="F88" i="29"/>
  <c r="A88" i="29"/>
  <c r="N87" i="29"/>
  <c r="M87" i="29"/>
  <c r="K87" i="29"/>
  <c r="J87" i="29"/>
  <c r="H87" i="29"/>
  <c r="F87" i="29"/>
  <c r="A87" i="29"/>
  <c r="N86" i="29"/>
  <c r="M86" i="29"/>
  <c r="K86" i="29"/>
  <c r="J86" i="29"/>
  <c r="H86" i="29"/>
  <c r="F86" i="29"/>
  <c r="A86" i="29"/>
  <c r="N85" i="29"/>
  <c r="M85" i="29"/>
  <c r="K85" i="29"/>
  <c r="J85" i="29"/>
  <c r="H85" i="29"/>
  <c r="F85" i="29"/>
  <c r="A85" i="29"/>
  <c r="N84" i="29"/>
  <c r="M84" i="29"/>
  <c r="K84" i="29"/>
  <c r="J84" i="29"/>
  <c r="H84" i="29"/>
  <c r="F84" i="29"/>
  <c r="A84" i="29"/>
  <c r="N83" i="29"/>
  <c r="M83" i="29"/>
  <c r="K83" i="29"/>
  <c r="J83" i="29"/>
  <c r="H83" i="29"/>
  <c r="F83" i="29"/>
  <c r="A83" i="29"/>
  <c r="N82" i="29"/>
  <c r="M82" i="29"/>
  <c r="K82" i="29"/>
  <c r="J82" i="29"/>
  <c r="H82" i="29"/>
  <c r="F82" i="29"/>
  <c r="A82" i="29"/>
  <c r="N81" i="29"/>
  <c r="M81" i="29"/>
  <c r="K81" i="29"/>
  <c r="J81" i="29"/>
  <c r="H81" i="29"/>
  <c r="F81" i="29"/>
  <c r="A81" i="29"/>
  <c r="N80" i="29"/>
  <c r="M80" i="29"/>
  <c r="K80" i="29"/>
  <c r="J80" i="29"/>
  <c r="H80" i="29"/>
  <c r="F80" i="29"/>
  <c r="A80" i="29"/>
  <c r="N79" i="29"/>
  <c r="M79" i="29"/>
  <c r="K79" i="29"/>
  <c r="J79" i="29"/>
  <c r="H79" i="29"/>
  <c r="F79" i="29"/>
  <c r="A79" i="29"/>
  <c r="N78" i="29"/>
  <c r="M78" i="29"/>
  <c r="K78" i="29"/>
  <c r="J78" i="29"/>
  <c r="H78" i="29"/>
  <c r="F78" i="29"/>
  <c r="A78" i="29"/>
  <c r="N77" i="29"/>
  <c r="M77" i="29"/>
  <c r="K77" i="29"/>
  <c r="J77" i="29"/>
  <c r="H77" i="29"/>
  <c r="F77" i="29"/>
  <c r="A77" i="29"/>
  <c r="N76" i="29"/>
  <c r="M76" i="29"/>
  <c r="K76" i="29"/>
  <c r="J76" i="29"/>
  <c r="H76" i="29"/>
  <c r="F76" i="29"/>
  <c r="A76" i="29"/>
  <c r="N75" i="29"/>
  <c r="M75" i="29"/>
  <c r="K75" i="29"/>
  <c r="J75" i="29"/>
  <c r="H75" i="29"/>
  <c r="F75" i="29"/>
  <c r="A75" i="29"/>
  <c r="N74" i="29"/>
  <c r="M74" i="29"/>
  <c r="K74" i="29"/>
  <c r="J74" i="29"/>
  <c r="H74" i="29"/>
  <c r="F74" i="29"/>
  <c r="A74" i="29"/>
  <c r="N73" i="29"/>
  <c r="M73" i="29"/>
  <c r="K73" i="29"/>
  <c r="J73" i="29"/>
  <c r="H73" i="29"/>
  <c r="F73" i="29"/>
  <c r="A73" i="29"/>
  <c r="N72" i="29"/>
  <c r="M72" i="29"/>
  <c r="K72" i="29"/>
  <c r="J72" i="29"/>
  <c r="H72" i="29"/>
  <c r="F72" i="29"/>
  <c r="A72" i="29"/>
  <c r="N71" i="29"/>
  <c r="M71" i="29"/>
  <c r="K71" i="29"/>
  <c r="J71" i="29"/>
  <c r="H71" i="29"/>
  <c r="F71" i="29"/>
  <c r="A71" i="29"/>
  <c r="N70" i="29"/>
  <c r="M70" i="29"/>
  <c r="K70" i="29"/>
  <c r="J70" i="29"/>
  <c r="H70" i="29"/>
  <c r="F70" i="29"/>
  <c r="A70" i="29"/>
  <c r="N69" i="29"/>
  <c r="M69" i="29"/>
  <c r="K69" i="29"/>
  <c r="J69" i="29"/>
  <c r="H69" i="29"/>
  <c r="F69" i="29"/>
  <c r="A69" i="29"/>
  <c r="N68" i="29"/>
  <c r="M68" i="29"/>
  <c r="K68" i="29"/>
  <c r="J68" i="29"/>
  <c r="H68" i="29"/>
  <c r="F68" i="29"/>
  <c r="A68" i="29"/>
  <c r="N67" i="29"/>
  <c r="M67" i="29"/>
  <c r="K67" i="29"/>
  <c r="J67" i="29"/>
  <c r="H67" i="29"/>
  <c r="F67" i="29"/>
  <c r="A67" i="29"/>
  <c r="N66" i="29"/>
  <c r="M66" i="29"/>
  <c r="K66" i="29"/>
  <c r="J66" i="29"/>
  <c r="H66" i="29"/>
  <c r="F66" i="29"/>
  <c r="A66" i="29"/>
  <c r="N65" i="29"/>
  <c r="M65" i="29"/>
  <c r="K65" i="29"/>
  <c r="J65" i="29"/>
  <c r="H65" i="29"/>
  <c r="F65" i="29"/>
  <c r="A65" i="29"/>
  <c r="N64" i="29"/>
  <c r="M64" i="29"/>
  <c r="K64" i="29"/>
  <c r="J64" i="29"/>
  <c r="H64" i="29"/>
  <c r="F64" i="29"/>
  <c r="A64" i="29"/>
  <c r="N63" i="29"/>
  <c r="M63" i="29"/>
  <c r="K63" i="29"/>
  <c r="J63" i="29"/>
  <c r="H63" i="29"/>
  <c r="F63" i="29"/>
  <c r="A63" i="29"/>
  <c r="N62" i="29"/>
  <c r="M62" i="29"/>
  <c r="K62" i="29"/>
  <c r="J62" i="29"/>
  <c r="H62" i="29"/>
  <c r="F62" i="29"/>
  <c r="A62" i="29"/>
  <c r="N61" i="29"/>
  <c r="M61" i="29"/>
  <c r="K61" i="29"/>
  <c r="J61" i="29"/>
  <c r="H61" i="29"/>
  <c r="F61" i="29"/>
  <c r="A61" i="29"/>
  <c r="N60" i="29"/>
  <c r="M60" i="29"/>
  <c r="K60" i="29"/>
  <c r="J60" i="29"/>
  <c r="H60" i="29"/>
  <c r="F60" i="29"/>
  <c r="A60" i="29"/>
  <c r="N59" i="29"/>
  <c r="M59" i="29"/>
  <c r="K59" i="29"/>
  <c r="J59" i="29"/>
  <c r="H59" i="29"/>
  <c r="F59" i="29"/>
  <c r="A59" i="29"/>
  <c r="N58" i="29"/>
  <c r="M58" i="29"/>
  <c r="K58" i="29"/>
  <c r="J58" i="29"/>
  <c r="H58" i="29"/>
  <c r="F58" i="29"/>
  <c r="A58" i="29"/>
  <c r="N57" i="29"/>
  <c r="M57" i="29"/>
  <c r="K57" i="29"/>
  <c r="J57" i="29"/>
  <c r="H57" i="29"/>
  <c r="F57" i="29"/>
  <c r="A57" i="29"/>
  <c r="N56" i="29"/>
  <c r="M56" i="29"/>
  <c r="K56" i="29"/>
  <c r="J56" i="29"/>
  <c r="H56" i="29"/>
  <c r="F56" i="29"/>
  <c r="A56" i="29"/>
  <c r="N55" i="29"/>
  <c r="M55" i="29"/>
  <c r="K55" i="29"/>
  <c r="J55" i="29"/>
  <c r="H55" i="29"/>
  <c r="F55" i="29"/>
  <c r="A55" i="29"/>
  <c r="N54" i="29"/>
  <c r="M54" i="29"/>
  <c r="K54" i="29"/>
  <c r="J54" i="29"/>
  <c r="H54" i="29"/>
  <c r="F54" i="29"/>
  <c r="A54" i="29"/>
  <c r="N53" i="29"/>
  <c r="M53" i="29"/>
  <c r="K53" i="29"/>
  <c r="J53" i="29"/>
  <c r="H53" i="29"/>
  <c r="F53" i="29"/>
  <c r="A53" i="29"/>
  <c r="N52" i="29"/>
  <c r="M52" i="29"/>
  <c r="J52" i="29"/>
  <c r="H52" i="29"/>
  <c r="F52" i="29"/>
  <c r="A52" i="29"/>
  <c r="K52" i="29" s="1"/>
  <c r="N51" i="29"/>
  <c r="M51" i="29"/>
  <c r="K51" i="29"/>
  <c r="J51" i="29"/>
  <c r="H51" i="29"/>
  <c r="F51" i="29"/>
  <c r="A51" i="29"/>
  <c r="N50" i="29"/>
  <c r="M50" i="29"/>
  <c r="K50" i="29"/>
  <c r="J50" i="29"/>
  <c r="H50" i="29"/>
  <c r="F50" i="29"/>
  <c r="A50" i="29"/>
  <c r="N49" i="29"/>
  <c r="M49" i="29"/>
  <c r="J49" i="29"/>
  <c r="H49" i="29"/>
  <c r="F49" i="29"/>
  <c r="A49" i="29"/>
  <c r="K49" i="29" s="1"/>
  <c r="N48" i="29"/>
  <c r="M48" i="29"/>
  <c r="K48" i="29"/>
  <c r="J48" i="29"/>
  <c r="H48" i="29"/>
  <c r="F48" i="29"/>
  <c r="A48" i="29"/>
  <c r="N47" i="29"/>
  <c r="M47" i="29"/>
  <c r="K47" i="29"/>
  <c r="J47" i="29"/>
  <c r="H47" i="29"/>
  <c r="F47" i="29"/>
  <c r="A47" i="29"/>
  <c r="K7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O13" i="29"/>
  <c r="N13" i="29"/>
  <c r="M13" i="29"/>
  <c r="K13" i="29"/>
  <c r="J13" i="29"/>
  <c r="H13" i="29"/>
  <c r="A13" i="29"/>
  <c r="O12" i="29"/>
  <c r="N12" i="29"/>
  <c r="M12" i="29"/>
  <c r="K12" i="29"/>
  <c r="J12" i="29"/>
  <c r="H12" i="29"/>
  <c r="A12" i="29"/>
  <c r="N26" i="29"/>
  <c r="O26" i="29" s="1"/>
  <c r="A26" i="29"/>
  <c r="N25" i="29"/>
  <c r="O25" i="29" s="1"/>
  <c r="A25" i="29"/>
  <c r="N24" i="29"/>
  <c r="O24" i="29" s="1"/>
  <c r="A24" i="29"/>
  <c r="N23" i="29"/>
  <c r="O23" i="29" s="1"/>
  <c r="A23" i="29"/>
  <c r="N28" i="29"/>
  <c r="O28" i="29" s="1"/>
  <c r="A28" i="29"/>
  <c r="N27" i="29"/>
  <c r="O27" i="29" s="1"/>
  <c r="A27" i="29"/>
  <c r="N29" i="29"/>
  <c r="O29" i="29" s="1"/>
  <c r="A29" i="29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O13" i="28"/>
  <c r="N13" i="28"/>
  <c r="M13" i="28"/>
  <c r="K13" i="28"/>
  <c r="J13" i="28"/>
  <c r="H13" i="28"/>
  <c r="F13" i="28"/>
  <c r="A13" i="28"/>
  <c r="O12" i="28"/>
  <c r="N12" i="28"/>
  <c r="M12" i="28"/>
  <c r="K12" i="28"/>
  <c r="J12" i="28"/>
  <c r="H12" i="28"/>
  <c r="F12" i="28"/>
  <c r="A12" i="28"/>
  <c r="N25" i="28"/>
  <c r="O25" i="28" s="1"/>
  <c r="A25" i="28"/>
  <c r="N24" i="28"/>
  <c r="O24" i="28" s="1"/>
  <c r="A24" i="28"/>
  <c r="N26" i="28"/>
  <c r="O26" i="28" s="1"/>
  <c r="A26" i="28"/>
  <c r="N23" i="28"/>
  <c r="O23" i="28" s="1"/>
  <c r="A23" i="28"/>
  <c r="N28" i="28"/>
  <c r="O28" i="28" s="1"/>
  <c r="A28" i="28"/>
  <c r="N27" i="28"/>
  <c r="O27" i="28" s="1"/>
  <c r="A27" i="28"/>
  <c r="N29" i="28"/>
  <c r="O29" i="28" s="1"/>
  <c r="A29" i="28"/>
  <c r="M101" i="28"/>
  <c r="K101" i="28"/>
  <c r="J101" i="28"/>
  <c r="H101" i="28"/>
  <c r="F101" i="28"/>
  <c r="A101" i="28"/>
  <c r="M100" i="28"/>
  <c r="K100" i="28"/>
  <c r="J100" i="28"/>
  <c r="H100" i="28"/>
  <c r="F100" i="28"/>
  <c r="A100" i="28"/>
  <c r="M99" i="28"/>
  <c r="K99" i="28"/>
  <c r="J99" i="28"/>
  <c r="H99" i="28"/>
  <c r="F99" i="28"/>
  <c r="A99" i="28"/>
  <c r="M98" i="28"/>
  <c r="K98" i="28"/>
  <c r="J98" i="28"/>
  <c r="H98" i="28"/>
  <c r="F98" i="28"/>
  <c r="A98" i="28"/>
  <c r="M97" i="28"/>
  <c r="K97" i="28"/>
  <c r="J97" i="28"/>
  <c r="H97" i="28"/>
  <c r="F97" i="28"/>
  <c r="A97" i="28"/>
  <c r="M96" i="28"/>
  <c r="K96" i="28"/>
  <c r="J96" i="28"/>
  <c r="H96" i="28"/>
  <c r="F96" i="28"/>
  <c r="A96" i="28"/>
  <c r="M95" i="28"/>
  <c r="K95" i="28"/>
  <c r="J95" i="28"/>
  <c r="H95" i="28"/>
  <c r="F95" i="28"/>
  <c r="A95" i="28"/>
  <c r="M94" i="28"/>
  <c r="K94" i="28"/>
  <c r="J94" i="28"/>
  <c r="H94" i="28"/>
  <c r="F94" i="28"/>
  <c r="A94" i="28"/>
  <c r="M93" i="28"/>
  <c r="K93" i="28"/>
  <c r="J93" i="28"/>
  <c r="H93" i="28"/>
  <c r="F93" i="28"/>
  <c r="A93" i="28"/>
  <c r="M92" i="28"/>
  <c r="K92" i="28"/>
  <c r="J92" i="28"/>
  <c r="H92" i="28"/>
  <c r="F92" i="28"/>
  <c r="A92" i="28"/>
  <c r="M91" i="28"/>
  <c r="K91" i="28"/>
  <c r="J91" i="28"/>
  <c r="H91" i="28"/>
  <c r="F91" i="28"/>
  <c r="A91" i="28"/>
  <c r="M90" i="28"/>
  <c r="K90" i="28"/>
  <c r="J90" i="28"/>
  <c r="H90" i="28"/>
  <c r="F90" i="28"/>
  <c r="A90" i="28"/>
  <c r="M89" i="28"/>
  <c r="K89" i="28"/>
  <c r="J89" i="28"/>
  <c r="H89" i="28"/>
  <c r="F89" i="28"/>
  <c r="A89" i="28"/>
  <c r="M88" i="28"/>
  <c r="K88" i="28"/>
  <c r="J88" i="28"/>
  <c r="H88" i="28"/>
  <c r="F88" i="28"/>
  <c r="A88" i="28"/>
  <c r="M87" i="28"/>
  <c r="K87" i="28"/>
  <c r="J87" i="28"/>
  <c r="H87" i="28"/>
  <c r="F87" i="28"/>
  <c r="A87" i="28"/>
  <c r="M86" i="28"/>
  <c r="K86" i="28"/>
  <c r="J86" i="28"/>
  <c r="H86" i="28"/>
  <c r="F86" i="28"/>
  <c r="A86" i="28"/>
  <c r="M85" i="28"/>
  <c r="K85" i="28"/>
  <c r="J85" i="28"/>
  <c r="H85" i="28"/>
  <c r="F85" i="28"/>
  <c r="A85" i="28"/>
  <c r="M84" i="28"/>
  <c r="K84" i="28"/>
  <c r="J84" i="28"/>
  <c r="H84" i="28"/>
  <c r="F84" i="28"/>
  <c r="A84" i="28"/>
  <c r="M83" i="28"/>
  <c r="K83" i="28"/>
  <c r="J83" i="28"/>
  <c r="H83" i="28"/>
  <c r="F83" i="28"/>
  <c r="A83" i="28"/>
  <c r="M82" i="28"/>
  <c r="K82" i="28"/>
  <c r="J82" i="28"/>
  <c r="H82" i="28"/>
  <c r="F82" i="28"/>
  <c r="A82" i="28"/>
  <c r="M81" i="28"/>
  <c r="K81" i="28"/>
  <c r="J81" i="28"/>
  <c r="H81" i="28"/>
  <c r="F81" i="28"/>
  <c r="A81" i="28"/>
  <c r="M80" i="28"/>
  <c r="K80" i="28"/>
  <c r="J80" i="28"/>
  <c r="H80" i="28"/>
  <c r="F80" i="28"/>
  <c r="A80" i="28"/>
  <c r="M79" i="28"/>
  <c r="K79" i="28"/>
  <c r="J79" i="28"/>
  <c r="H79" i="28"/>
  <c r="F79" i="28"/>
  <c r="A79" i="28"/>
  <c r="M78" i="28"/>
  <c r="K78" i="28"/>
  <c r="J78" i="28"/>
  <c r="H78" i="28"/>
  <c r="F78" i="28"/>
  <c r="A78" i="28"/>
  <c r="M77" i="28"/>
  <c r="K77" i="28"/>
  <c r="J77" i="28"/>
  <c r="H77" i="28"/>
  <c r="F77" i="28"/>
  <c r="A77" i="28"/>
  <c r="M76" i="28"/>
  <c r="K76" i="28"/>
  <c r="J76" i="28"/>
  <c r="H76" i="28"/>
  <c r="F76" i="28"/>
  <c r="A76" i="28"/>
  <c r="M75" i="28"/>
  <c r="K75" i="28"/>
  <c r="J75" i="28"/>
  <c r="H75" i="28"/>
  <c r="F75" i="28"/>
  <c r="A75" i="28"/>
  <c r="M74" i="28"/>
  <c r="K74" i="28"/>
  <c r="J74" i="28"/>
  <c r="H74" i="28"/>
  <c r="F74" i="28"/>
  <c r="A74" i="28"/>
  <c r="M73" i="28"/>
  <c r="K73" i="28"/>
  <c r="J73" i="28"/>
  <c r="H73" i="28"/>
  <c r="F73" i="28"/>
  <c r="A73" i="28"/>
  <c r="M72" i="28"/>
  <c r="K72" i="28"/>
  <c r="J72" i="28"/>
  <c r="H72" i="28"/>
  <c r="F72" i="28"/>
  <c r="A72" i="28"/>
  <c r="M71" i="28"/>
  <c r="K71" i="28"/>
  <c r="J71" i="28"/>
  <c r="H71" i="28"/>
  <c r="F71" i="28"/>
  <c r="A71" i="28"/>
  <c r="M70" i="28"/>
  <c r="K70" i="28"/>
  <c r="J70" i="28"/>
  <c r="H70" i="28"/>
  <c r="F70" i="28"/>
  <c r="A70" i="28"/>
  <c r="M69" i="28"/>
  <c r="K69" i="28"/>
  <c r="J69" i="28"/>
  <c r="H69" i="28"/>
  <c r="F69" i="28"/>
  <c r="A69" i="28"/>
  <c r="M68" i="28"/>
  <c r="K68" i="28"/>
  <c r="J68" i="28"/>
  <c r="H68" i="28"/>
  <c r="F68" i="28"/>
  <c r="A68" i="28"/>
  <c r="M67" i="28"/>
  <c r="K67" i="28"/>
  <c r="J67" i="28"/>
  <c r="H67" i="28"/>
  <c r="F67" i="28"/>
  <c r="A67" i="28"/>
  <c r="M66" i="28"/>
  <c r="K66" i="28"/>
  <c r="J66" i="28"/>
  <c r="H66" i="28"/>
  <c r="F66" i="28"/>
  <c r="A66" i="28"/>
  <c r="M65" i="28"/>
  <c r="K65" i="28"/>
  <c r="J65" i="28"/>
  <c r="H65" i="28"/>
  <c r="F65" i="28"/>
  <c r="A65" i="28"/>
  <c r="M64" i="28"/>
  <c r="K64" i="28"/>
  <c r="J64" i="28"/>
  <c r="H64" i="28"/>
  <c r="F64" i="28"/>
  <c r="A64" i="28"/>
  <c r="M63" i="28"/>
  <c r="K63" i="28"/>
  <c r="J63" i="28"/>
  <c r="H63" i="28"/>
  <c r="F63" i="28"/>
  <c r="A63" i="28"/>
  <c r="M62" i="28"/>
  <c r="K62" i="28"/>
  <c r="J62" i="28"/>
  <c r="H62" i="28"/>
  <c r="F62" i="28"/>
  <c r="A62" i="28"/>
  <c r="M61" i="28"/>
  <c r="K61" i="28"/>
  <c r="J61" i="28"/>
  <c r="H61" i="28"/>
  <c r="F61" i="28"/>
  <c r="A61" i="28"/>
  <c r="M60" i="28"/>
  <c r="K60" i="28"/>
  <c r="J60" i="28"/>
  <c r="H60" i="28"/>
  <c r="F60" i="28"/>
  <c r="A60" i="28"/>
  <c r="M59" i="28"/>
  <c r="K59" i="28"/>
  <c r="J59" i="28"/>
  <c r="H59" i="28"/>
  <c r="F59" i="28"/>
  <c r="A59" i="28"/>
  <c r="M58" i="28"/>
  <c r="K58" i="28"/>
  <c r="J58" i="28"/>
  <c r="H58" i="28"/>
  <c r="F58" i="28"/>
  <c r="A58" i="28"/>
  <c r="M57" i="28"/>
  <c r="K57" i="28"/>
  <c r="J57" i="28"/>
  <c r="H57" i="28"/>
  <c r="F57" i="28"/>
  <c r="A57" i="28"/>
  <c r="M56" i="28"/>
  <c r="K56" i="28"/>
  <c r="J56" i="28"/>
  <c r="H56" i="28"/>
  <c r="F56" i="28"/>
  <c r="A56" i="28"/>
  <c r="M55" i="28"/>
  <c r="K55" i="28"/>
  <c r="J55" i="28"/>
  <c r="H55" i="28"/>
  <c r="F55" i="28"/>
  <c r="A55" i="28"/>
  <c r="M54" i="28"/>
  <c r="K54" i="28"/>
  <c r="J54" i="28"/>
  <c r="H54" i="28"/>
  <c r="F54" i="28"/>
  <c r="A54" i="28"/>
  <c r="M53" i="28"/>
  <c r="K53" i="28"/>
  <c r="J53" i="28"/>
  <c r="H53" i="28"/>
  <c r="F53" i="28"/>
  <c r="A53" i="28"/>
  <c r="M52" i="28"/>
  <c r="K52" i="28"/>
  <c r="J52" i="28"/>
  <c r="H52" i="28"/>
  <c r="F52" i="28"/>
  <c r="A52" i="28"/>
  <c r="M51" i="28"/>
  <c r="K51" i="28"/>
  <c r="J51" i="28"/>
  <c r="H51" i="28"/>
  <c r="F51" i="28"/>
  <c r="A51" i="28"/>
  <c r="M50" i="28"/>
  <c r="K50" i="28"/>
  <c r="J50" i="28"/>
  <c r="H50" i="28"/>
  <c r="F50" i="28"/>
  <c r="A50" i="28"/>
  <c r="M49" i="28"/>
  <c r="K49" i="28"/>
  <c r="J49" i="28"/>
  <c r="H49" i="28"/>
  <c r="F49" i="28"/>
  <c r="A49" i="28"/>
  <c r="M48" i="28"/>
  <c r="K48" i="28"/>
  <c r="J48" i="28"/>
  <c r="H48" i="28"/>
  <c r="F48" i="28"/>
  <c r="A48" i="28"/>
  <c r="M47" i="28"/>
  <c r="K47" i="28"/>
  <c r="J47" i="28"/>
  <c r="H47" i="28"/>
  <c r="F47" i="28"/>
  <c r="A47" i="28"/>
  <c r="F8" i="28"/>
  <c r="F9" i="28"/>
  <c r="F10" i="28"/>
  <c r="F11" i="28"/>
  <c r="F14" i="28"/>
  <c r="F15" i="28"/>
  <c r="F16" i="28"/>
  <c r="F17" i="28"/>
  <c r="F18" i="28"/>
  <c r="F19" i="28"/>
  <c r="F20" i="28"/>
  <c r="F21" i="28"/>
  <c r="F7" i="28"/>
  <c r="M7" i="28"/>
  <c r="M8" i="28"/>
  <c r="M9" i="28"/>
  <c r="M10" i="28"/>
  <c r="M11" i="28"/>
  <c r="M14" i="28"/>
  <c r="M15" i="28"/>
  <c r="M16" i="28"/>
  <c r="M17" i="28"/>
  <c r="M18" i="28"/>
  <c r="M19" i="28"/>
  <c r="M20" i="28"/>
  <c r="M21" i="28"/>
  <c r="AE102" i="26"/>
  <c r="AD102" i="26"/>
  <c r="N102" i="26"/>
  <c r="A102" i="26"/>
  <c r="AE101" i="26"/>
  <c r="AD101" i="26"/>
  <c r="N101" i="26"/>
  <c r="A101" i="26"/>
  <c r="AE100" i="26"/>
  <c r="AD100" i="26"/>
  <c r="N100" i="26"/>
  <c r="A100" i="26"/>
  <c r="AE99" i="26"/>
  <c r="AD99" i="26"/>
  <c r="N99" i="26"/>
  <c r="A99" i="26"/>
  <c r="AE98" i="26"/>
  <c r="AD98" i="26"/>
  <c r="N98" i="26"/>
  <c r="A98" i="26"/>
  <c r="AE97" i="26"/>
  <c r="AD97" i="26"/>
  <c r="N97" i="26"/>
  <c r="A97" i="26"/>
  <c r="AE96" i="26"/>
  <c r="AD96" i="26"/>
  <c r="N96" i="26"/>
  <c r="A96" i="26"/>
  <c r="AE95" i="26"/>
  <c r="AD95" i="26"/>
  <c r="N95" i="26"/>
  <c r="A95" i="26"/>
  <c r="AE94" i="26"/>
  <c r="AD94" i="26"/>
  <c r="N94" i="26"/>
  <c r="A94" i="26"/>
  <c r="AE93" i="26"/>
  <c r="AD93" i="26"/>
  <c r="N93" i="26"/>
  <c r="A93" i="26"/>
  <c r="AE92" i="26"/>
  <c r="AD92" i="26"/>
  <c r="N92" i="26"/>
  <c r="A92" i="26"/>
  <c r="AE91" i="26"/>
  <c r="AD91" i="26"/>
  <c r="N91" i="26"/>
  <c r="A91" i="26"/>
  <c r="AE90" i="26"/>
  <c r="AD90" i="26"/>
  <c r="N90" i="26"/>
  <c r="A90" i="26"/>
  <c r="AE89" i="26"/>
  <c r="AD89" i="26"/>
  <c r="N89" i="26"/>
  <c r="A89" i="26"/>
  <c r="AE88" i="26"/>
  <c r="AD88" i="26"/>
  <c r="N88" i="26"/>
  <c r="A88" i="26"/>
  <c r="AE87" i="26"/>
  <c r="AD87" i="26"/>
  <c r="N87" i="26"/>
  <c r="A87" i="26"/>
  <c r="AE86" i="26"/>
  <c r="AD86" i="26"/>
  <c r="N86" i="26"/>
  <c r="A86" i="26"/>
  <c r="AE85" i="26"/>
  <c r="AD85" i="26"/>
  <c r="N85" i="26"/>
  <c r="A85" i="26"/>
  <c r="AE84" i="26"/>
  <c r="AD84" i="26"/>
  <c r="N84" i="26"/>
  <c r="A84" i="26"/>
  <c r="AE83" i="26"/>
  <c r="AD83" i="26"/>
  <c r="N83" i="26"/>
  <c r="A83" i="26"/>
  <c r="AE82" i="26"/>
  <c r="AD82" i="26"/>
  <c r="N82" i="26"/>
  <c r="A82" i="26"/>
  <c r="AE81" i="26"/>
  <c r="AD81" i="26"/>
  <c r="N81" i="26"/>
  <c r="A81" i="26"/>
  <c r="AE80" i="26"/>
  <c r="AD80" i="26"/>
  <c r="N80" i="26"/>
  <c r="A80" i="26"/>
  <c r="AE79" i="26"/>
  <c r="AD79" i="26"/>
  <c r="N79" i="26"/>
  <c r="A79" i="26"/>
  <c r="AE78" i="26"/>
  <c r="AD78" i="26"/>
  <c r="N78" i="26"/>
  <c r="A78" i="26"/>
  <c r="AE77" i="26"/>
  <c r="AD77" i="26"/>
  <c r="N77" i="26"/>
  <c r="A77" i="26"/>
  <c r="AE76" i="26"/>
  <c r="AD76" i="26"/>
  <c r="N76" i="26"/>
  <c r="A76" i="26"/>
  <c r="AE75" i="26"/>
  <c r="AD75" i="26"/>
  <c r="N75" i="26"/>
  <c r="A75" i="26"/>
  <c r="AE74" i="26"/>
  <c r="AD74" i="26"/>
  <c r="N74" i="26"/>
  <c r="A74" i="26"/>
  <c r="AE73" i="26"/>
  <c r="AD73" i="26"/>
  <c r="N73" i="26"/>
  <c r="A73" i="26"/>
  <c r="AE72" i="26"/>
  <c r="AD72" i="26"/>
  <c r="N72" i="26"/>
  <c r="A72" i="26"/>
  <c r="AE71" i="26"/>
  <c r="AD71" i="26"/>
  <c r="N71" i="26"/>
  <c r="A71" i="26"/>
  <c r="AE70" i="26"/>
  <c r="AD70" i="26"/>
  <c r="N70" i="26"/>
  <c r="A70" i="26"/>
  <c r="AE69" i="26"/>
  <c r="AD69" i="26"/>
  <c r="N69" i="26"/>
  <c r="A69" i="26"/>
  <c r="AE68" i="26"/>
  <c r="AD68" i="26"/>
  <c r="N68" i="26"/>
  <c r="A68" i="26"/>
  <c r="AE67" i="26"/>
  <c r="AD67" i="26"/>
  <c r="N67" i="26"/>
  <c r="A67" i="26"/>
  <c r="AE66" i="26"/>
  <c r="AD66" i="26"/>
  <c r="N66" i="26"/>
  <c r="A66" i="26"/>
  <c r="AE65" i="26"/>
  <c r="AD65" i="26"/>
  <c r="N65" i="26"/>
  <c r="A65" i="26"/>
  <c r="AE64" i="26"/>
  <c r="AD64" i="26"/>
  <c r="N64" i="26"/>
  <c r="A64" i="26"/>
  <c r="AE63" i="26"/>
  <c r="AD63" i="26"/>
  <c r="N63" i="26"/>
  <c r="A63" i="26"/>
  <c r="AE62" i="26"/>
  <c r="AD62" i="26"/>
  <c r="N62" i="26"/>
  <c r="A62" i="26"/>
  <c r="AE61" i="26"/>
  <c r="AD61" i="26"/>
  <c r="N61" i="26"/>
  <c r="A61" i="26"/>
  <c r="AE60" i="26"/>
  <c r="AD60" i="26"/>
  <c r="N60" i="26"/>
  <c r="A60" i="26"/>
  <c r="AE59" i="26"/>
  <c r="AD59" i="26"/>
  <c r="N59" i="26"/>
  <c r="A59" i="26"/>
  <c r="AE58" i="26"/>
  <c r="AD58" i="26"/>
  <c r="N58" i="26"/>
  <c r="A58" i="26"/>
  <c r="AE57" i="26"/>
  <c r="AD57" i="26"/>
  <c r="N57" i="26"/>
  <c r="A57" i="26"/>
  <c r="AE56" i="26"/>
  <c r="AD56" i="26"/>
  <c r="N56" i="26"/>
  <c r="A56" i="26"/>
  <c r="AE55" i="26"/>
  <c r="AD55" i="26"/>
  <c r="N55" i="26"/>
  <c r="A55" i="26"/>
  <c r="AE54" i="26"/>
  <c r="AD54" i="26"/>
  <c r="N54" i="26"/>
  <c r="A54" i="26"/>
  <c r="AE53" i="26"/>
  <c r="AD53" i="26"/>
  <c r="N53" i="26"/>
  <c r="A53" i="26"/>
  <c r="AE52" i="26"/>
  <c r="AD52" i="26"/>
  <c r="N52" i="26"/>
  <c r="A52" i="26"/>
  <c r="AE51" i="26"/>
  <c r="AD51" i="26"/>
  <c r="N51" i="26"/>
  <c r="A51" i="26"/>
  <c r="AE50" i="26"/>
  <c r="AD50" i="26"/>
  <c r="N50" i="26"/>
  <c r="A50" i="26"/>
  <c r="AE49" i="26"/>
  <c r="AD49" i="26"/>
  <c r="N49" i="26"/>
  <c r="A49" i="26"/>
  <c r="AE48" i="26"/>
  <c r="AD48" i="26"/>
  <c r="N48" i="26"/>
  <c r="A48" i="26"/>
  <c r="AD26" i="26"/>
  <c r="AE26" i="26" s="1"/>
  <c r="A26" i="26"/>
  <c r="AD25" i="26"/>
  <c r="AE25" i="26" s="1"/>
  <c r="A25" i="26"/>
  <c r="AD24" i="26"/>
  <c r="AE24" i="26" s="1"/>
  <c r="A24" i="26"/>
  <c r="AD23" i="26"/>
  <c r="AE23" i="26" s="1"/>
  <c r="A23" i="26"/>
  <c r="AD28" i="26"/>
  <c r="AE28" i="26" s="1"/>
  <c r="A28" i="26"/>
  <c r="AD27" i="26"/>
  <c r="AE27" i="26" s="1"/>
  <c r="A27" i="26"/>
  <c r="AD29" i="26"/>
  <c r="AE29" i="26" s="1"/>
  <c r="A29" i="26"/>
  <c r="AE12" i="26"/>
  <c r="AD12" i="26"/>
  <c r="N12" i="26"/>
  <c r="A12" i="26"/>
  <c r="AD11" i="26"/>
  <c r="AE11" i="26" s="1"/>
  <c r="N11" i="26"/>
  <c r="A11" i="26"/>
  <c r="AE102" i="25"/>
  <c r="AD102" i="25"/>
  <c r="N102" i="25"/>
  <c r="A102" i="25"/>
  <c r="AE72" i="25"/>
  <c r="AD72" i="25"/>
  <c r="N72" i="25"/>
  <c r="A72" i="25"/>
  <c r="AE71" i="25"/>
  <c r="AD71" i="25"/>
  <c r="N71" i="25"/>
  <c r="A71" i="25"/>
  <c r="AE70" i="25"/>
  <c r="AD70" i="25"/>
  <c r="N70" i="25"/>
  <c r="A70" i="25"/>
  <c r="AE69" i="25"/>
  <c r="AD69" i="25"/>
  <c r="N69" i="25"/>
  <c r="A69" i="25"/>
  <c r="AE68" i="25"/>
  <c r="AD68" i="25"/>
  <c r="N68" i="25"/>
  <c r="A68" i="25"/>
  <c r="AE67" i="25"/>
  <c r="AD67" i="25"/>
  <c r="N67" i="25"/>
  <c r="A67" i="25"/>
  <c r="AE66" i="25"/>
  <c r="AD66" i="25"/>
  <c r="N66" i="25"/>
  <c r="A66" i="25"/>
  <c r="AE65" i="25"/>
  <c r="AD65" i="25"/>
  <c r="N65" i="25"/>
  <c r="A65" i="25"/>
  <c r="AE64" i="25"/>
  <c r="AD64" i="25"/>
  <c r="N64" i="25"/>
  <c r="A64" i="25"/>
  <c r="AE63" i="25"/>
  <c r="AD63" i="25"/>
  <c r="N63" i="25"/>
  <c r="A63" i="25"/>
  <c r="AE62" i="25"/>
  <c r="AD62" i="25"/>
  <c r="N62" i="25"/>
  <c r="A62" i="25"/>
  <c r="AE61" i="25"/>
  <c r="AD61" i="25"/>
  <c r="N61" i="25"/>
  <c r="A61" i="25"/>
  <c r="AE80" i="25"/>
  <c r="AD80" i="25"/>
  <c r="N80" i="25"/>
  <c r="A80" i="25"/>
  <c r="AE79" i="25"/>
  <c r="AD79" i="25"/>
  <c r="N79" i="25"/>
  <c r="A79" i="25"/>
  <c r="AE78" i="25"/>
  <c r="AD78" i="25"/>
  <c r="N78" i="25"/>
  <c r="A78" i="25"/>
  <c r="AE77" i="25"/>
  <c r="AD77" i="25"/>
  <c r="N77" i="25"/>
  <c r="A77" i="25"/>
  <c r="AE76" i="25"/>
  <c r="AD76" i="25"/>
  <c r="N76" i="25"/>
  <c r="A76" i="25"/>
  <c r="AE75" i="25"/>
  <c r="AD75" i="25"/>
  <c r="N75" i="25"/>
  <c r="A75" i="25"/>
  <c r="AE74" i="25"/>
  <c r="AD74" i="25"/>
  <c r="N74" i="25"/>
  <c r="A74" i="25"/>
  <c r="AE73" i="25"/>
  <c r="AD73" i="25"/>
  <c r="N73" i="25"/>
  <c r="A73" i="25"/>
  <c r="AE60" i="25"/>
  <c r="AD60" i="25"/>
  <c r="N60" i="25"/>
  <c r="A60" i="25"/>
  <c r="AE59" i="25"/>
  <c r="AD59" i="25"/>
  <c r="N59" i="25"/>
  <c r="A59" i="25"/>
  <c r="AE83" i="25"/>
  <c r="AD83" i="25"/>
  <c r="N83" i="25"/>
  <c r="A83" i="25"/>
  <c r="AE82" i="25"/>
  <c r="AD82" i="25"/>
  <c r="N82" i="25"/>
  <c r="A82" i="25"/>
  <c r="AE81" i="25"/>
  <c r="AD81" i="25"/>
  <c r="N81" i="25"/>
  <c r="A81" i="25"/>
  <c r="AE58" i="25"/>
  <c r="AD58" i="25"/>
  <c r="N58" i="25"/>
  <c r="A58" i="25"/>
  <c r="AE57" i="25"/>
  <c r="AD57" i="25"/>
  <c r="N57" i="25"/>
  <c r="A57" i="25"/>
  <c r="AE56" i="25"/>
  <c r="AD56" i="25"/>
  <c r="N56" i="25"/>
  <c r="A56" i="25"/>
  <c r="AE55" i="25"/>
  <c r="AD55" i="25"/>
  <c r="N55" i="25"/>
  <c r="A55" i="25"/>
  <c r="AE54" i="25"/>
  <c r="AD54" i="25"/>
  <c r="N54" i="25"/>
  <c r="A54" i="25"/>
  <c r="AE53" i="25"/>
  <c r="AD53" i="25"/>
  <c r="N53" i="25"/>
  <c r="A53" i="25"/>
  <c r="AE52" i="25"/>
  <c r="AD52" i="25"/>
  <c r="N52" i="25"/>
  <c r="A52" i="25"/>
  <c r="AE93" i="25"/>
  <c r="AD93" i="25"/>
  <c r="N93" i="25"/>
  <c r="A93" i="25"/>
  <c r="AE92" i="25"/>
  <c r="AD92" i="25"/>
  <c r="N92" i="25"/>
  <c r="A92" i="25"/>
  <c r="AE91" i="25"/>
  <c r="AD91" i="25"/>
  <c r="N91" i="25"/>
  <c r="A91" i="25"/>
  <c r="AE90" i="25"/>
  <c r="AD90" i="25"/>
  <c r="N90" i="25"/>
  <c r="A90" i="25"/>
  <c r="AE89" i="25"/>
  <c r="AD89" i="25"/>
  <c r="N89" i="25"/>
  <c r="A89" i="25"/>
  <c r="AE88" i="25"/>
  <c r="AD88" i="25"/>
  <c r="N88" i="25"/>
  <c r="A88" i="25"/>
  <c r="AE87" i="25"/>
  <c r="AD87" i="25"/>
  <c r="N87" i="25"/>
  <c r="A87" i="25"/>
  <c r="AE86" i="25"/>
  <c r="AD86" i="25"/>
  <c r="N86" i="25"/>
  <c r="A86" i="25"/>
  <c r="AE85" i="25"/>
  <c r="AD85" i="25"/>
  <c r="N85" i="25"/>
  <c r="A85" i="25"/>
  <c r="AE84" i="25"/>
  <c r="AD84" i="25"/>
  <c r="N84" i="25"/>
  <c r="A84" i="25"/>
  <c r="AE101" i="25"/>
  <c r="AD101" i="25"/>
  <c r="N101" i="25"/>
  <c r="A101" i="25"/>
  <c r="AE100" i="25"/>
  <c r="AD100" i="25"/>
  <c r="N100" i="25"/>
  <c r="A100" i="25"/>
  <c r="AE99" i="25"/>
  <c r="AD99" i="25"/>
  <c r="N99" i="25"/>
  <c r="A99" i="25"/>
  <c r="AE98" i="25"/>
  <c r="AD98" i="25"/>
  <c r="N98" i="25"/>
  <c r="A98" i="25"/>
  <c r="AE97" i="25"/>
  <c r="AD97" i="25"/>
  <c r="N97" i="25"/>
  <c r="A97" i="25"/>
  <c r="AE96" i="25"/>
  <c r="AD96" i="25"/>
  <c r="N96" i="25"/>
  <c r="A96" i="25"/>
  <c r="AE95" i="25"/>
  <c r="AD95" i="25"/>
  <c r="N95" i="25"/>
  <c r="A95" i="25"/>
  <c r="AE94" i="25"/>
  <c r="AD94" i="25"/>
  <c r="N94" i="25"/>
  <c r="A94" i="25"/>
  <c r="AE51" i="25"/>
  <c r="AD51" i="25"/>
  <c r="N51" i="25"/>
  <c r="A51" i="25"/>
  <c r="AE50" i="25"/>
  <c r="AD50" i="25"/>
  <c r="N50" i="25"/>
  <c r="A50" i="25"/>
  <c r="AE49" i="25"/>
  <c r="AD49" i="25"/>
  <c r="N49" i="25"/>
  <c r="A49" i="25"/>
  <c r="AD48" i="25"/>
  <c r="AE48" i="25" s="1"/>
  <c r="N48" i="25"/>
  <c r="A48" i="25"/>
  <c r="L48" i="25" s="1"/>
  <c r="AD26" i="25"/>
  <c r="AE26" i="25" s="1"/>
  <c r="A26" i="25"/>
  <c r="AD25" i="25"/>
  <c r="AE25" i="25" s="1"/>
  <c r="A25" i="25"/>
  <c r="AD24" i="25"/>
  <c r="AE24" i="25" s="1"/>
  <c r="A24" i="25"/>
  <c r="AD23" i="25"/>
  <c r="AE23" i="25" s="1"/>
  <c r="A23" i="25"/>
  <c r="AD28" i="25"/>
  <c r="AE28" i="25" s="1"/>
  <c r="A28" i="25"/>
  <c r="AD27" i="25"/>
  <c r="AE27" i="25" s="1"/>
  <c r="A27" i="25"/>
  <c r="AD29" i="25"/>
  <c r="AE29" i="25" s="1"/>
  <c r="A29" i="25"/>
  <c r="AE9" i="25"/>
  <c r="AD9" i="25"/>
  <c r="N9" i="25"/>
  <c r="A9" i="25"/>
  <c r="AD8" i="25"/>
  <c r="AE8" i="25" s="1"/>
  <c r="N8" i="25"/>
  <c r="A8" i="25"/>
  <c r="AD7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D25" i="9"/>
  <c r="AE25" i="9" s="1"/>
  <c r="A25" i="9"/>
  <c r="AD24" i="9"/>
  <c r="AE24" i="9" s="1"/>
  <c r="A24" i="9"/>
  <c r="AD23" i="9"/>
  <c r="AE23" i="9" s="1"/>
  <c r="A23" i="9"/>
  <c r="AE12" i="9"/>
  <c r="AD12" i="9"/>
  <c r="N12" i="9"/>
  <c r="L12" i="9"/>
  <c r="K12" i="9"/>
  <c r="G12" i="9"/>
  <c r="A12" i="9"/>
  <c r="AE11" i="9"/>
  <c r="AD11" i="9"/>
  <c r="N11" i="9"/>
  <c r="L11" i="9"/>
  <c r="K11" i="9"/>
  <c r="G11" i="9"/>
  <c r="A11" i="9"/>
  <c r="AE69" i="9"/>
  <c r="AD69" i="9"/>
  <c r="N69" i="9"/>
  <c r="AE68" i="9"/>
  <c r="AD68" i="9"/>
  <c r="N68" i="9"/>
  <c r="AE67" i="9"/>
  <c r="AD67" i="9"/>
  <c r="N67" i="9"/>
  <c r="AE66" i="9"/>
  <c r="AD66" i="9"/>
  <c r="N66" i="9"/>
  <c r="AD65" i="9"/>
  <c r="AE65" i="9" s="1"/>
  <c r="N65" i="9"/>
  <c r="AE64" i="9"/>
  <c r="AD64" i="9"/>
  <c r="N64" i="9"/>
  <c r="AE63" i="9"/>
  <c r="AD63" i="9"/>
  <c r="N63" i="9"/>
  <c r="AE62" i="9"/>
  <c r="AD62" i="9"/>
  <c r="N62" i="9"/>
  <c r="AE61" i="9"/>
  <c r="AD61" i="9"/>
  <c r="N61" i="9"/>
  <c r="AE60" i="9"/>
  <c r="AD60" i="9"/>
  <c r="N60" i="9"/>
  <c r="AE79" i="9"/>
  <c r="AD79" i="9"/>
  <c r="N79" i="9"/>
  <c r="AE78" i="9"/>
  <c r="AD78" i="9"/>
  <c r="N78" i="9"/>
  <c r="AE77" i="9"/>
  <c r="AD77" i="9"/>
  <c r="N77" i="9"/>
  <c r="AE76" i="9"/>
  <c r="AD76" i="9"/>
  <c r="N76" i="9"/>
  <c r="AE75" i="9"/>
  <c r="AD75" i="9"/>
  <c r="N75" i="9"/>
  <c r="AE74" i="9"/>
  <c r="AD74" i="9"/>
  <c r="N74" i="9"/>
  <c r="AE73" i="9"/>
  <c r="AD73" i="9"/>
  <c r="N73" i="9"/>
  <c r="AE72" i="9"/>
  <c r="AD72" i="9"/>
  <c r="N72" i="9"/>
  <c r="AE71" i="9"/>
  <c r="AD71" i="9"/>
  <c r="N71" i="9"/>
  <c r="AE70" i="9"/>
  <c r="AD70" i="9"/>
  <c r="N70" i="9"/>
  <c r="AE59" i="9"/>
  <c r="AD59" i="9"/>
  <c r="N59" i="9"/>
  <c r="AE58" i="9"/>
  <c r="AD58" i="9"/>
  <c r="N58" i="9"/>
  <c r="AE57" i="9"/>
  <c r="AD57" i="9"/>
  <c r="N57" i="9"/>
  <c r="AE56" i="9"/>
  <c r="AD56" i="9"/>
  <c r="N56" i="9"/>
  <c r="AE55" i="9"/>
  <c r="AD55" i="9"/>
  <c r="N55" i="9"/>
  <c r="AD54" i="9"/>
  <c r="AE54" i="9" s="1"/>
  <c r="N54" i="9"/>
  <c r="AE53" i="9"/>
  <c r="AD53" i="9"/>
  <c r="N53" i="9"/>
  <c r="AE52" i="9"/>
  <c r="AD52" i="9"/>
  <c r="N52" i="9"/>
  <c r="AE51" i="9"/>
  <c r="AD51" i="9"/>
  <c r="N51" i="9"/>
  <c r="AE50" i="9"/>
  <c r="AD50" i="9"/>
  <c r="N50" i="9"/>
  <c r="AE49" i="9"/>
  <c r="AD49" i="9"/>
  <c r="N49" i="9"/>
  <c r="AE87" i="9"/>
  <c r="AD87" i="9"/>
  <c r="N87" i="9"/>
  <c r="AE86" i="9"/>
  <c r="AD86" i="9"/>
  <c r="N86" i="9"/>
  <c r="AE85" i="9"/>
  <c r="AD85" i="9"/>
  <c r="N85" i="9"/>
  <c r="AE84" i="9"/>
  <c r="AD84" i="9"/>
  <c r="N84" i="9"/>
  <c r="AE83" i="9"/>
  <c r="AD83" i="9"/>
  <c r="N83" i="9"/>
  <c r="AE92" i="9"/>
  <c r="AD92" i="9"/>
  <c r="N92" i="9"/>
  <c r="AE91" i="9"/>
  <c r="AD91" i="9"/>
  <c r="N91" i="9"/>
  <c r="AE90" i="9"/>
  <c r="AD90" i="9"/>
  <c r="N90" i="9"/>
  <c r="AE89" i="9"/>
  <c r="AD89" i="9"/>
  <c r="N89" i="9"/>
  <c r="AE88" i="9"/>
  <c r="AD88" i="9"/>
  <c r="N88" i="9"/>
  <c r="AE102" i="9"/>
  <c r="AD102" i="9"/>
  <c r="N102" i="9"/>
  <c r="AD26" i="9"/>
  <c r="AE26" i="9" s="1"/>
  <c r="A26" i="9"/>
  <c r="AD27" i="9"/>
  <c r="AE27" i="9" s="1"/>
  <c r="A27" i="9"/>
  <c r="AD28" i="9"/>
  <c r="AE28" i="9" s="1"/>
  <c r="A28" i="9"/>
  <c r="AD29" i="9"/>
  <c r="AE29" i="9" s="1"/>
  <c r="A29" i="9"/>
  <c r="AE101" i="9"/>
  <c r="AD101" i="9"/>
  <c r="N101" i="9"/>
  <c r="AE100" i="9"/>
  <c r="AD100" i="9"/>
  <c r="N100" i="9"/>
  <c r="AE99" i="9"/>
  <c r="AD99" i="9"/>
  <c r="N99" i="9"/>
  <c r="AE98" i="9"/>
  <c r="AD98" i="9"/>
  <c r="N98" i="9"/>
  <c r="AE97" i="9"/>
  <c r="AD97" i="9"/>
  <c r="N97" i="9"/>
  <c r="AE96" i="9"/>
  <c r="AD96" i="9"/>
  <c r="N96" i="9"/>
  <c r="AE95" i="9"/>
  <c r="AD95" i="9"/>
  <c r="N95" i="9"/>
  <c r="AE94" i="9"/>
  <c r="AD94" i="9"/>
  <c r="N94" i="9"/>
  <c r="AE93" i="9"/>
  <c r="AD93" i="9"/>
  <c r="N93" i="9"/>
  <c r="AE82" i="9"/>
  <c r="AD82" i="9"/>
  <c r="N82" i="9"/>
  <c r="AE81" i="9"/>
  <c r="AD81" i="9"/>
  <c r="N81" i="9"/>
  <c r="AE80" i="9"/>
  <c r="AD80" i="9"/>
  <c r="N80" i="9"/>
  <c r="AD48" i="9"/>
  <c r="AE48" i="9" s="1"/>
  <c r="N48" i="9"/>
  <c r="M16" i="8" l="1"/>
  <c r="K16" i="8"/>
  <c r="M15" i="8"/>
  <c r="K15" i="8"/>
  <c r="M14" i="8"/>
  <c r="K14" i="8"/>
  <c r="M13" i="8"/>
  <c r="K13" i="8"/>
  <c r="M21" i="8"/>
  <c r="K21" i="8"/>
  <c r="M20" i="8"/>
  <c r="K20" i="8"/>
  <c r="M19" i="8"/>
  <c r="K19" i="8"/>
  <c r="M18" i="8"/>
  <c r="K18" i="8"/>
  <c r="H8" i="28" l="1"/>
  <c r="B26" i="14" l="1"/>
  <c r="A14" i="35" s="1"/>
  <c r="B25" i="14"/>
  <c r="A13" i="35" s="1"/>
  <c r="B24" i="14"/>
  <c r="A12" i="35" s="1"/>
  <c r="B9" i="31" l="1"/>
  <c r="B8" i="31"/>
  <c r="B7" i="31"/>
  <c r="B2" i="31"/>
  <c r="E2" i="27" l="1"/>
  <c r="E2" i="29"/>
  <c r="B2" i="28"/>
  <c r="N31" i="29"/>
  <c r="O31" i="29" s="1"/>
  <c r="A31" i="29"/>
  <c r="N30" i="29"/>
  <c r="O30" i="29" s="1"/>
  <c r="A30" i="29"/>
  <c r="N22" i="29"/>
  <c r="O22" i="29" s="1"/>
  <c r="A22" i="29"/>
  <c r="N21" i="29"/>
  <c r="O21" i="29" s="1"/>
  <c r="M21" i="29"/>
  <c r="J21" i="29"/>
  <c r="H21" i="29"/>
  <c r="A21" i="29"/>
  <c r="K21" i="29" s="1"/>
  <c r="N20" i="29"/>
  <c r="O20" i="29" s="1"/>
  <c r="M20" i="29"/>
  <c r="J20" i="29"/>
  <c r="H20" i="29"/>
  <c r="K20" i="29"/>
  <c r="A20" i="29"/>
  <c r="N19" i="29"/>
  <c r="O19" i="29" s="1"/>
  <c r="M19" i="29"/>
  <c r="J19" i="29"/>
  <c r="H19" i="29"/>
  <c r="A19" i="29"/>
  <c r="K19" i="29" s="1"/>
  <c r="N18" i="29"/>
  <c r="O18" i="29" s="1"/>
  <c r="M18" i="29"/>
  <c r="J18" i="29"/>
  <c r="H18" i="29"/>
  <c r="K18" i="29"/>
  <c r="A18" i="29"/>
  <c r="N17" i="29"/>
  <c r="O17" i="29" s="1"/>
  <c r="M17" i="29"/>
  <c r="J17" i="29"/>
  <c r="H17" i="29"/>
  <c r="A17" i="29"/>
  <c r="N16" i="29"/>
  <c r="M16" i="29"/>
  <c r="J16" i="29"/>
  <c r="H16" i="29"/>
  <c r="K16" i="29"/>
  <c r="A16" i="29"/>
  <c r="N15" i="29"/>
  <c r="M15" i="29"/>
  <c r="J15" i="29"/>
  <c r="H15" i="29"/>
  <c r="A15" i="29"/>
  <c r="K15" i="29" s="1"/>
  <c r="N14" i="29"/>
  <c r="M14" i="29"/>
  <c r="J14" i="29"/>
  <c r="H14" i="29"/>
  <c r="K14" i="29"/>
  <c r="A14" i="29"/>
  <c r="N11" i="29"/>
  <c r="O11" i="29" s="1"/>
  <c r="M11" i="29"/>
  <c r="J11" i="29"/>
  <c r="H11" i="29"/>
  <c r="A11" i="29"/>
  <c r="K11" i="29" s="1"/>
  <c r="N10" i="29"/>
  <c r="M10" i="29"/>
  <c r="J10" i="29"/>
  <c r="H10" i="29"/>
  <c r="K10" i="29"/>
  <c r="A10" i="29"/>
  <c r="N9" i="29"/>
  <c r="M9" i="29"/>
  <c r="J9" i="29"/>
  <c r="H9" i="29"/>
  <c r="A9" i="29"/>
  <c r="K9" i="29" s="1"/>
  <c r="N8" i="29"/>
  <c r="O8" i="29" s="1"/>
  <c r="M8" i="29"/>
  <c r="J8" i="29"/>
  <c r="H8" i="29"/>
  <c r="A8" i="29"/>
  <c r="K8" i="29" s="1"/>
  <c r="N7" i="29"/>
  <c r="M7" i="29"/>
  <c r="J7" i="29"/>
  <c r="H7" i="29"/>
  <c r="A7" i="29"/>
  <c r="B2" i="29"/>
  <c r="N31" i="28"/>
  <c r="O31" i="28" s="1"/>
  <c r="A31" i="28"/>
  <c r="N30" i="28"/>
  <c r="O30" i="28" s="1"/>
  <c r="A30" i="28"/>
  <c r="N22" i="28"/>
  <c r="O22" i="28" s="1"/>
  <c r="A22" i="28"/>
  <c r="N21" i="28"/>
  <c r="O21" i="28" s="1"/>
  <c r="J21" i="28"/>
  <c r="H21" i="28"/>
  <c r="A21" i="28"/>
  <c r="K21" i="28" s="1"/>
  <c r="N20" i="28"/>
  <c r="O20" i="28" s="1"/>
  <c r="J20" i="28"/>
  <c r="H20" i="28"/>
  <c r="K20" i="28"/>
  <c r="A20" i="28"/>
  <c r="N19" i="28"/>
  <c r="O19" i="28" s="1"/>
  <c r="J19" i="28"/>
  <c r="H19" i="28"/>
  <c r="A19" i="28"/>
  <c r="N18" i="28"/>
  <c r="O18" i="28" s="1"/>
  <c r="J18" i="28"/>
  <c r="H18" i="28"/>
  <c r="A18" i="28"/>
  <c r="K18" i="28" s="1"/>
  <c r="N17" i="28"/>
  <c r="O17" i="28" s="1"/>
  <c r="J17" i="28"/>
  <c r="H17" i="28"/>
  <c r="A17" i="28"/>
  <c r="K17" i="28" s="1"/>
  <c r="N16" i="28"/>
  <c r="J16" i="28"/>
  <c r="H16" i="28"/>
  <c r="A16" i="28"/>
  <c r="N15" i="28"/>
  <c r="O15" i="28" s="1"/>
  <c r="J15" i="28"/>
  <c r="H15" i="28"/>
  <c r="K15" i="28"/>
  <c r="A15" i="28"/>
  <c r="N14" i="28"/>
  <c r="O14" i="28" s="1"/>
  <c r="J14" i="28"/>
  <c r="H14" i="28"/>
  <c r="A14" i="28"/>
  <c r="K14" i="28" s="1"/>
  <c r="N11" i="28"/>
  <c r="O11" i="28" s="1"/>
  <c r="J11" i="28"/>
  <c r="H11" i="28"/>
  <c r="A11" i="28"/>
  <c r="K11" i="28" s="1"/>
  <c r="N10" i="28"/>
  <c r="J10" i="28"/>
  <c r="H10" i="28"/>
  <c r="A10" i="28"/>
  <c r="N9" i="28"/>
  <c r="O9" i="28" s="1"/>
  <c r="J9" i="28"/>
  <c r="H9" i="28"/>
  <c r="K9" i="28"/>
  <c r="A9" i="28"/>
  <c r="N8" i="28"/>
  <c r="O8" i="28" s="1"/>
  <c r="J8" i="28"/>
  <c r="A8" i="28"/>
  <c r="K8" i="28" s="1"/>
  <c r="N7" i="28"/>
  <c r="J7" i="28"/>
  <c r="H7" i="28"/>
  <c r="A7" i="28"/>
  <c r="K7" i="28" s="1"/>
  <c r="E2" i="28"/>
  <c r="N31" i="27"/>
  <c r="O31" i="27" s="1"/>
  <c r="A31" i="27"/>
  <c r="N30" i="27"/>
  <c r="O30" i="27" s="1"/>
  <c r="A30" i="27"/>
  <c r="N22" i="27"/>
  <c r="O22" i="27" s="1"/>
  <c r="A22" i="27"/>
  <c r="N21" i="27"/>
  <c r="O21" i="27" s="1"/>
  <c r="M21" i="27"/>
  <c r="J21" i="27"/>
  <c r="H21" i="27"/>
  <c r="A21" i="27"/>
  <c r="K21" i="27" s="1"/>
  <c r="N20" i="27"/>
  <c r="O20" i="27" s="1"/>
  <c r="M20" i="27"/>
  <c r="J20" i="27"/>
  <c r="H20" i="27"/>
  <c r="K20" i="27"/>
  <c r="A20" i="27"/>
  <c r="N19" i="27"/>
  <c r="O19" i="27" s="1"/>
  <c r="M19" i="27"/>
  <c r="J19" i="27"/>
  <c r="H19" i="27"/>
  <c r="A19" i="27"/>
  <c r="K19" i="27" s="1"/>
  <c r="N18" i="27"/>
  <c r="O18" i="27" s="1"/>
  <c r="M18" i="27"/>
  <c r="J18" i="27"/>
  <c r="H18" i="27"/>
  <c r="K18" i="27"/>
  <c r="A18" i="27"/>
  <c r="N17" i="27"/>
  <c r="O17" i="27" s="1"/>
  <c r="M17" i="27"/>
  <c r="J17" i="27"/>
  <c r="H17" i="27"/>
  <c r="A17" i="27"/>
  <c r="K17" i="27" s="1"/>
  <c r="N16" i="27"/>
  <c r="O16" i="27" s="1"/>
  <c r="M16" i="27"/>
  <c r="J16" i="27"/>
  <c r="H16" i="27"/>
  <c r="K16" i="27"/>
  <c r="A16" i="27"/>
  <c r="N15" i="27"/>
  <c r="M15" i="27"/>
  <c r="J15" i="27"/>
  <c r="H15" i="27"/>
  <c r="A15" i="27"/>
  <c r="N14" i="27"/>
  <c r="M14" i="27"/>
  <c r="J14" i="27"/>
  <c r="H14" i="27"/>
  <c r="K14" i="27"/>
  <c r="A14" i="27"/>
  <c r="N13" i="27"/>
  <c r="M13" i="27"/>
  <c r="J13" i="27"/>
  <c r="H13" i="27"/>
  <c r="A13" i="27"/>
  <c r="K13" i="27" s="1"/>
  <c r="N12" i="27"/>
  <c r="M12" i="27"/>
  <c r="J12" i="27"/>
  <c r="H12" i="27"/>
  <c r="K12" i="27"/>
  <c r="A12" i="27"/>
  <c r="N9" i="27"/>
  <c r="O9" i="27" s="1"/>
  <c r="M9" i="27"/>
  <c r="J9" i="27"/>
  <c r="H9" i="27"/>
  <c r="A9" i="27"/>
  <c r="K9" i="27" s="1"/>
  <c r="N8" i="27"/>
  <c r="O8" i="27" s="1"/>
  <c r="M8" i="27"/>
  <c r="J8" i="27"/>
  <c r="H8" i="27"/>
  <c r="A8" i="27"/>
  <c r="K8" i="27" s="1"/>
  <c r="N7" i="27"/>
  <c r="M7" i="27"/>
  <c r="J7" i="27"/>
  <c r="H7" i="27"/>
  <c r="A7" i="27"/>
  <c r="B2" i="27"/>
  <c r="AD31" i="26"/>
  <c r="AE31" i="26" s="1"/>
  <c r="A31" i="26"/>
  <c r="AD30" i="26"/>
  <c r="AE30" i="26" s="1"/>
  <c r="A30" i="26"/>
  <c r="AD22" i="26"/>
  <c r="AE22" i="26" s="1"/>
  <c r="A22" i="26"/>
  <c r="AD21" i="26"/>
  <c r="AE21" i="26" s="1"/>
  <c r="N21" i="26"/>
  <c r="A21" i="26"/>
  <c r="AD20" i="26"/>
  <c r="AE20" i="26" s="1"/>
  <c r="N20" i="26"/>
  <c r="A20" i="26"/>
  <c r="AD19" i="26"/>
  <c r="AE19" i="26" s="1"/>
  <c r="N19" i="26"/>
  <c r="A19" i="26"/>
  <c r="AD18" i="26"/>
  <c r="AE18" i="26" s="1"/>
  <c r="N18" i="26"/>
  <c r="A18" i="26"/>
  <c r="AD17" i="26"/>
  <c r="AE17" i="26" s="1"/>
  <c r="N17" i="26"/>
  <c r="A17" i="26"/>
  <c r="L17" i="26" s="1"/>
  <c r="AD16" i="26"/>
  <c r="AE16" i="26" s="1"/>
  <c r="N16" i="26"/>
  <c r="A16" i="26"/>
  <c r="L16" i="26" s="1"/>
  <c r="AD15" i="26"/>
  <c r="AE15" i="26" s="1"/>
  <c r="N15" i="26"/>
  <c r="A15" i="26"/>
  <c r="AD14" i="26"/>
  <c r="AE14" i="26" s="1"/>
  <c r="N14" i="26"/>
  <c r="A14" i="26"/>
  <c r="AD13" i="26"/>
  <c r="AE13" i="26" s="1"/>
  <c r="N13" i="26"/>
  <c r="A13" i="26"/>
  <c r="L13" i="26" s="1"/>
  <c r="AD10" i="26"/>
  <c r="AE10" i="26" s="1"/>
  <c r="N10" i="26"/>
  <c r="A10" i="26"/>
  <c r="AD9" i="26"/>
  <c r="N9" i="26"/>
  <c r="A9" i="26"/>
  <c r="AD8" i="26"/>
  <c r="AE8" i="26" s="1"/>
  <c r="N8" i="26"/>
  <c r="A8" i="26"/>
  <c r="AD7" i="26"/>
  <c r="N7" i="26"/>
  <c r="A7" i="26"/>
  <c r="B2" i="26"/>
  <c r="AD31" i="25"/>
  <c r="AE31" i="25" s="1"/>
  <c r="A31" i="25"/>
  <c r="AD30" i="25"/>
  <c r="AE30" i="25" s="1"/>
  <c r="A30" i="25"/>
  <c r="AD22" i="25"/>
  <c r="AE22" i="25" s="1"/>
  <c r="A22" i="25"/>
  <c r="AD21" i="25"/>
  <c r="AE21" i="25" s="1"/>
  <c r="N21" i="25"/>
  <c r="A21" i="25"/>
  <c r="AD20" i="25"/>
  <c r="AE20" i="25" s="1"/>
  <c r="N20" i="25"/>
  <c r="A20" i="25"/>
  <c r="AD19" i="25"/>
  <c r="AE19" i="25" s="1"/>
  <c r="N19" i="25"/>
  <c r="A19" i="25"/>
  <c r="AD18" i="25"/>
  <c r="AE18" i="25" s="1"/>
  <c r="N18" i="25"/>
  <c r="A18" i="25"/>
  <c r="AD17" i="25"/>
  <c r="AE17" i="25" s="1"/>
  <c r="N17" i="25"/>
  <c r="A17" i="25"/>
  <c r="AD16" i="25"/>
  <c r="AE16" i="25" s="1"/>
  <c r="N16" i="25"/>
  <c r="A16" i="25"/>
  <c r="AD15" i="25"/>
  <c r="AE15" i="25" s="1"/>
  <c r="N15" i="25"/>
  <c r="A15" i="25"/>
  <c r="AD14" i="25"/>
  <c r="AE14" i="25" s="1"/>
  <c r="N14" i="25"/>
  <c r="A14" i="25"/>
  <c r="AD13" i="25"/>
  <c r="AE13" i="25" s="1"/>
  <c r="N13" i="25"/>
  <c r="A13" i="25"/>
  <c r="AD12" i="25"/>
  <c r="AE12" i="25" s="1"/>
  <c r="N12" i="25"/>
  <c r="A12" i="25"/>
  <c r="AD11" i="25"/>
  <c r="N11" i="25"/>
  <c r="A11" i="25"/>
  <c r="AD10" i="25"/>
  <c r="AE10" i="25" s="1"/>
  <c r="N10" i="25"/>
  <c r="A10" i="25"/>
  <c r="AD7" i="25"/>
  <c r="N7" i="25"/>
  <c r="A7" i="25"/>
  <c r="L7" i="25" s="1"/>
  <c r="B2" i="25"/>
  <c r="AD30" i="9"/>
  <c r="AE30" i="9" s="1"/>
  <c r="AD22" i="9"/>
  <c r="AE22" i="9" s="1"/>
  <c r="AD31" i="9"/>
  <c r="AE31" i="9" s="1"/>
  <c r="AD21" i="9"/>
  <c r="AD20" i="9"/>
  <c r="AD19" i="9"/>
  <c r="AD18" i="9"/>
  <c r="AD17" i="9"/>
  <c r="AD16" i="9"/>
  <c r="AD15" i="9"/>
  <c r="AD14" i="9"/>
  <c r="AD13" i="9"/>
  <c r="AD10" i="9"/>
  <c r="AD9" i="9"/>
  <c r="AD8" i="9"/>
  <c r="N21" i="9"/>
  <c r="N20" i="9"/>
  <c r="N19" i="9"/>
  <c r="N18" i="9"/>
  <c r="N17" i="9"/>
  <c r="N16" i="9"/>
  <c r="N15" i="9"/>
  <c r="N14" i="9"/>
  <c r="N13" i="9"/>
  <c r="N10" i="9"/>
  <c r="N9" i="9"/>
  <c r="N8" i="9"/>
  <c r="N7" i="9"/>
  <c r="K21" i="9"/>
  <c r="K20" i="9"/>
  <c r="K19" i="9"/>
  <c r="K18" i="9"/>
  <c r="K17" i="9"/>
  <c r="K16" i="9"/>
  <c r="K15" i="9"/>
  <c r="K14" i="9"/>
  <c r="K13" i="9"/>
  <c r="K10" i="9"/>
  <c r="K9" i="9"/>
  <c r="K8" i="9"/>
  <c r="I21" i="9"/>
  <c r="I20" i="9"/>
  <c r="I19" i="9"/>
  <c r="I18" i="9"/>
  <c r="I17" i="9"/>
  <c r="I16" i="9"/>
  <c r="I15" i="9"/>
  <c r="I14" i="9"/>
  <c r="G21" i="9"/>
  <c r="G20" i="9"/>
  <c r="G19" i="9"/>
  <c r="G18" i="9"/>
  <c r="G17" i="9"/>
  <c r="G16" i="9"/>
  <c r="G15" i="9"/>
  <c r="G14" i="9"/>
  <c r="G13" i="9"/>
  <c r="G10" i="9"/>
  <c r="G9" i="9"/>
  <c r="G8" i="9"/>
  <c r="L33" i="25" l="1"/>
  <c r="L33" i="26"/>
  <c r="K33" i="27"/>
  <c r="K33" i="29"/>
  <c r="K33" i="28"/>
  <c r="AE9" i="26"/>
  <c r="AE11" i="25"/>
  <c r="K7" i="27"/>
  <c r="O7" i="27"/>
  <c r="O7" i="28"/>
  <c r="O13" i="27"/>
  <c r="O15" i="27"/>
  <c r="O14" i="27"/>
  <c r="O12" i="27"/>
  <c r="K15" i="27"/>
  <c r="O10" i="29"/>
  <c r="O9" i="29"/>
  <c r="O15" i="29"/>
  <c r="O16" i="29"/>
  <c r="O14" i="29"/>
  <c r="K17" i="29"/>
  <c r="K32" i="29" s="1"/>
  <c r="K19" i="28"/>
  <c r="O16" i="28"/>
  <c r="O7" i="29"/>
  <c r="O10" i="28"/>
  <c r="K10" i="28"/>
  <c r="K32" i="28" s="1"/>
  <c r="K16" i="28"/>
  <c r="AE7" i="26"/>
  <c r="AE7" i="25"/>
  <c r="L32" i="26" l="1"/>
  <c r="L32" i="25"/>
  <c r="K32" i="27"/>
  <c r="AE32" i="25"/>
  <c r="AE32" i="26"/>
  <c r="O32" i="28"/>
  <c r="O33" i="28" s="1"/>
  <c r="P7" i="31" s="1"/>
  <c r="O32" i="27"/>
  <c r="N9" i="31" s="1"/>
  <c r="O32" i="29"/>
  <c r="O33" i="29" s="1"/>
  <c r="P8" i="31" s="1"/>
  <c r="K9" i="31"/>
  <c r="H9" i="31"/>
  <c r="K8" i="31"/>
  <c r="K7" i="31"/>
  <c r="H8" i="31"/>
  <c r="H7" i="31"/>
  <c r="O33" i="27" l="1"/>
  <c r="P9" i="31" s="1"/>
  <c r="AE33" i="26"/>
  <c r="H8" i="14"/>
  <c r="E17" i="35" s="1"/>
  <c r="N8" i="31"/>
  <c r="H9" i="14"/>
  <c r="F17" i="35" s="1"/>
  <c r="AE33" i="25"/>
  <c r="N7" i="31"/>
  <c r="N10" i="31" l="1"/>
  <c r="N11" i="31" s="1"/>
  <c r="M26" i="8"/>
  <c r="M25" i="8"/>
  <c r="M24" i="8"/>
  <c r="M23" i="8"/>
  <c r="M22" i="8"/>
  <c r="M17" i="8"/>
  <c r="M12" i="8"/>
  <c r="M11" i="8"/>
  <c r="M10" i="8"/>
  <c r="M9" i="8"/>
  <c r="M8" i="8"/>
  <c r="M7" i="8"/>
  <c r="K26" i="8"/>
  <c r="K25" i="8"/>
  <c r="K24" i="8"/>
  <c r="K23" i="8"/>
  <c r="K22" i="8"/>
  <c r="K17" i="8"/>
  <c r="K12" i="8"/>
  <c r="K11" i="8"/>
  <c r="K10" i="8"/>
  <c r="K9" i="8"/>
  <c r="K8" i="8"/>
  <c r="J9" i="6"/>
  <c r="J19" i="6"/>
  <c r="J18" i="6"/>
  <c r="J17" i="6"/>
  <c r="J16" i="6"/>
  <c r="J15" i="6"/>
  <c r="J14" i="6"/>
  <c r="J13" i="6"/>
  <c r="J12" i="6"/>
  <c r="J11" i="6"/>
  <c r="B2" i="14" l="1"/>
  <c r="B2" i="9"/>
  <c r="A31" i="9" l="1"/>
  <c r="A30" i="9"/>
  <c r="A22" i="9"/>
  <c r="B9" i="14" l="1"/>
  <c r="F16" i="35" s="1"/>
  <c r="B8" i="14"/>
  <c r="E16" i="35" s="1"/>
  <c r="B7" i="14"/>
  <c r="D16" i="35" s="1"/>
  <c r="AE17" i="9"/>
  <c r="A17" i="9"/>
  <c r="L17" i="9" l="1"/>
  <c r="AE21" i="9"/>
  <c r="A21" i="9"/>
  <c r="L21" i="9" s="1"/>
  <c r="AE20" i="9"/>
  <c r="A20" i="9"/>
  <c r="AE19" i="9"/>
  <c r="A19" i="9"/>
  <c r="L19" i="9" s="1"/>
  <c r="AE18" i="9"/>
  <c r="A18" i="9"/>
  <c r="L18" i="9" s="1"/>
  <c r="AE16" i="9"/>
  <c r="A16" i="9"/>
  <c r="L16" i="9" s="1"/>
  <c r="AE15" i="9"/>
  <c r="A15" i="9"/>
  <c r="L15" i="9" s="1"/>
  <c r="A14" i="9"/>
  <c r="AE13" i="9"/>
  <c r="A13" i="9"/>
  <c r="L13" i="9" s="1"/>
  <c r="AE10" i="9"/>
  <c r="A10" i="9"/>
  <c r="AE9" i="9"/>
  <c r="A9" i="9"/>
  <c r="AE8" i="9"/>
  <c r="AE7" i="9"/>
  <c r="A8" i="9"/>
  <c r="A7" i="9"/>
  <c r="L7" i="9" s="1"/>
  <c r="L9" i="9" l="1"/>
  <c r="L8" i="9"/>
  <c r="L33" i="9"/>
  <c r="L10" i="9"/>
  <c r="AE14" i="9"/>
  <c r="AE32" i="9" s="1"/>
  <c r="L14" i="9"/>
  <c r="L32" i="9" l="1"/>
  <c r="AE33" i="9"/>
  <c r="K10" i="31"/>
  <c r="K11" i="31" s="1"/>
  <c r="P11" i="31" s="1"/>
  <c r="H10" i="31"/>
  <c r="H11" i="31" l="1"/>
  <c r="H17" i="31" s="1"/>
  <c r="H7" i="14"/>
  <c r="D17" i="35" s="1"/>
  <c r="H10" i="14" l="1"/>
  <c r="B6" i="35" s="1"/>
  <c r="H17" i="14" l="1"/>
</calcChain>
</file>

<file path=xl/sharedStrings.xml><?xml version="1.0" encoding="utf-8"?>
<sst xmlns="http://schemas.openxmlformats.org/spreadsheetml/2006/main" count="2066" uniqueCount="948">
  <si>
    <t>Ver.</t>
    <phoneticPr fontId="4"/>
  </si>
  <si>
    <t>目標保有者のうち主体的に削減を行う者に関する基本情報</t>
    <phoneticPr fontId="4"/>
  </si>
  <si>
    <t>目標保有者の名称</t>
    <rPh sb="0" eb="2">
      <t>モクヒョウ</t>
    </rPh>
    <rPh sb="2" eb="5">
      <t>ホユウシャ</t>
    </rPh>
    <rPh sb="6" eb="8">
      <t>メイショウ</t>
    </rPh>
    <phoneticPr fontId="4"/>
  </si>
  <si>
    <t>その他の目標保有者に関する情報</t>
    <phoneticPr fontId="4"/>
  </si>
  <si>
    <t>※</t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</si>
  <si>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</si>
  <si>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</si>
  <si>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店舗</t>
    <rPh sb="0" eb="2">
      <t>テンポ</t>
    </rPh>
    <phoneticPr fontId="4"/>
  </si>
  <si>
    <t>合計</t>
    <rPh sb="0" eb="2">
      <t>ゴウケイ</t>
    </rPh>
    <phoneticPr fontId="4"/>
  </si>
  <si>
    <t>010：管理，補助的経済活動を行う事業所（01農業）</t>
  </si>
  <si>
    <t>011：耕種農業</t>
  </si>
  <si>
    <t>012：畜産農業</t>
  </si>
  <si>
    <t>013：農業サービス業（園芸サービス業を除く）</t>
  </si>
  <si>
    <t>014：園芸サービス業</t>
  </si>
  <si>
    <t>020：管理，補助的経済活動を行う事業所（02林業）</t>
  </si>
  <si>
    <t>021：育林業</t>
  </si>
  <si>
    <t>022：素材生産業</t>
  </si>
  <si>
    <t>023：特用林産物生産業（きのこ類の栽培を除く）</t>
  </si>
  <si>
    <t>024：林業サービス業</t>
  </si>
  <si>
    <t>029：その他の林業</t>
  </si>
  <si>
    <t>030：管理，補助的経済活動を行う事業所（03漁業）</t>
  </si>
  <si>
    <t>031：海面漁業</t>
  </si>
  <si>
    <t>032：内水面漁業</t>
  </si>
  <si>
    <t>040：管理，補助的経済活動を行う事業所（04水産養殖業）</t>
  </si>
  <si>
    <t>041：海面養殖業</t>
  </si>
  <si>
    <t>042：内水面養殖業</t>
  </si>
  <si>
    <t>050：管理，補助的経済活動を行う事業所（05鉱業，採石業，砂利採取業）</t>
  </si>
  <si>
    <t>051：金属鉱業</t>
  </si>
  <si>
    <t>052：石炭・亜炭鉱業</t>
  </si>
  <si>
    <t>053：原油・天然ガス鉱業</t>
  </si>
  <si>
    <t>054：採石業，砂・砂利・玉石採取業</t>
  </si>
  <si>
    <t xml:space="preserve">055：窯業原料用鉱物鉱業（耐火物・陶磁器・ガラス・セメント原料用に限る） </t>
  </si>
  <si>
    <t>059：その他の鉱業</t>
  </si>
  <si>
    <t>060：管理，補助的経済活動を行う事業所（06総合工事業）</t>
  </si>
  <si>
    <t>061：一般土木建築工事業</t>
  </si>
  <si>
    <t>062：土木工事業（舗装工事業を除く）</t>
  </si>
  <si>
    <t>063：舗装工事業</t>
  </si>
  <si>
    <t>064：建築工事業（木造建築工事業を除く）</t>
  </si>
  <si>
    <t>065：木造建築工事業</t>
  </si>
  <si>
    <t>066：建築リフォーム工事業</t>
  </si>
  <si>
    <t>070：管理，補助的経済活動を行う事業所（07職別工事業）</t>
  </si>
  <si>
    <t>071：大工工事業</t>
  </si>
  <si>
    <t>072：とび・土工・コンクリート工事業</t>
  </si>
  <si>
    <t>073：鉄骨・鉄筋工事業</t>
  </si>
  <si>
    <t>074：石工・れんが・タイル・ブロック工事業</t>
  </si>
  <si>
    <t>075：左官工事業</t>
  </si>
  <si>
    <t>076：板金・金物工事業</t>
  </si>
  <si>
    <t>079：その他の職別工事業</t>
  </si>
  <si>
    <t>078：床・内装工事業</t>
  </si>
  <si>
    <t>080：管理，補助的経済活動を行う事業所（08設備工事業）</t>
  </si>
  <si>
    <t>081：電気工事業</t>
  </si>
  <si>
    <t>082：電気通信・信号装置工事業</t>
  </si>
  <si>
    <t>083：管工事業（さく井工事業を除く）</t>
  </si>
  <si>
    <t>084：機械器具設置工事業</t>
  </si>
  <si>
    <t>089：その他の設備工事業</t>
  </si>
  <si>
    <t>090：管理，補助的経済活動を行う事業所（09食料品製造業）</t>
  </si>
  <si>
    <t>091：畜産食料品製造業</t>
  </si>
  <si>
    <t>092：水産食料品製造業</t>
  </si>
  <si>
    <t>093：野菜缶詰・果実缶詰・農産保存食料品製造業</t>
  </si>
  <si>
    <t>094：調味料製造業</t>
  </si>
  <si>
    <t>095：糖類製造業</t>
  </si>
  <si>
    <t>096：精穀・製粉業</t>
  </si>
  <si>
    <t>097：パン・菓子製造業</t>
  </si>
  <si>
    <t>098：動植物油脂製造業</t>
  </si>
  <si>
    <t>099：その他の食料品製造業</t>
  </si>
  <si>
    <t>100：管理，補助的経済活動を行う事業所（10飲料・たばこ・飼料製造業）</t>
  </si>
  <si>
    <t>101：清涼飲料製造業</t>
  </si>
  <si>
    <t>102：酒類製造業</t>
  </si>
  <si>
    <t>103：茶・コーヒー製造業（清涼飲料を除く）</t>
  </si>
  <si>
    <t>104：製氷業</t>
  </si>
  <si>
    <t>105：たばこ製造業</t>
  </si>
  <si>
    <t>106：飼料・有機質肥料製造業</t>
  </si>
  <si>
    <t>110：管理，補助的経済活動を行う事業所（11繊維工業）</t>
  </si>
  <si>
    <t>111：製糸業，紡績業，化学繊維・ねん糸等製造業</t>
  </si>
  <si>
    <t>112：織物業</t>
  </si>
  <si>
    <t>113：ニット生地製造業</t>
  </si>
  <si>
    <t>114：染色整理業</t>
  </si>
  <si>
    <t>115：綱・網・レース・繊維粗製品製造業</t>
  </si>
  <si>
    <t>116：外衣・シャツ製造業（和式を除く）</t>
  </si>
  <si>
    <t>117：下着類製造業</t>
  </si>
  <si>
    <t>118：和装製品・その他の衣服・繊維製身の回り品製造業</t>
  </si>
  <si>
    <t>119：その他の繊維製品製造業</t>
  </si>
  <si>
    <t>120：管理，補助的経済活動を行う事業所（12木材・木製品製造業）</t>
  </si>
  <si>
    <t>121：製材業，木製品製造業</t>
  </si>
  <si>
    <t>122：造作材・合板・建築用組立材料製造業</t>
  </si>
  <si>
    <t>123：木製容器製造業（竹，とうを含む）</t>
  </si>
  <si>
    <t>129：その他の木製品製造業（竹，とうを含む）</t>
  </si>
  <si>
    <t>130：管理，補助的経済活動を行う事業所（13家具・装備品製造業）</t>
  </si>
  <si>
    <t>131：家具製造業</t>
  </si>
  <si>
    <t>132：宗教用具製造業</t>
  </si>
  <si>
    <t>133：建具製造業</t>
  </si>
  <si>
    <t>139：その他の家具・装備品製造業</t>
  </si>
  <si>
    <t>140：管理，補助的経済活動を行う事業所（14パルプ・紙・紙加工品製造業）</t>
  </si>
  <si>
    <t>141：パルプ製造業</t>
  </si>
  <si>
    <t>142：紙製造業</t>
  </si>
  <si>
    <t>143：加工紙製造業</t>
  </si>
  <si>
    <t>144：紙製品製造業</t>
  </si>
  <si>
    <t>145：紙製容器製造業</t>
  </si>
  <si>
    <t>149：その他のパルプ・紙・紙加工品製造業</t>
  </si>
  <si>
    <t>150：管理，補助的経済活動を行う事業所（15印刷・同関連業）</t>
  </si>
  <si>
    <t>151：印刷業</t>
  </si>
  <si>
    <t>152：製版業</t>
  </si>
  <si>
    <t>153：製本業，印刷物加工業</t>
  </si>
  <si>
    <t>159：印刷関連サービス業</t>
  </si>
  <si>
    <t>160：管理，補助的経済活動を行う事業所（16化学工業）</t>
  </si>
  <si>
    <t>161：化学肥料製造業</t>
  </si>
  <si>
    <t>162：無機化学工業製品製造業</t>
  </si>
  <si>
    <t>163：有機化学工業製品製造業</t>
  </si>
  <si>
    <t>164：油脂加工製品・石けん・合成洗剤・界面活性剤・塗料製造業</t>
  </si>
  <si>
    <t>165：医薬品製造業</t>
  </si>
  <si>
    <t>166：化粧品・歯磨・その他の化粧用調整品製造業</t>
  </si>
  <si>
    <t>169：その他の化学工業</t>
  </si>
  <si>
    <t>170：管理，補助的経済活動を行う事業所（17石油製品・石炭製品製造業）</t>
  </si>
  <si>
    <t>171：石油精製業</t>
  </si>
  <si>
    <t>172：潤滑油・グリース製造業（石油精製業によらないもの）</t>
  </si>
  <si>
    <t>173：コークス製造業</t>
  </si>
  <si>
    <t>174：舗装材料製造業</t>
  </si>
  <si>
    <t>179：その他の石油製品・石炭製品製造業</t>
  </si>
  <si>
    <t>180：管理，補助的経済活動を行う事業所（18プラスチック製品製造業）</t>
  </si>
  <si>
    <t>181：プラスチック板・棒・管・継手・異形押出製品製造業</t>
  </si>
  <si>
    <t>182：プラスチックフィルム・シート・床材・合成皮革製造業</t>
  </si>
  <si>
    <t>183：工業用プラスチック製品製造業</t>
  </si>
  <si>
    <t>184：発泡・強化プラスチック製品製造業</t>
  </si>
  <si>
    <t>185：プラスチック成形材料製造業（廃プラスチックを含む）</t>
  </si>
  <si>
    <t>189：その他のプラスチック製品製造業</t>
  </si>
  <si>
    <t>190：管理，補助的経済活動を行う事業所（19ゴム製品製造業）</t>
  </si>
  <si>
    <t>191：タイヤ・チューブ製造業</t>
  </si>
  <si>
    <t>192：ゴム製・プラスチック製履物・同附属品製造業</t>
  </si>
  <si>
    <t>193：ゴムベルト・ゴムホース・工業用ゴム製品製造業</t>
  </si>
  <si>
    <t>199：その他のゴム製品製造業</t>
  </si>
  <si>
    <t>200：管理，補助的経済活動を行う事業所（20なめし革・同製品・毛皮製造業）</t>
  </si>
  <si>
    <t>201：なめし革製造業</t>
  </si>
  <si>
    <t>202：工業用革製品製造業（手袋を除く）</t>
  </si>
  <si>
    <t>203：革製履物用材料・同附属品製造業</t>
  </si>
  <si>
    <t>204：革製履物製造業</t>
  </si>
  <si>
    <t>205：革製手袋製造業</t>
  </si>
  <si>
    <t>206：かばん製造業</t>
  </si>
  <si>
    <t>207：袋物製造業</t>
  </si>
  <si>
    <t>208：毛皮製造業</t>
  </si>
  <si>
    <t>209：その他のなめし革製品製造業</t>
  </si>
  <si>
    <t>210：管理，補助的経済活動を行う事業所（21窯業・土石製品製造業）</t>
  </si>
  <si>
    <t>211：ガラス・同製品製造業</t>
  </si>
  <si>
    <t>212：セメント・同製品製造業</t>
  </si>
  <si>
    <t>213：建設用粘土製品製造業（陶磁器製を除く）</t>
  </si>
  <si>
    <t>214：陶磁器・同関連製品製造業</t>
  </si>
  <si>
    <t>215：耐火物製造業</t>
  </si>
  <si>
    <t>216：炭素・黒鉛製品製造業</t>
  </si>
  <si>
    <t>217：研磨材・同製品製造業</t>
  </si>
  <si>
    <t>218：骨材・石工品等製造業</t>
  </si>
  <si>
    <t>219：その他の窯業・土石製品製造業</t>
  </si>
  <si>
    <t>220：管理，補助的経済活動を行う事業所（22鉄鋼業）</t>
  </si>
  <si>
    <t>221：製鉄業</t>
  </si>
  <si>
    <t>222：製鋼・製鋼圧延業</t>
  </si>
  <si>
    <t>223：製鋼を行わない鋼材製造業（表面処理鋼材を除く）</t>
  </si>
  <si>
    <t>224：表面処理鋼材製造業</t>
  </si>
  <si>
    <t>225：鉄素形材製造業</t>
  </si>
  <si>
    <t>229：その他の鉄鋼業</t>
  </si>
  <si>
    <t>230：管理，補助的経済活動を行う事業所（23非鉄金属製造業）</t>
  </si>
  <si>
    <t>231：非鉄金属第１次製錬・精製業</t>
  </si>
  <si>
    <t>232：非鉄金属第２次製錬・精製業（非鉄金属合金製造業を含む）</t>
  </si>
  <si>
    <t>233：非鉄金属・同合金圧延業（抽伸，押出しを含む）</t>
  </si>
  <si>
    <t>234：電線・ケーブル製造業</t>
  </si>
  <si>
    <t>235：非鉄金属素形材製造業</t>
  </si>
  <si>
    <t>239：その他の非鉄金属製造業</t>
  </si>
  <si>
    <t>240：管理，補助的経済活動を行う事業所（24金属製品製造業）</t>
  </si>
  <si>
    <t>241：ブリキ缶・その他のめっき板等製品製造業</t>
  </si>
  <si>
    <t>242：洋食器・刃物・手道具・金物類製造業</t>
  </si>
  <si>
    <t>243：暖房・調理等装置，配管工事用附属品製造業</t>
  </si>
  <si>
    <t>244：建設用・建築用金属製品製造業（製缶板金業を含む）</t>
  </si>
  <si>
    <t>245：金属素形材製品製造業</t>
  </si>
  <si>
    <t>246：金属被覆・彫刻業，熱処理業（ほうろう鉄器を除く）</t>
  </si>
  <si>
    <t>247：金属線製品製造業（ねじ類を除く）</t>
  </si>
  <si>
    <t>248：ボルト・ナット・リベット・小ねじ・木ねじ等製造業</t>
  </si>
  <si>
    <t>249：その他の金属製品製造業</t>
  </si>
  <si>
    <t>250：管理，補助的経済活動を行う事業所（25はん用機械器具製造業）</t>
  </si>
  <si>
    <t>251：ボイラ・原動機製造業</t>
  </si>
  <si>
    <t>252：ポンプ・圧縮機器製造業</t>
  </si>
  <si>
    <t>253：一般産業用機械・装置製造業</t>
  </si>
  <si>
    <t>259：その他のはん用機械・同部分品製造業</t>
  </si>
  <si>
    <t>260：管理，補助的経済活動を行う事業所（26生産用機械器具製造業）</t>
  </si>
  <si>
    <t>261：農業用機械製造業（農業用器具を除く）</t>
  </si>
  <si>
    <t>262：建設機械・鉱山機械製造業</t>
  </si>
  <si>
    <t>263：繊維機械製造業</t>
  </si>
  <si>
    <t>264：生活関連産業用機械製造業</t>
  </si>
  <si>
    <t>265：基礎素材産業用機械製造業</t>
  </si>
  <si>
    <t>266：金属加工機械製造業</t>
  </si>
  <si>
    <t>267：半導体・フラットパネルディスプレイ製造装置製造業</t>
  </si>
  <si>
    <t>269：その他の生産用機械・同部分品製造業</t>
  </si>
  <si>
    <t>270：管理，補助的経済活動を行う事業所（27業務用機械器具製造業）</t>
  </si>
  <si>
    <t>271：事務用機械器具製造業</t>
  </si>
  <si>
    <t>272：サービス用・娯楽用機械器具製造業</t>
  </si>
  <si>
    <t>273：計量器・測定器・分析機器・試験機・測量機械器具・理化学機械器具製造業</t>
  </si>
  <si>
    <t>274：医療用機械器具・医療用品製造業</t>
  </si>
  <si>
    <t>275：光学機械器具・レンズ製造業</t>
  </si>
  <si>
    <t>276：武器製造業</t>
  </si>
  <si>
    <t>280：管理，補助的経済活動を行う事業所（28電子部品・デバイス・電子回路製造業）</t>
  </si>
  <si>
    <t>281：電子デバイス製造業</t>
  </si>
  <si>
    <t>282：電子部品製造業</t>
  </si>
  <si>
    <t>283：記録メディア製造業</t>
  </si>
  <si>
    <t>284：電子回路製造業</t>
  </si>
  <si>
    <t>285：ユニット部品製造業</t>
  </si>
  <si>
    <t>289：その他の電子部品・デバイス・電子回路製造業</t>
  </si>
  <si>
    <t>290：管理，補助的経済活動を行う事業所（29電気機械器具製造業）</t>
  </si>
  <si>
    <t>291：発電用・送電用・配電用電気機械器具製造業</t>
  </si>
  <si>
    <t>292：産業用電気機械器具製造業</t>
  </si>
  <si>
    <t>293：民生用電気機械器具製造業</t>
  </si>
  <si>
    <t>294：電球・電気照明器具製造業</t>
  </si>
  <si>
    <t>295：電池製造業</t>
  </si>
  <si>
    <t>296：電子応用装置製造業</t>
  </si>
  <si>
    <t>297：電気計測器製造業</t>
  </si>
  <si>
    <t>299：その他の電気機械器具製造業</t>
  </si>
  <si>
    <t>300：管理，補助的経済活動を行う事業所（30情報通信機械器具製造業）</t>
  </si>
  <si>
    <t>301：通信機械器具・同関連機械器具製造業</t>
  </si>
  <si>
    <t>302：映像・音響機械器具製造業</t>
  </si>
  <si>
    <t>303：電子計算機・同附属装置製造業</t>
  </si>
  <si>
    <t>310：管理，補助的経済活動を行う事業所（31輸送用機械器具製造業）</t>
  </si>
  <si>
    <t>311：自動車・同附属品製造業</t>
  </si>
  <si>
    <t>312：鉄道車両・同部分品製造業</t>
  </si>
  <si>
    <t>313：船舶製造・修理業，舶用機関製造業</t>
  </si>
  <si>
    <t>314：航空機・同附属品製造業</t>
  </si>
  <si>
    <t>315：産業用運搬車両・同部分品・附属品製造業</t>
  </si>
  <si>
    <t>319：その他の輸送用機械器具製造業</t>
  </si>
  <si>
    <t>320：管理，補助的経済活動を行う事業所（32その他の製造業）</t>
  </si>
  <si>
    <t>321：貴金属・宝石製品製造業</t>
  </si>
  <si>
    <t>322：装身具・装飾品・ボタン・同関連品製造業（貴金属・宝石製を除く）</t>
  </si>
  <si>
    <t>323：時計・同部分品製造業</t>
  </si>
  <si>
    <t>324：楽器製造業</t>
  </si>
  <si>
    <t>325：がん具・運動用具製造業</t>
  </si>
  <si>
    <t>326：ペン・鉛筆・絵画用品・その他の事務用品製造業</t>
  </si>
  <si>
    <t>327：漆器製造業</t>
  </si>
  <si>
    <t>328：畳等生活雑貨製品製造業</t>
  </si>
  <si>
    <t>329：他に分類されない製造業</t>
  </si>
  <si>
    <t>330：管理，補助的経済活動を行う事業所（33電気業）</t>
  </si>
  <si>
    <t>331：電気業</t>
  </si>
  <si>
    <t>340：管理，補助的経済活動を行う事業所（34ガス業）</t>
  </si>
  <si>
    <t>341：ガス業</t>
  </si>
  <si>
    <t>350：管理，補助的経済活動を行う事業所（35熱供給業）</t>
  </si>
  <si>
    <t>351：熱供給業</t>
  </si>
  <si>
    <t>360：管理，補助的経済活動を行う事業所（36水道業）</t>
  </si>
  <si>
    <t>361：上水道業</t>
  </si>
  <si>
    <t>362：工業用水道業</t>
  </si>
  <si>
    <t>363：下水道業</t>
  </si>
  <si>
    <t>370：管理，補助的経済活動を行う事業所（37通信業）</t>
  </si>
  <si>
    <t>371：固定電気通信業</t>
  </si>
  <si>
    <t>372：移動電気通信業</t>
  </si>
  <si>
    <t>373：電気通信に附帯するサービス業</t>
  </si>
  <si>
    <t>380：管理，補助的経済活動を行う事業所（38放送業）</t>
  </si>
  <si>
    <t>381：公共放送業（有線放送業を除く）</t>
  </si>
  <si>
    <t>382：民間放送業（有線放送業を除く）</t>
  </si>
  <si>
    <t>383：有線放送業</t>
  </si>
  <si>
    <t>390：管理，補助的経済活動を行う事業所（39情報サービス業）</t>
  </si>
  <si>
    <t>391：ソフトウェア業</t>
  </si>
  <si>
    <t>392：情報処理・提供サービス業</t>
  </si>
  <si>
    <t>400：管理，補助的経済活動を行う事業所（40インターネット附随サービス業）</t>
  </si>
  <si>
    <t>401：インターネット附随サービス業</t>
  </si>
  <si>
    <t>410：管理，補助的経済活動を行う事業所（41映像・音声・文字情報制作業）</t>
  </si>
  <si>
    <t>411：映像情報制作・配給業</t>
  </si>
  <si>
    <t>412：音声情報制作業</t>
  </si>
  <si>
    <t>413：新聞業</t>
  </si>
  <si>
    <t>414：出版業</t>
  </si>
  <si>
    <t>415：広告制作業</t>
  </si>
  <si>
    <t>416：映像・音声・文字情報制作に附帯するサービス業</t>
  </si>
  <si>
    <t>420：管理，補助的経済活動を行う事業所（42鉄道業）</t>
  </si>
  <si>
    <t>421：鉄道業</t>
  </si>
  <si>
    <t>430：管理，補助的経済活動を行う事業所（43道路旅客運送業）</t>
  </si>
  <si>
    <t>431：一般乗合旅客自動車運送業</t>
  </si>
  <si>
    <t>432：一般乗用旅客自動車運送業</t>
  </si>
  <si>
    <t>433：一般貸切旅客自動車運送業</t>
  </si>
  <si>
    <t>439：その他の道路旅客運送業</t>
  </si>
  <si>
    <t>440：管理，補助的経済活動を行う事業所（44道路貨物運送業）</t>
  </si>
  <si>
    <t>441：一般貨物自動車運送業</t>
  </si>
  <si>
    <t>442：特定貨物自動車運送業</t>
  </si>
  <si>
    <t>443：貨物軽自動車運送業</t>
  </si>
  <si>
    <t>444：集配利用運送業</t>
  </si>
  <si>
    <t>449：その他の道路貨物運送業</t>
  </si>
  <si>
    <t>450：管理，補助的経済活動を行う事業所（45水運業）</t>
  </si>
  <si>
    <t>451：外航海運業</t>
  </si>
  <si>
    <t>452：沿海海運業</t>
  </si>
  <si>
    <t>453：内陸水運業</t>
  </si>
  <si>
    <t>454：船舶貸渡業</t>
  </si>
  <si>
    <t>460：管理，補助的経済活動を行う事業所（46航空運輸業）</t>
  </si>
  <si>
    <t>461：航空運送業</t>
  </si>
  <si>
    <t>462：航空機使用業（航空運送業を除く）</t>
  </si>
  <si>
    <t>470：管理，補助的経済活動を行う事業所（47倉庫業）</t>
  </si>
  <si>
    <t>471：倉庫業（冷蔵倉庫業を除く）</t>
  </si>
  <si>
    <t>472：冷蔵倉庫業</t>
  </si>
  <si>
    <t>480：管理，補助的経済活動を行う事業所（48運輸に附帯するサービス業）</t>
  </si>
  <si>
    <t>481：港湾運送業</t>
  </si>
  <si>
    <t>482：貨物運送取扱業（集配利用運送業を除く）</t>
  </si>
  <si>
    <t>483：運送代理店</t>
  </si>
  <si>
    <t>484：こん包業</t>
  </si>
  <si>
    <t>485：運輸施設提供業</t>
  </si>
  <si>
    <t>489：その他の運輸に附帯するサービス業</t>
  </si>
  <si>
    <t>490：管理，補助的経済活動を行う事業所（49郵便業）</t>
  </si>
  <si>
    <t>491：郵便業（信書便事業を含む）</t>
  </si>
  <si>
    <t>500：管理，補助的経済活動を行う事業所（50各種商品卸売業）</t>
  </si>
  <si>
    <t>501：各種商品卸売業</t>
  </si>
  <si>
    <t>510：管理，補助的経済活動を行う事業所（51繊維・衣服等卸売業）</t>
  </si>
  <si>
    <t>511：繊維品卸売業（衣服，身の回り品を除く）</t>
  </si>
  <si>
    <t>512：衣服卸売業</t>
  </si>
  <si>
    <t>513：身の回り品卸売業</t>
  </si>
  <si>
    <t>520：管理，補助的経済活動を行う事業所（52飲食料品卸売業）</t>
  </si>
  <si>
    <t>521：農畜産物・水産物卸売業</t>
  </si>
  <si>
    <t>522：食料・飲料卸売業</t>
  </si>
  <si>
    <t>530：管理，補助的経済活動を行う事業所（53建築材料，鉱物・金属材料等卸売業）</t>
  </si>
  <si>
    <t>531：建築材料卸売業</t>
  </si>
  <si>
    <t>532：化学製品卸売業</t>
  </si>
  <si>
    <t>533：石油・鉱物卸売業</t>
  </si>
  <si>
    <t>534：鉄鋼製品卸売業</t>
  </si>
  <si>
    <t>535：非鉄金属卸売業</t>
  </si>
  <si>
    <t>536：再生資源卸売業</t>
  </si>
  <si>
    <t>540：管理，補助的経済活動を行う事業所（54機械器具卸売業）</t>
  </si>
  <si>
    <t>541：産業機械器具卸売業</t>
  </si>
  <si>
    <t>542：自動車卸売業</t>
  </si>
  <si>
    <t>543：電気機械器具卸売業</t>
  </si>
  <si>
    <t>549：その他の機械器具卸売業</t>
  </si>
  <si>
    <t>550：管理，補助的経済活動を行う事業所（55その他の卸売業）</t>
  </si>
  <si>
    <t>551：家具・建具・じゅう器等卸売業</t>
  </si>
  <si>
    <t>552：医薬品・化粧品等卸売業</t>
  </si>
  <si>
    <t>553：紙・紙製品卸売業</t>
  </si>
  <si>
    <t>559：他に分類されない卸売業</t>
  </si>
  <si>
    <t>560：管理，補助的経済活動を行う事業所（56各種商品小売業）</t>
  </si>
  <si>
    <t>561：百貨店，総合スーパー</t>
  </si>
  <si>
    <t>569：その他の各種商品小売業（従業者が常時50人未満のもの）</t>
  </si>
  <si>
    <t>570：管理，補助的経済活動を行う事業所（57織物・衣服・身の回り品小売業）</t>
  </si>
  <si>
    <t>571：呉服・服地・寝具小売業</t>
  </si>
  <si>
    <t>572：男子服小売業</t>
  </si>
  <si>
    <t>573：婦人・子供服小売業</t>
  </si>
  <si>
    <t>574：靴・履物小売業</t>
  </si>
  <si>
    <t>579：その他の織物・衣服・身の回り品小売業</t>
  </si>
  <si>
    <t>580：管理，補助的経済活動を行う事業所（58飲食料品小売業）</t>
  </si>
  <si>
    <t>581：各種食料品小売業</t>
  </si>
  <si>
    <t>582：野菜・果実小売業</t>
  </si>
  <si>
    <t>583：食肉小売業</t>
  </si>
  <si>
    <t>584：鮮魚小売業</t>
  </si>
  <si>
    <t>585：酒小売業</t>
  </si>
  <si>
    <t>586：菓子・パン小売業</t>
  </si>
  <si>
    <t>589：その他の飲食料品小売業</t>
  </si>
  <si>
    <t>590：管理，補助的経済活動を行う事業所（59機械器具小売業）</t>
  </si>
  <si>
    <t>591：自動車小売業</t>
  </si>
  <si>
    <t>592：自転車小売業</t>
  </si>
  <si>
    <t>593：機械器具小売業（自動車，自転車を除く）</t>
  </si>
  <si>
    <t>600：管理，補助的経済活動を行う事業所（60その他の小売業）</t>
  </si>
  <si>
    <t>601：家具・建具・畳小売業</t>
  </si>
  <si>
    <t>602：じゅう器小売業</t>
  </si>
  <si>
    <t>603：医薬品・化粧品小売業</t>
  </si>
  <si>
    <t>604：農耕用品小売業</t>
  </si>
  <si>
    <t>605：燃料小売業</t>
  </si>
  <si>
    <t>606：書籍・文房具小売業</t>
  </si>
  <si>
    <t>607：スポーツ用品・がん具・娯楽用品・楽器小売業</t>
  </si>
  <si>
    <t>608：写真機・時計・眼鏡小売業</t>
  </si>
  <si>
    <t>609：他に分類されない小売業</t>
  </si>
  <si>
    <t>610：管理，補助的経済活動を行う事業所（61無店舗小売業）</t>
  </si>
  <si>
    <t>611：通信販売・訪問販売小売業</t>
  </si>
  <si>
    <t>612：自動販売機による小売業</t>
  </si>
  <si>
    <t>619：その他の無店舗小売業</t>
  </si>
  <si>
    <t>620：管理，補助的経済活動を行う事業所（62銀行業）</t>
  </si>
  <si>
    <t>621：中央銀行</t>
  </si>
  <si>
    <t>622：銀行（中央銀行を除く）</t>
  </si>
  <si>
    <t>630：管理，補助的経済活動を行う事業所（63協同組織金融業）</t>
  </si>
  <si>
    <t>631：中小企業等金融業</t>
  </si>
  <si>
    <t>632：農林水産金融業</t>
  </si>
  <si>
    <t>640：管理，補助的経済活動を行う事業所（64貸金業，クレジットカード業等非預金信用機関）</t>
  </si>
  <si>
    <t>641：貸金業</t>
  </si>
  <si>
    <t>642：質屋</t>
  </si>
  <si>
    <t>643：クレジットカード業，割賦金融業</t>
  </si>
  <si>
    <t>649：その他の非預金信用機関</t>
  </si>
  <si>
    <t>650：管理，補助的経済活動を行う事業所（65金融商品取引業，商品先物取引業）</t>
  </si>
  <si>
    <t>651：金融商品取引業</t>
  </si>
  <si>
    <t>652：商品先物取引業，商品投資顧問業</t>
  </si>
  <si>
    <t>660：管理，補助的経済活動を行う事業所（66補助的金融業等）</t>
  </si>
  <si>
    <t>661：補助的金融業，金融附帯業</t>
  </si>
  <si>
    <t>662：信託業</t>
  </si>
  <si>
    <t>663：金融代理業</t>
  </si>
  <si>
    <t>670：管理，補助的経済活動を行う事業所（67保険業）</t>
  </si>
  <si>
    <t>671：生命保険業</t>
  </si>
  <si>
    <t>672：損害保険業</t>
  </si>
  <si>
    <t>673：共済事業，少額短期保険業</t>
  </si>
  <si>
    <t>674：保険媒介代理業</t>
  </si>
  <si>
    <t>675：保険サービス業</t>
  </si>
  <si>
    <t>680：管理，補助的経済活動を行う事業所（68不動産取引業）</t>
  </si>
  <si>
    <t>681：建物売買業，土地売買業</t>
  </si>
  <si>
    <t>682：不動産代理業・仲介業</t>
  </si>
  <si>
    <t>690：管理，補助的経済活動を行う事業所（69不動産賃貸業・管理業）</t>
  </si>
  <si>
    <t>691：不動産賃貸業（貸家業，貸間業を除く）</t>
  </si>
  <si>
    <t>692：貸家業，貸間業</t>
  </si>
  <si>
    <t>693：駐車場業</t>
  </si>
  <si>
    <t>694：不動産管理業</t>
  </si>
  <si>
    <t>700：管理，補助的経済活動を行う事業所（70物品賃貸業）</t>
  </si>
  <si>
    <t>701：各種物品賃貸業</t>
  </si>
  <si>
    <t>702：産業用機械器具賃貸業</t>
  </si>
  <si>
    <t>703：事務用機械器具賃貸業</t>
  </si>
  <si>
    <t>704：自動車賃貸業</t>
  </si>
  <si>
    <t>705：スポーツ・娯楽用品賃貸業</t>
  </si>
  <si>
    <t>709：その他の物品賃貸業</t>
  </si>
  <si>
    <t>710：管理，補助的経済活動を行う事業所（71学術・開発研究機関）</t>
  </si>
  <si>
    <t>711：自然科学研究所</t>
  </si>
  <si>
    <t>712：人文・社会科学研究所</t>
  </si>
  <si>
    <t>720：管理，補助的経済活動を行う事業所（72専門サービス業）</t>
  </si>
  <si>
    <t>721：法律事務所，特許事務所</t>
  </si>
  <si>
    <t>722：公証人役場，司法書士事務所，土地家屋調査士事務所</t>
  </si>
  <si>
    <t>723：行政書士事務所</t>
  </si>
  <si>
    <t>724：公認会計士事務所，税理士事務所</t>
  </si>
  <si>
    <t>725：社会保険労務士事務所</t>
  </si>
  <si>
    <t>726：デザイン業</t>
  </si>
  <si>
    <t>727：著述・芸術家業</t>
  </si>
  <si>
    <t>728：経営コンサルタント業，純粋持株会社</t>
  </si>
  <si>
    <t>729：その他の専門サービス業</t>
  </si>
  <si>
    <t>730：管理，補助的経済活動を行う事業所（73広告業）</t>
  </si>
  <si>
    <t>731：広告業</t>
  </si>
  <si>
    <t>740：管理，補助的経済活動を行う事業所（74技術サービス業）</t>
  </si>
  <si>
    <t>741：獣医業</t>
  </si>
  <si>
    <t>742：土木建築サービス業</t>
  </si>
  <si>
    <t>743：機械設計業</t>
  </si>
  <si>
    <t>744：商品・非破壊検査業</t>
  </si>
  <si>
    <t>745：計量証明業</t>
  </si>
  <si>
    <t>746：写真業</t>
  </si>
  <si>
    <t>749：その他の技術サービス業</t>
  </si>
  <si>
    <t>750：管理，補助的経済活動を行う事業所（75宿泊業）</t>
  </si>
  <si>
    <t>751：旅館，ホテル</t>
  </si>
  <si>
    <t>752：簡易宿所</t>
  </si>
  <si>
    <t>753：下宿業</t>
  </si>
  <si>
    <t>759：その他の宿泊業</t>
  </si>
  <si>
    <t>760：管理，補助的経済活動を行う事業所（76飲食店）</t>
  </si>
  <si>
    <t>761：食堂，レストラン（専門料理店を除く）</t>
  </si>
  <si>
    <t>762：専門料理店</t>
  </si>
  <si>
    <t>763：そば・うどん店</t>
  </si>
  <si>
    <t>764：すし店</t>
  </si>
  <si>
    <t>765：酒場，ビヤホール</t>
  </si>
  <si>
    <t>766：バー，キャバレー，ナイトクラブ</t>
  </si>
  <si>
    <t>767：喫茶店</t>
  </si>
  <si>
    <t>769：その他の飲食店</t>
  </si>
  <si>
    <t>770：管理，補助的経済活動を行う事業所（77持ち帰り・配達飲食サービス業）</t>
  </si>
  <si>
    <t>771：持ち帰り飲食サービス業</t>
  </si>
  <si>
    <t>772：配達飲食サービス業</t>
  </si>
  <si>
    <t>780：管理，補助的経済活動を行う事業所（78洗濯・理容・美容・浴場業）</t>
  </si>
  <si>
    <t>781：洗濯業</t>
  </si>
  <si>
    <t>782：理容業</t>
  </si>
  <si>
    <t>783：美容業</t>
  </si>
  <si>
    <t>784：一般公衆浴場業</t>
  </si>
  <si>
    <t>785：その他の公衆浴場業</t>
  </si>
  <si>
    <t>789：その他の洗濯・理容・美容・浴場業</t>
  </si>
  <si>
    <t>790：管理，補助的経済活動を行う事業所（79その他の生活関連サービス業）</t>
  </si>
  <si>
    <t>791：旅行業</t>
  </si>
  <si>
    <t>792：家事サービス業</t>
  </si>
  <si>
    <t>793：衣服裁縫修理業</t>
  </si>
  <si>
    <t>794：物品預り業</t>
  </si>
  <si>
    <t>795：火葬・墓地管理業</t>
  </si>
  <si>
    <t>796：冠婚葬祭業</t>
  </si>
  <si>
    <t>799：他に分類されない生活関連サービス業</t>
  </si>
  <si>
    <t>800：管理，補助的経済活動を行う事業所（80娯楽業）</t>
  </si>
  <si>
    <t>801：映画館</t>
  </si>
  <si>
    <t>802：興行場（別掲を除く），興行団</t>
  </si>
  <si>
    <t>803：競輪・競馬等の競走場，競技団</t>
  </si>
  <si>
    <t>804：スポーツ施設提供業</t>
  </si>
  <si>
    <t>805：公園，遊園地</t>
  </si>
  <si>
    <t>806：遊戯場</t>
  </si>
  <si>
    <t>809：その他の娯楽業</t>
  </si>
  <si>
    <t>810：管理，補助的経済活動を行う事業所（81学校教育）</t>
  </si>
  <si>
    <t>811：幼稚園</t>
  </si>
  <si>
    <t>812：小学校</t>
  </si>
  <si>
    <t>813：中学校</t>
  </si>
  <si>
    <t>814：高等学校，中等教育学校</t>
  </si>
  <si>
    <t>815：特別支援学校</t>
  </si>
  <si>
    <t>816：高等教育機関</t>
  </si>
  <si>
    <t>817：専修学校，各種学校</t>
  </si>
  <si>
    <t>818：学校教育支援機関</t>
  </si>
  <si>
    <t>819：幼保連携型認定こども園</t>
  </si>
  <si>
    <t>820：管理，補助的経済活動を行う事業所（82その他の教育，学習支援業）</t>
  </si>
  <si>
    <t>821：社会教育</t>
  </si>
  <si>
    <t>822：職業・教育支援施設</t>
  </si>
  <si>
    <t>823：学習塾</t>
  </si>
  <si>
    <t>824：教養・技能教授業</t>
  </si>
  <si>
    <t>829：他に分類されない教育，学習支援業</t>
  </si>
  <si>
    <t>830：管理，補助的経済活動を行う事業所（83医療業）</t>
  </si>
  <si>
    <t>831：病院</t>
  </si>
  <si>
    <t>832：一般診療所</t>
  </si>
  <si>
    <t>833：歯科診療所</t>
  </si>
  <si>
    <t>834：助産・看護業</t>
  </si>
  <si>
    <t>835：療術業</t>
  </si>
  <si>
    <t>836：医療に附帯するサービス業</t>
  </si>
  <si>
    <t>840：管理，補助的経済活動を行う事業所（84保健衛生）</t>
  </si>
  <si>
    <t>841：保健所</t>
  </si>
  <si>
    <t>842：健康相談施設</t>
  </si>
  <si>
    <t>849：その他の保健衛生</t>
  </si>
  <si>
    <t>850：管理，補助的経済活動を行う事業所（85社会保険・社会福祉・介護事業）</t>
  </si>
  <si>
    <t>851：社会保険事業団体</t>
  </si>
  <si>
    <t>852：福祉事務所</t>
  </si>
  <si>
    <t>853：児童福祉事業</t>
  </si>
  <si>
    <t>854：老人福祉・介護事業</t>
  </si>
  <si>
    <t>855：障害者福祉事業</t>
  </si>
  <si>
    <t>859：その他の社会保険・社会福祉・介護事業</t>
  </si>
  <si>
    <t>860：管理，補助的経済活動を行う事業所（86郵便局）</t>
  </si>
  <si>
    <t>861：郵便局</t>
  </si>
  <si>
    <t>862：郵便局受託業</t>
  </si>
  <si>
    <t>870：管理，補助的経済活動を行う事業所（87協同組合）</t>
  </si>
  <si>
    <t>871：農林水産業協同組合（他に分類されないもの）</t>
  </si>
  <si>
    <t>872：事業協同組合（他に分類されないもの）</t>
  </si>
  <si>
    <t>880：管理，補助的経済活動を行う事業所（88廃棄物処理業）</t>
  </si>
  <si>
    <t>881：一般廃棄物処理業</t>
  </si>
  <si>
    <t>882：産業廃棄物処理業</t>
  </si>
  <si>
    <t>889：その他の廃棄物処理業</t>
  </si>
  <si>
    <t>890：管理，補助的経済活動を行う事業所（89自動車整備業）</t>
  </si>
  <si>
    <t>891：自動車整備業</t>
  </si>
  <si>
    <t>900：管理，補助的経済活動を行う事業所（90機械等修理業）</t>
  </si>
  <si>
    <t>901：機械修理業（電気機械器具を除く）</t>
  </si>
  <si>
    <t>902：電気機械器具修理業</t>
  </si>
  <si>
    <t>903：表具業</t>
  </si>
  <si>
    <t>909：その他の修理業</t>
  </si>
  <si>
    <t>910：管理，補助的経済活動を行う事業所（91職業紹介・労働者派遣業）</t>
  </si>
  <si>
    <t>911：職業紹介業</t>
  </si>
  <si>
    <t>912：労働者派遣業</t>
  </si>
  <si>
    <t>920：管理，補助的経済活動を行う事業所（92その他の事業サービス業）</t>
  </si>
  <si>
    <t>921：速記・ワープロ入力・複写業</t>
  </si>
  <si>
    <t>922：建物サービス業</t>
  </si>
  <si>
    <t>923：警備業</t>
  </si>
  <si>
    <t>929：他に分類されない事業サービス業</t>
  </si>
  <si>
    <t>931：経済団体</t>
  </si>
  <si>
    <t>932：労働団体</t>
  </si>
  <si>
    <t>933：学術・文化団体</t>
  </si>
  <si>
    <t>934：政治団体</t>
  </si>
  <si>
    <t>939：他に分類されない非営利的団体</t>
  </si>
  <si>
    <t>941：神道系宗教</t>
  </si>
  <si>
    <t>942：仏教系宗教</t>
  </si>
  <si>
    <t>943：キリスト教系宗教</t>
  </si>
  <si>
    <t>949：その他の宗教</t>
  </si>
  <si>
    <t>950：管理，補助的経済活動を行う事業所（95その他のサービス業）</t>
  </si>
  <si>
    <t>951：集会場</t>
  </si>
  <si>
    <t>952：と畜場</t>
  </si>
  <si>
    <t>959：他に分類されないサービス業</t>
  </si>
  <si>
    <t>961：外国公館</t>
  </si>
  <si>
    <t>969：その他の外国公務</t>
  </si>
  <si>
    <t>971：立法機関</t>
  </si>
  <si>
    <t>972：司法機関</t>
  </si>
  <si>
    <t>973：行政機関</t>
  </si>
  <si>
    <t>981：都道府県機関</t>
  </si>
  <si>
    <t>982：市町村機関</t>
  </si>
  <si>
    <t>999：分類不能の産業</t>
  </si>
  <si>
    <t>敷地境界の識別方法</t>
    <rPh sb="0" eb="2">
      <t>シキチ</t>
    </rPh>
    <rPh sb="2" eb="4">
      <t>キョウカイ</t>
    </rPh>
    <rPh sb="5" eb="7">
      <t>シキベツ</t>
    </rPh>
    <rPh sb="7" eb="9">
      <t>ホウホウ</t>
    </rPh>
    <phoneticPr fontId="4"/>
  </si>
  <si>
    <t>排出源の特定方法</t>
    <rPh sb="0" eb="3">
      <t>ハイシュツゲン</t>
    </rPh>
    <rPh sb="4" eb="6">
      <t>トクテイ</t>
    </rPh>
    <rPh sb="6" eb="8">
      <t>ホウホウ</t>
    </rPh>
    <phoneticPr fontId="4"/>
  </si>
  <si>
    <t>変更の概要</t>
    <rPh sb="0" eb="2">
      <t>ヘンコウ</t>
    </rPh>
    <rPh sb="3" eb="5">
      <t>ガイヨウ</t>
    </rPh>
    <phoneticPr fontId="4"/>
  </si>
  <si>
    <t>排出源</t>
    <rPh sb="0" eb="3">
      <t>ハイシュツゲン</t>
    </rPh>
    <phoneticPr fontId="4"/>
  </si>
  <si>
    <t>供給形態</t>
    <rPh sb="0" eb="2">
      <t>キョウキュウ</t>
    </rPh>
    <rPh sb="2" eb="4">
      <t>ケイタイ</t>
    </rPh>
    <phoneticPr fontId="4"/>
  </si>
  <si>
    <t>供給先</t>
    <rPh sb="0" eb="3">
      <t>キョウキュウサキ</t>
    </rPh>
    <phoneticPr fontId="4"/>
  </si>
  <si>
    <t>敷地境界等に関する情報</t>
  </si>
  <si>
    <t>2.</t>
    <phoneticPr fontId="2"/>
  </si>
  <si>
    <t>敷地図及び排出源</t>
    <rPh sb="0" eb="2">
      <t>シキチ</t>
    </rPh>
    <rPh sb="2" eb="3">
      <t>ズ</t>
    </rPh>
    <rPh sb="3" eb="4">
      <t>オヨ</t>
    </rPh>
    <rPh sb="5" eb="8">
      <t>ハイシュツゲン</t>
    </rPh>
    <phoneticPr fontId="4"/>
  </si>
  <si>
    <t>算定対象範囲
(バウンダリ)
外への供給</t>
    <rPh sb="0" eb="2">
      <t>サンテイ</t>
    </rPh>
    <rPh sb="2" eb="4">
      <t>タイショウ</t>
    </rPh>
    <rPh sb="4" eb="6">
      <t>ハンイ</t>
    </rPh>
    <rPh sb="15" eb="16">
      <t>ガイ</t>
    </rPh>
    <phoneticPr fontId="4"/>
  </si>
  <si>
    <t>算定責任者</t>
    <rPh sb="0" eb="2">
      <t>サンテイ</t>
    </rPh>
    <rPh sb="2" eb="5">
      <t>セキニンシャ</t>
    </rPh>
    <phoneticPr fontId="4"/>
  </si>
  <si>
    <t>氏名</t>
    <rPh sb="0" eb="2">
      <t>シメイ</t>
    </rPh>
    <phoneticPr fontId="4"/>
  </si>
  <si>
    <t>部署・役職</t>
    <rPh sb="0" eb="2">
      <t>ブショ</t>
    </rPh>
    <rPh sb="3" eb="5">
      <t>ヤクショク</t>
    </rPh>
    <phoneticPr fontId="4"/>
  </si>
  <si>
    <t>算定担当者</t>
    <rPh sb="0" eb="2">
      <t>サンテイ</t>
    </rPh>
    <rPh sb="2" eb="5">
      <t>タントウシャ</t>
    </rPh>
    <phoneticPr fontId="4"/>
  </si>
  <si>
    <t>算定体制</t>
    <phoneticPr fontId="4"/>
  </si>
  <si>
    <t>算定体制</t>
    <phoneticPr fontId="2"/>
  </si>
  <si>
    <t>3.</t>
    <phoneticPr fontId="2"/>
  </si>
  <si>
    <t>排出源No.</t>
    <rPh sb="0" eb="2">
      <t>ハイシュツ</t>
    </rPh>
    <rPh sb="2" eb="3">
      <t>ゲン</t>
    </rPh>
    <phoneticPr fontId="4"/>
  </si>
  <si>
    <t>算定対象</t>
    <rPh sb="0" eb="2">
      <t>サンテイ</t>
    </rPh>
    <rPh sb="2" eb="4">
      <t>タイショウ</t>
    </rPh>
    <phoneticPr fontId="4"/>
  </si>
  <si>
    <t>外部
供給</t>
    <rPh sb="0" eb="2">
      <t>ガイブ</t>
    </rPh>
    <rPh sb="3" eb="5">
      <t>キョウキュウ</t>
    </rPh>
    <phoneticPr fontId="4"/>
  </si>
  <si>
    <t>備考</t>
    <rPh sb="0" eb="2">
      <t>ビコウ</t>
    </rPh>
    <phoneticPr fontId="4"/>
  </si>
  <si>
    <t>①燃料の使用</t>
  </si>
  <si>
    <t>②電気・熱の使用</t>
  </si>
  <si>
    <t>④工業プロセス</t>
    <rPh sb="1" eb="3">
      <t>コウギョウ</t>
    </rPh>
    <phoneticPr fontId="4"/>
  </si>
  <si>
    <t>○</t>
  </si>
  <si>
    <t>×</t>
  </si>
  <si>
    <t>年度</t>
    <rPh sb="0" eb="2">
      <t>ネンド</t>
    </rPh>
    <phoneticPr fontId="2"/>
  </si>
  <si>
    <t>排出源の
種類</t>
    <rPh sb="0" eb="3">
      <t>ハイシュツゲン</t>
    </rPh>
    <rPh sb="5" eb="7">
      <t>シュルイ</t>
    </rPh>
    <phoneticPr fontId="4"/>
  </si>
  <si>
    <t>③廃棄物の焼却・使用等</t>
  </si>
  <si>
    <t>排出源の種類</t>
    <rPh sb="0" eb="3">
      <t>ハイシュツゲン</t>
    </rPh>
    <rPh sb="4" eb="6">
      <t>シュルイ</t>
    </rPh>
    <phoneticPr fontId="2"/>
  </si>
  <si>
    <t>算定対象</t>
    <rPh sb="0" eb="2">
      <t>サンテイ</t>
    </rPh>
    <rPh sb="2" eb="4">
      <t>タイショウ</t>
    </rPh>
    <phoneticPr fontId="2"/>
  </si>
  <si>
    <t>対象外の理由</t>
    <rPh sb="0" eb="3">
      <t>タイショウガイ</t>
    </rPh>
    <rPh sb="4" eb="6">
      <t>リユウ</t>
    </rPh>
    <phoneticPr fontId="2"/>
  </si>
  <si>
    <t>B</t>
    <phoneticPr fontId="2"/>
  </si>
  <si>
    <t>○
(変更有)</t>
    <rPh sb="3" eb="5">
      <t>ヘンコウ</t>
    </rPh>
    <rPh sb="5" eb="6">
      <t>アリ</t>
    </rPh>
    <phoneticPr fontId="3"/>
  </si>
  <si>
    <t>少量排出源に該当するため</t>
  </si>
  <si>
    <t>実施ルールで規定された算定対象活動に含まれないため　</t>
  </si>
  <si>
    <t>A</t>
    <phoneticPr fontId="2"/>
  </si>
  <si>
    <t>C</t>
    <phoneticPr fontId="2"/>
  </si>
  <si>
    <t>1)</t>
    <phoneticPr fontId="2"/>
  </si>
  <si>
    <t>①燃料の使用に伴うCO2排出、②電気・熱の使用に伴うCO2排出、③廃棄物の焼却・使用等に伴うCO2排出、④工業プロセスに伴うCO2排出</t>
    <rPh sb="1" eb="3">
      <t>ネンリョウ</t>
    </rPh>
    <rPh sb="4" eb="6">
      <t>シヨウ</t>
    </rPh>
    <rPh sb="7" eb="8">
      <t>トモナ</t>
    </rPh>
    <rPh sb="12" eb="14">
      <t>ハイシュツ</t>
    </rPh>
    <rPh sb="16" eb="18">
      <t>デンキ</t>
    </rPh>
    <rPh sb="19" eb="20">
      <t>ネツ</t>
    </rPh>
    <rPh sb="21" eb="23">
      <t>シヨウ</t>
    </rPh>
    <rPh sb="24" eb="25">
      <t>トモナ</t>
    </rPh>
    <rPh sb="29" eb="31">
      <t>ハイシュツ</t>
    </rPh>
    <rPh sb="33" eb="36">
      <t>ハイキブツ</t>
    </rPh>
    <rPh sb="37" eb="39">
      <t>ショウキャク</t>
    </rPh>
    <rPh sb="40" eb="43">
      <t>シヨウトウ</t>
    </rPh>
    <rPh sb="44" eb="45">
      <t>トモナ</t>
    </rPh>
    <rPh sb="49" eb="51">
      <t>ハイシュツ</t>
    </rPh>
    <rPh sb="53" eb="55">
      <t>コウギョウ</t>
    </rPh>
    <rPh sb="60" eb="61">
      <t>トモナ</t>
    </rPh>
    <rPh sb="65" eb="67">
      <t>ハイシュツ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</si>
  <si>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</si>
  <si>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</si>
  <si>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</si>
  <si>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</si>
  <si>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</si>
  <si>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排出源に関する情報</t>
  </si>
  <si>
    <t>4.</t>
    <phoneticPr fontId="2"/>
  </si>
  <si>
    <t>5.</t>
    <phoneticPr fontId="2"/>
  </si>
  <si>
    <t>活動種別</t>
    <rPh sb="0" eb="2">
      <t>カツドウ</t>
    </rPh>
    <rPh sb="2" eb="4">
      <t>シュベツ</t>
    </rPh>
    <phoneticPr fontId="4"/>
  </si>
  <si>
    <t>活動量</t>
    <rPh sb="0" eb="2">
      <t>カツドウ</t>
    </rPh>
    <rPh sb="2" eb="3">
      <t>リョウ</t>
    </rPh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</si>
  <si>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</si>
  <si>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系統電力</t>
    <rPh sb="0" eb="2">
      <t>ケイトウ</t>
    </rPh>
    <rPh sb="2" eb="4">
      <t>デンリョク</t>
    </rPh>
    <phoneticPr fontId="2"/>
  </si>
  <si>
    <t>輸入原料炭</t>
    <rPh sb="0" eb="2">
      <t>ユニュウ</t>
    </rPh>
    <phoneticPr fontId="2"/>
  </si>
  <si>
    <t>国産一般炭</t>
    <rPh sb="0" eb="2">
      <t>コクサン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</si>
  <si>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</si>
  <si>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輸入無煙炭</t>
    <rPh sb="0" eb="2">
      <t>ユニュウ</t>
    </rPh>
    <phoneticPr fontId="2"/>
  </si>
  <si>
    <t>コークス</t>
  </si>
  <si>
    <t>原油</t>
  </si>
  <si>
    <t>ガソリン</t>
  </si>
  <si>
    <t>ナフサ</t>
  </si>
  <si>
    <t>ジェット燃料</t>
  </si>
  <si>
    <t>灯油</t>
  </si>
  <si>
    <t>軽油</t>
  </si>
  <si>
    <t>A重油</t>
  </si>
  <si>
    <t>B重油</t>
  </si>
  <si>
    <t>C重油</t>
  </si>
  <si>
    <t>潤滑油</t>
    <rPh sb="0" eb="3">
      <t>ジュンカツユ</t>
    </rPh>
    <phoneticPr fontId="2"/>
  </si>
  <si>
    <t>オイルコークス</t>
  </si>
  <si>
    <t>LPG</t>
  </si>
  <si>
    <t>天然ガス</t>
  </si>
  <si>
    <t>LNG</t>
  </si>
  <si>
    <t>都市ガス</t>
  </si>
  <si>
    <t>コールタール</t>
  </si>
  <si>
    <t>アスファルト</t>
  </si>
  <si>
    <t>NGL・コンデンセート</t>
  </si>
  <si>
    <t>製油所ガス</t>
    <rPh sb="0" eb="3">
      <t>セイユジョ</t>
    </rPh>
    <phoneticPr fontId="2"/>
  </si>
  <si>
    <t>コークス炉ガス</t>
  </si>
  <si>
    <t>高炉ガス</t>
  </si>
  <si>
    <t>転炉ガス</t>
  </si>
  <si>
    <t>産業用蒸気</t>
  </si>
  <si>
    <t>温水</t>
  </si>
  <si>
    <t>冷水</t>
  </si>
  <si>
    <t>蒸気（産業用以外）</t>
  </si>
  <si>
    <t>所内消費電力</t>
    <rPh sb="0" eb="2">
      <t>ショナイ</t>
    </rPh>
    <rPh sb="2" eb="4">
      <t>ショウヒ</t>
    </rPh>
    <rPh sb="4" eb="6">
      <t>デンリョク</t>
    </rPh>
    <phoneticPr fontId="2"/>
  </si>
  <si>
    <t>外部供給電力</t>
    <rPh sb="0" eb="2">
      <t>ガイブ</t>
    </rPh>
    <rPh sb="2" eb="4">
      <t>キョウキュウ</t>
    </rPh>
    <rPh sb="4" eb="6">
      <t>デンリョク</t>
    </rPh>
    <phoneticPr fontId="2"/>
  </si>
  <si>
    <t>所内消費熱</t>
    <rPh sb="0" eb="2">
      <t>ショナイ</t>
    </rPh>
    <rPh sb="2" eb="5">
      <t>ショウヒネツ</t>
    </rPh>
    <phoneticPr fontId="2"/>
  </si>
  <si>
    <t>外部供給熱</t>
    <rPh sb="0" eb="2">
      <t>ガイブ</t>
    </rPh>
    <rPh sb="2" eb="4">
      <t>キョウキュウ</t>
    </rPh>
    <rPh sb="4" eb="5">
      <t>ネツ</t>
    </rPh>
    <phoneticPr fontId="2"/>
  </si>
  <si>
    <t>①廃油</t>
    <rPh sb="1" eb="3">
      <t>ハイユ</t>
    </rPh>
    <phoneticPr fontId="2"/>
  </si>
  <si>
    <t>②廃合成繊維</t>
    <rPh sb="1" eb="2">
      <t>ハイ</t>
    </rPh>
    <rPh sb="2" eb="4">
      <t>ゴウセイ</t>
    </rPh>
    <rPh sb="4" eb="6">
      <t>センイ</t>
    </rPh>
    <phoneticPr fontId="2"/>
  </si>
  <si>
    <t>③廃ゴムタイヤ</t>
    <rPh sb="1" eb="2">
      <t>ハイ</t>
    </rPh>
    <phoneticPr fontId="2"/>
  </si>
  <si>
    <t>④　②③以外の廃プラスチック類（産業廃棄物）</t>
    <rPh sb="4" eb="6">
      <t>イガイ</t>
    </rPh>
    <rPh sb="7" eb="8">
      <t>ハイ</t>
    </rPh>
    <rPh sb="14" eb="15">
      <t>ルイ</t>
    </rPh>
    <rPh sb="16" eb="18">
      <t>サンギョウ</t>
    </rPh>
    <rPh sb="18" eb="21">
      <t>ハイキブツ</t>
    </rPh>
    <phoneticPr fontId="2"/>
  </si>
  <si>
    <t>⑤　②③④以外の廃プラスチック類（一般廃棄物）</t>
    <rPh sb="5" eb="7">
      <t>イガイ</t>
    </rPh>
    <rPh sb="8" eb="9">
      <t>ハイ</t>
    </rPh>
    <rPh sb="15" eb="16">
      <t>ルイ</t>
    </rPh>
    <rPh sb="17" eb="19">
      <t>イッパン</t>
    </rPh>
    <rPh sb="19" eb="22">
      <t>ハイキブツ</t>
    </rPh>
    <phoneticPr fontId="2"/>
  </si>
  <si>
    <t>廃油から製造される燃料油</t>
    <rPh sb="0" eb="1">
      <t>ハイ</t>
    </rPh>
    <rPh sb="1" eb="2">
      <t>ユ</t>
    </rPh>
    <rPh sb="4" eb="6">
      <t>セイゾウ</t>
    </rPh>
    <rPh sb="9" eb="11">
      <t>ネンリョウ</t>
    </rPh>
    <rPh sb="11" eb="12">
      <t>アブラ</t>
    </rPh>
    <phoneticPr fontId="2"/>
  </si>
  <si>
    <t>廃プラスチック類から製造される燃料油</t>
    <rPh sb="0" eb="1">
      <t>ハイ</t>
    </rPh>
    <rPh sb="7" eb="8">
      <t>ルイ</t>
    </rPh>
    <rPh sb="10" eb="12">
      <t>セイゾウ</t>
    </rPh>
    <rPh sb="15" eb="17">
      <t>ネンリョウ</t>
    </rPh>
    <rPh sb="17" eb="18">
      <t>ユ</t>
    </rPh>
    <phoneticPr fontId="2"/>
  </si>
  <si>
    <t>ごみ固形燃料（RPF）</t>
    <rPh sb="2" eb="4">
      <t>コケイ</t>
    </rPh>
    <rPh sb="4" eb="6">
      <t>ネンリョウ</t>
    </rPh>
    <phoneticPr fontId="2"/>
  </si>
  <si>
    <t>ごみ固形燃料（RDF）</t>
    <rPh sb="2" eb="4">
      <t>コケイ</t>
    </rPh>
    <rPh sb="4" eb="6">
      <t>ネンリョウ</t>
    </rPh>
    <phoneticPr fontId="2"/>
  </si>
  <si>
    <t>セメントの製造</t>
    <rPh sb="5" eb="7">
      <t>セイゾウ</t>
    </rPh>
    <phoneticPr fontId="2"/>
  </si>
  <si>
    <t>ソーダ灰の製造</t>
  </si>
  <si>
    <t>ソーダ灰の使用</t>
  </si>
  <si>
    <t>エチレンの製造</t>
  </si>
  <si>
    <t>カルシウムカーバイドを原料としたアセチレンの使用（燃焼）</t>
    <rPh sb="11" eb="13">
      <t>ゲンリョウ</t>
    </rPh>
    <phoneticPr fontId="2"/>
  </si>
  <si>
    <t>電気炉を使用した粗鋼の製造</t>
  </si>
  <si>
    <t>その他（要：備考欄への詳細記載）</t>
  </si>
  <si>
    <t>活動種別</t>
    <rPh sb="0" eb="2">
      <t>カツドウ</t>
    </rPh>
    <rPh sb="2" eb="4">
      <t>シュベツ</t>
    </rPh>
    <phoneticPr fontId="2"/>
  </si>
  <si>
    <t>Tier 1</t>
  </si>
  <si>
    <t>Tier 2</t>
  </si>
  <si>
    <t>Tier 3</t>
  </si>
  <si>
    <t>Tier 4</t>
  </si>
  <si>
    <t>A-1</t>
    <phoneticPr fontId="3"/>
  </si>
  <si>
    <t>A-2</t>
    <phoneticPr fontId="3"/>
  </si>
  <si>
    <t>B</t>
    <phoneticPr fontId="3"/>
  </si>
  <si>
    <t>5)</t>
  </si>
  <si>
    <t>4)</t>
  </si>
  <si>
    <t>3)</t>
  </si>
  <si>
    <t>2)</t>
  </si>
  <si>
    <t>1)</t>
  </si>
  <si>
    <t>実施ルールに基づきCO2排出量を算定・検証し、自社のCO2排出量に含める活動に該当する場合には「○」、該当しない場合には「×」を選択してください。</t>
    <phoneticPr fontId="2"/>
  </si>
  <si>
    <t>自らが外部に電気・熱を供給している排出源に該当する場合には「○」を選択してください。</t>
    <phoneticPr fontId="2"/>
  </si>
  <si>
    <t>同種、かつ、同一のモニタリングポイントを共有する複数の排出源は、排出源NO.を一つにまとめて記載することができます。</t>
    <phoneticPr fontId="2"/>
  </si>
  <si>
    <t>量</t>
    <rPh sb="0" eb="1">
      <t>リョウ</t>
    </rPh>
    <phoneticPr fontId="4"/>
  </si>
  <si>
    <t>単位</t>
    <rPh sb="0" eb="2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</si>
  <si>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</si>
  <si>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</si>
  <si>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</si>
  <si>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</si>
  <si>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</si>
  <si>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</si>
  <si>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</si>
  <si>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</si>
  <si>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</si>
  <si>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</si>
  <si>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</si>
  <si>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</si>
  <si>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</si>
  <si>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t</t>
  </si>
  <si>
    <t>GJ</t>
  </si>
  <si>
    <t>kl</t>
  </si>
  <si>
    <t>kWh</t>
  </si>
  <si>
    <t>単位</t>
    <rPh sb="0" eb="2">
      <t>タンイ</t>
    </rPh>
    <phoneticPr fontId="2"/>
  </si>
  <si>
    <t>計算式振り分け用</t>
    <rPh sb="0" eb="3">
      <t>ケイサンシキ</t>
    </rPh>
    <rPh sb="3" eb="4">
      <t>フ</t>
    </rPh>
    <rPh sb="5" eb="6">
      <t>ワ</t>
    </rPh>
    <rPh sb="7" eb="8">
      <t>ヨウ</t>
    </rPh>
    <phoneticPr fontId="2"/>
  </si>
  <si>
    <t>千Nm3</t>
    <phoneticPr fontId="2"/>
  </si>
  <si>
    <t>kWh</t>
    <phoneticPr fontId="2"/>
  </si>
  <si>
    <t>t</t>
    <phoneticPr fontId="2"/>
  </si>
  <si>
    <t>単位発熱量の単位</t>
    <rPh sb="0" eb="2">
      <t>タンイ</t>
    </rPh>
    <rPh sb="2" eb="4">
      <t>ハツネツ</t>
    </rPh>
    <rPh sb="4" eb="5">
      <t>リョウ</t>
    </rPh>
    <rPh sb="6" eb="8">
      <t>タンイ</t>
    </rPh>
    <phoneticPr fontId="2"/>
  </si>
  <si>
    <t>GJ</t>
    <phoneticPr fontId="2"/>
  </si>
  <si>
    <t>CO2排出係数の単位</t>
    <rPh sb="3" eb="5">
      <t>ハイシュツ</t>
    </rPh>
    <rPh sb="5" eb="7">
      <t>ケイスウ</t>
    </rPh>
    <rPh sb="8" eb="10">
      <t>タンイ</t>
    </rPh>
    <phoneticPr fontId="2"/>
  </si>
  <si>
    <t>t-CO2/GJ</t>
    <phoneticPr fontId="2"/>
  </si>
  <si>
    <t>---</t>
    <phoneticPr fontId="2"/>
  </si>
  <si>
    <t>kl</t>
    <phoneticPr fontId="2"/>
  </si>
  <si>
    <t>t-CO2/t</t>
    <phoneticPr fontId="2"/>
  </si>
  <si>
    <t>t-CO2/kl</t>
    <phoneticPr fontId="2"/>
  </si>
  <si>
    <t>アンモニアの製造（原料：石炭）</t>
    <rPh sb="9" eb="11">
      <t>ゲンリョウ</t>
    </rPh>
    <rPh sb="12" eb="14">
      <t>セキタン</t>
    </rPh>
    <phoneticPr fontId="2"/>
  </si>
  <si>
    <t>アンモニアの製造（原料：ナフサ）</t>
    <rPh sb="9" eb="11">
      <t>ゲンリョウ</t>
    </rPh>
    <phoneticPr fontId="2"/>
  </si>
  <si>
    <t>アンモニアの製造（原料：オイルコークス）</t>
    <rPh sb="9" eb="11">
      <t>ゲンリョウ</t>
    </rPh>
    <phoneticPr fontId="2"/>
  </si>
  <si>
    <t>アンモニアの製造（原料：LPG）</t>
    <rPh sb="9" eb="11">
      <t>ゲンリョウ</t>
    </rPh>
    <phoneticPr fontId="2"/>
  </si>
  <si>
    <t>アンモニアの製造（原料：LNG）</t>
    <rPh sb="9" eb="11">
      <t>ゲンリョウ</t>
    </rPh>
    <phoneticPr fontId="2"/>
  </si>
  <si>
    <t>アンモニアの製造（原料：天然ガス(LNG除く)）</t>
    <rPh sb="9" eb="11">
      <t>ゲンリョウ</t>
    </rPh>
    <rPh sb="12" eb="14">
      <t>テンネン</t>
    </rPh>
    <rPh sb="20" eb="21">
      <t>ノゾ</t>
    </rPh>
    <phoneticPr fontId="2"/>
  </si>
  <si>
    <t>アンモニアの製造（原料：コークス炉ガス）</t>
    <rPh sb="9" eb="11">
      <t>ゲンリョウ</t>
    </rPh>
    <rPh sb="16" eb="17">
      <t>ロ</t>
    </rPh>
    <phoneticPr fontId="2"/>
  </si>
  <si>
    <t>アンモニアの製造（原料：石油系炭化水素ガス）</t>
    <rPh sb="9" eb="11">
      <t>ゲンリョウ</t>
    </rPh>
    <rPh sb="12" eb="15">
      <t>セキユケイ</t>
    </rPh>
    <rPh sb="15" eb="17">
      <t>タンカ</t>
    </rPh>
    <rPh sb="17" eb="19">
      <t>スイソ</t>
    </rPh>
    <phoneticPr fontId="2"/>
  </si>
  <si>
    <t>t-CO2/千Nm3</t>
    <phoneticPr fontId="2"/>
  </si>
  <si>
    <t>シリコンカーバイドの製造</t>
    <phoneticPr fontId="2"/>
  </si>
  <si>
    <t>t-CO2/kWh</t>
    <phoneticPr fontId="2"/>
  </si>
  <si>
    <t>GJ/t</t>
    <phoneticPr fontId="2"/>
  </si>
  <si>
    <t>GJ/kl</t>
    <phoneticPr fontId="2"/>
  </si>
  <si>
    <t>GJ/千Nm3</t>
    <phoneticPr fontId="2"/>
  </si>
  <si>
    <t>係数</t>
    <rPh sb="0" eb="2">
      <t>ケイスウ</t>
    </rPh>
    <phoneticPr fontId="2"/>
  </si>
  <si>
    <t>備考</t>
    <rPh sb="0" eb="2">
      <t>ビコウ</t>
    </rPh>
    <phoneticPr fontId="2"/>
  </si>
  <si>
    <t>活動単位</t>
    <rPh sb="0" eb="2">
      <t>カツドウ</t>
    </rPh>
    <rPh sb="2" eb="4">
      <t>タンイ</t>
    </rPh>
    <phoneticPr fontId="2"/>
  </si>
  <si>
    <t>活動量の種別</t>
    <rPh sb="0" eb="2">
      <t>カツドウ</t>
    </rPh>
    <rPh sb="2" eb="3">
      <t>リョウ</t>
    </rPh>
    <rPh sb="4" eb="6">
      <t>シュベツ</t>
    </rPh>
    <phoneticPr fontId="2"/>
  </si>
  <si>
    <t>使用量</t>
    <rPh sb="0" eb="2">
      <t>シヨウ</t>
    </rPh>
    <rPh sb="2" eb="3">
      <t>リョウ</t>
    </rPh>
    <phoneticPr fontId="2"/>
  </si>
  <si>
    <t>消費量</t>
    <rPh sb="0" eb="3">
      <t>ショウヒリョウ</t>
    </rPh>
    <phoneticPr fontId="2"/>
  </si>
  <si>
    <t>供給量</t>
    <rPh sb="0" eb="2">
      <t>キョウキュウ</t>
    </rPh>
    <rPh sb="2" eb="3">
      <t>リョウ</t>
    </rPh>
    <phoneticPr fontId="2"/>
  </si>
  <si>
    <t>焼却・使用量</t>
    <rPh sb="0" eb="2">
      <t>ショウキャク</t>
    </rPh>
    <rPh sb="3" eb="5">
      <t>シヨウ</t>
    </rPh>
    <rPh sb="5" eb="6">
      <t>リョウ</t>
    </rPh>
    <phoneticPr fontId="2"/>
  </si>
  <si>
    <t>製造量</t>
    <rPh sb="0" eb="2">
      <t>セイゾウ</t>
    </rPh>
    <rPh sb="2" eb="3">
      <t>リョウ</t>
    </rPh>
    <phoneticPr fontId="2"/>
  </si>
  <si>
    <t>クリンカー製造量</t>
    <rPh sb="5" eb="7">
      <t>セイゾウ</t>
    </rPh>
    <rPh sb="7" eb="8">
      <t>リョウ</t>
    </rPh>
    <phoneticPr fontId="2"/>
  </si>
  <si>
    <t>原料使用量</t>
    <rPh sb="0" eb="2">
      <t>ゲンリョウ</t>
    </rPh>
    <rPh sb="2" eb="4">
      <t>シヨウ</t>
    </rPh>
    <rPh sb="4" eb="5">
      <t>リョウ</t>
    </rPh>
    <phoneticPr fontId="2"/>
  </si>
  <si>
    <t>追加投入量</t>
    <rPh sb="0" eb="2">
      <t>ツイカ</t>
    </rPh>
    <rPh sb="2" eb="4">
      <t>トウニュウ</t>
    </rPh>
    <rPh sb="4" eb="5">
      <t>リョウ</t>
    </rPh>
    <phoneticPr fontId="2"/>
  </si>
  <si>
    <t>石油コークス使用量</t>
    <rPh sb="0" eb="2">
      <t>セキユ</t>
    </rPh>
    <rPh sb="6" eb="8">
      <t>シヨウ</t>
    </rPh>
    <rPh sb="8" eb="9">
      <t>リョウ</t>
    </rPh>
    <phoneticPr fontId="2"/>
  </si>
  <si>
    <t>カルシウムカーバイドの製造（石灰石起源）</t>
    <phoneticPr fontId="2"/>
  </si>
  <si>
    <t>カルシウムカーバイドの製造（還元剤起源）</t>
    <phoneticPr fontId="2"/>
  </si>
  <si>
    <t>生石灰の製造（原料：石灰石）</t>
    <rPh sb="7" eb="9">
      <t>ゲンリョウ</t>
    </rPh>
    <rPh sb="10" eb="12">
      <t>セッカイ</t>
    </rPh>
    <rPh sb="12" eb="13">
      <t>イシ</t>
    </rPh>
    <phoneticPr fontId="2"/>
  </si>
  <si>
    <t>生石灰の製造（原料：ドロマイト）</t>
    <rPh sb="7" eb="9">
      <t>ゲンリョウ</t>
    </rPh>
    <phoneticPr fontId="2"/>
  </si>
  <si>
    <t>石灰石（タンカル）の使用</t>
    <rPh sb="0" eb="3">
      <t>セッカイセキ</t>
    </rPh>
    <rPh sb="10" eb="12">
      <t>シヨウ</t>
    </rPh>
    <phoneticPr fontId="2"/>
  </si>
  <si>
    <t>ドロマイトの使用</t>
    <rPh sb="6" eb="8">
      <t>シヨウ</t>
    </rPh>
    <phoneticPr fontId="2"/>
  </si>
  <si>
    <t>ガイドライン</t>
    <phoneticPr fontId="2"/>
  </si>
  <si>
    <t>項目</t>
    <rPh sb="0" eb="2">
      <t>コウモク</t>
    </rPh>
    <phoneticPr fontId="2"/>
  </si>
  <si>
    <t>ページ</t>
    <phoneticPr fontId="2"/>
  </si>
  <si>
    <t>II-21</t>
    <phoneticPr fontId="2"/>
  </si>
  <si>
    <t>II-15</t>
    <phoneticPr fontId="2"/>
  </si>
  <si>
    <t>II-17</t>
    <phoneticPr fontId="2"/>
  </si>
  <si>
    <t>II-18</t>
    <phoneticPr fontId="2"/>
  </si>
  <si>
    <t>II-27</t>
    <phoneticPr fontId="2"/>
  </si>
  <si>
    <t>II-28</t>
    <phoneticPr fontId="2"/>
  </si>
  <si>
    <t>II-30</t>
    <phoneticPr fontId="2"/>
  </si>
  <si>
    <t>II-32</t>
    <phoneticPr fontId="2"/>
  </si>
  <si>
    <t>II-35</t>
    <phoneticPr fontId="2"/>
  </si>
  <si>
    <t>II-37</t>
    <phoneticPr fontId="2"/>
  </si>
  <si>
    <t>II-39</t>
    <phoneticPr fontId="2"/>
  </si>
  <si>
    <t>II-42</t>
    <phoneticPr fontId="2"/>
  </si>
  <si>
    <t>II-44</t>
    <phoneticPr fontId="2"/>
  </si>
  <si>
    <t>II-46</t>
    <phoneticPr fontId="2"/>
  </si>
  <si>
    <t>II-47</t>
    <phoneticPr fontId="2"/>
  </si>
  <si>
    <t>3.10</t>
    <phoneticPr fontId="2"/>
  </si>
  <si>
    <t>3.11</t>
    <phoneticPr fontId="2"/>
  </si>
  <si>
    <t>II-49</t>
    <phoneticPr fontId="2"/>
  </si>
  <si>
    <t>ドライアイス／液化炭酸ガス／噴霧器の使用</t>
    <rPh sb="14" eb="17">
      <t>フンムキ</t>
    </rPh>
    <phoneticPr fontId="2"/>
  </si>
  <si>
    <t>3.12</t>
    <phoneticPr fontId="2"/>
  </si>
  <si>
    <t>II-50</t>
    <phoneticPr fontId="2"/>
  </si>
  <si>
    <t>把握対象</t>
    <rPh sb="0" eb="2">
      <t>ハアク</t>
    </rPh>
    <rPh sb="2" eb="4">
      <t>タイショウ</t>
    </rPh>
    <phoneticPr fontId="2"/>
  </si>
  <si>
    <t>活動量</t>
    <rPh sb="0" eb="2">
      <t>カツドウ</t>
    </rPh>
    <rPh sb="2" eb="3">
      <t>リョウ</t>
    </rPh>
    <phoneticPr fontId="2"/>
  </si>
  <si>
    <t>製品中への注入量</t>
    <rPh sb="0" eb="3">
      <t>セイヒンチュウ</t>
    </rPh>
    <rPh sb="5" eb="7">
      <t>チュウニュウ</t>
    </rPh>
    <rPh sb="7" eb="8">
      <t>リョウ</t>
    </rPh>
    <phoneticPr fontId="2"/>
  </si>
  <si>
    <t>モニタリング
ポイント
No.</t>
    <phoneticPr fontId="4"/>
  </si>
  <si>
    <t>年度開始
時点の
在庫量</t>
    <rPh sb="0" eb="2">
      <t>ネンド</t>
    </rPh>
    <rPh sb="2" eb="4">
      <t>カイシ</t>
    </rPh>
    <rPh sb="5" eb="7">
      <t>ジテン</t>
    </rPh>
    <rPh sb="9" eb="11">
      <t>ザイコ</t>
    </rPh>
    <rPh sb="11" eb="12">
      <t>リョウ</t>
    </rPh>
    <phoneticPr fontId="2"/>
  </si>
  <si>
    <t>年度終了
時点の
在庫量</t>
    <rPh sb="0" eb="2">
      <t>ネンド</t>
    </rPh>
    <rPh sb="2" eb="4">
      <t>シュウリョウ</t>
    </rPh>
    <rPh sb="5" eb="7">
      <t>ジテン</t>
    </rPh>
    <rPh sb="9" eb="11">
      <t>ザイコ</t>
    </rPh>
    <rPh sb="11" eb="12">
      <t>リョウ</t>
    </rPh>
    <phoneticPr fontId="2"/>
  </si>
  <si>
    <t>CO2排出量の合計</t>
    <rPh sb="3" eb="5">
      <t>ハイシュツ</t>
    </rPh>
    <rPh sb="5" eb="6">
      <t>リョウ</t>
    </rPh>
    <rPh sb="7" eb="9">
      <t>ゴウケイ</t>
    </rPh>
    <phoneticPr fontId="2"/>
  </si>
  <si>
    <t>活動種別が「その他」の場合には、指定されている行を使用し、活動量単位や係数等の必要な情報を入力してください。</t>
    <rPh sb="0" eb="2">
      <t>カツドウ</t>
    </rPh>
    <rPh sb="2" eb="4">
      <t>シュベツ</t>
    </rPh>
    <rPh sb="8" eb="9">
      <t>タ</t>
    </rPh>
    <rPh sb="11" eb="13">
      <t>バアイ</t>
    </rPh>
    <rPh sb="16" eb="18">
      <t>シテイ</t>
    </rPh>
    <rPh sb="23" eb="24">
      <t>ギョウ</t>
    </rPh>
    <rPh sb="25" eb="27">
      <t>シヨウ</t>
    </rPh>
    <rPh sb="29" eb="32">
      <t>カツドウリョウ</t>
    </rPh>
    <rPh sb="32" eb="34">
      <t>タンイ</t>
    </rPh>
    <rPh sb="35" eb="37">
      <t>ケイスウ</t>
    </rPh>
    <rPh sb="37" eb="38">
      <t>トウ</t>
    </rPh>
    <rPh sb="39" eb="41">
      <t>ヒツヨウ</t>
    </rPh>
    <rPh sb="42" eb="44">
      <t>ジョウホウ</t>
    </rPh>
    <rPh sb="45" eb="47">
      <t>ニュウリョク</t>
    </rPh>
    <phoneticPr fontId="2"/>
  </si>
  <si>
    <t>GJ</t>
    <phoneticPr fontId="4"/>
  </si>
  <si>
    <t>GJ換算量</t>
    <rPh sb="2" eb="4">
      <t>カンザン</t>
    </rPh>
    <rPh sb="4" eb="5">
      <t>リョウ</t>
    </rPh>
    <phoneticPr fontId="2"/>
  </si>
  <si>
    <t>省エネ法における発熱量換算係数エネルギー使用量（GJ）換算表に基づく</t>
    <rPh sb="0" eb="1">
      <t>ショウ</t>
    </rPh>
    <rPh sb="3" eb="4">
      <t>ホウ</t>
    </rPh>
    <rPh sb="8" eb="11">
      <t>ハツネツリョウ</t>
    </rPh>
    <rPh sb="11" eb="13">
      <t>カンサン</t>
    </rPh>
    <rPh sb="13" eb="15">
      <t>ケイスウ</t>
    </rPh>
    <rPh sb="31" eb="32">
      <t>モト</t>
    </rPh>
    <phoneticPr fontId="4"/>
  </si>
  <si>
    <t>系統電力</t>
    <rPh sb="0" eb="2">
      <t>ケイトウ</t>
    </rPh>
    <rPh sb="2" eb="4">
      <t>デンリョク</t>
    </rPh>
    <phoneticPr fontId="2"/>
  </si>
  <si>
    <t>GJ/kWh</t>
    <phoneticPr fontId="4"/>
  </si>
  <si>
    <t>算定年度</t>
    <rPh sb="0" eb="2">
      <t>サンテイ</t>
    </rPh>
    <rPh sb="2" eb="4">
      <t>ネンド</t>
    </rPh>
    <phoneticPr fontId="4"/>
  </si>
  <si>
    <t>発熱量換算係数</t>
    <rPh sb="0" eb="2">
      <t>ハツネツ</t>
    </rPh>
    <rPh sb="2" eb="3">
      <t>リョウ</t>
    </rPh>
    <rPh sb="3" eb="5">
      <t>カンサン</t>
    </rPh>
    <rPh sb="5" eb="7">
      <t>ケイスウ</t>
    </rPh>
    <phoneticPr fontId="2"/>
  </si>
  <si>
    <t>セル色の表示／非表示</t>
    <rPh sb="2" eb="3">
      <t>ショク</t>
    </rPh>
    <rPh sb="4" eb="6">
      <t>ヒョウジ</t>
    </rPh>
    <rPh sb="7" eb="10">
      <t>ヒヒョウジ</t>
    </rPh>
    <phoneticPr fontId="2"/>
  </si>
  <si>
    <t>提出年月日（yy/mm/nn）</t>
    <rPh sb="0" eb="2">
      <t>テイシュツ</t>
    </rPh>
    <rPh sb="2" eb="5">
      <t>ネンガッピ</t>
    </rPh>
    <phoneticPr fontId="4"/>
  </si>
  <si>
    <t>基準年度中の
変更</t>
    <rPh sb="4" eb="5">
      <t>チュウ</t>
    </rPh>
    <phoneticPr fontId="4"/>
  </si>
  <si>
    <t>欄が足りない場合には、空欄行全体を選択（行番号をクリック）し、コピーした後、「コピーしたセルの挿入」により行を追加（表内に挿入）してください。</t>
    <rPh sb="11" eb="13">
      <t>クウラン</t>
    </rPh>
    <rPh sb="14" eb="16">
      <t>ゼンタイ</t>
    </rPh>
    <rPh sb="17" eb="19">
      <t>センタク</t>
    </rPh>
    <rPh sb="20" eb="23">
      <t>ギョウバンゴウ</t>
    </rPh>
    <rPh sb="55" eb="57">
      <t>ツイカ</t>
    </rPh>
    <rPh sb="58" eb="60">
      <t>ヒョウナイ</t>
    </rPh>
    <rPh sb="61" eb="63">
      <t>ソウニュウ</t>
    </rPh>
    <phoneticPr fontId="2"/>
  </si>
  <si>
    <t>←6-1.～6-3.、7-1.～7-3.で使用しない場合は、把握対象、単位は不要。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</si>
  <si>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←6-1.～6-3.、7-1.～7-4.で使用しない場合は、把握対象、単位は不要。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</si>
  <si>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←6-1.～6-3.、7-1.～7-5.で使用しない場合は、把握対象、単位は不要。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</si>
  <si>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←6-1.～6-3.、7-1.～7-6.で使用しない場合は、把握対象、単位は不要。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</si>
  <si>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←「計算式の振り分け」は、6-1.～6-3.、7-1.～7-3.の各シートにおける係数の入力状況に基づき、各シートのA列にて判断。</t>
    <rPh sb="2" eb="5">
      <t>ケイサンシキ</t>
    </rPh>
    <rPh sb="6" eb="7">
      <t>フ</t>
    </rPh>
    <rPh sb="8" eb="9">
      <t>ワ</t>
    </rPh>
    <rPh sb="33" eb="34">
      <t>カク</t>
    </rPh>
    <rPh sb="41" eb="43">
      <t>ケイスウ</t>
    </rPh>
    <rPh sb="44" eb="46">
      <t>ニュウリョク</t>
    </rPh>
    <rPh sb="46" eb="48">
      <t>ジョウキョウ</t>
    </rPh>
    <rPh sb="49" eb="50">
      <t>モト</t>
    </rPh>
    <rPh sb="53" eb="54">
      <t>カク</t>
    </rPh>
    <rPh sb="59" eb="60">
      <t>レツ</t>
    </rPh>
    <rPh sb="62" eb="64">
      <t>ハンダン</t>
    </rPh>
    <phoneticPr fontId="2"/>
  </si>
  <si>
    <t>GJ換算対象（エネ起＝対象／非エネ起＝非対象）</t>
    <rPh sb="2" eb="4">
      <t>カンサン</t>
    </rPh>
    <rPh sb="4" eb="6">
      <t>タイショウ</t>
    </rPh>
    <rPh sb="9" eb="10">
      <t>キ</t>
    </rPh>
    <rPh sb="11" eb="13">
      <t>タイショウ</t>
    </rPh>
    <rPh sb="14" eb="15">
      <t>ヒ</t>
    </rPh>
    <rPh sb="17" eb="18">
      <t>キ</t>
    </rPh>
    <rPh sb="19" eb="20">
      <t>ヒ</t>
    </rPh>
    <rPh sb="20" eb="22">
      <t>タイショウ</t>
    </rPh>
    <phoneticPr fontId="2"/>
  </si>
  <si>
    <t>対象</t>
    <rPh sb="0" eb="2">
      <t>タイショウ</t>
    </rPh>
    <phoneticPr fontId="2"/>
  </si>
  <si>
    <t>GJ換算</t>
    <rPh sb="2" eb="4">
      <t>カンサン</t>
    </rPh>
    <phoneticPr fontId="2"/>
  </si>
  <si>
    <t>対象</t>
    <phoneticPr fontId="2"/>
  </si>
  <si>
    <t>---</t>
  </si>
  <si>
    <t>※活動種別は細分化済みの状態</t>
    <rPh sb="1" eb="3">
      <t>カツドウ</t>
    </rPh>
    <rPh sb="3" eb="5">
      <t>シュベツ</t>
    </rPh>
    <rPh sb="6" eb="9">
      <t>サイブンカ</t>
    </rPh>
    <rPh sb="9" eb="10">
      <t>ズ</t>
    </rPh>
    <rPh sb="12" eb="14">
      <t>ジョウタイ</t>
    </rPh>
    <phoneticPr fontId="2"/>
  </si>
  <si>
    <t>エネルギー起源
CO2排出量の合計(a)</t>
    <rPh sb="5" eb="7">
      <t>キゲン</t>
    </rPh>
    <rPh sb="11" eb="13">
      <t>ハイシュツ</t>
    </rPh>
    <rPh sb="13" eb="14">
      <t>リョウ</t>
    </rPh>
    <rPh sb="15" eb="17">
      <t>ゴウケイ</t>
    </rPh>
    <phoneticPr fontId="2"/>
  </si>
  <si>
    <t>GJ換算量の合計(b)</t>
    <rPh sb="2" eb="4">
      <t>カンサン</t>
    </rPh>
    <rPh sb="4" eb="5">
      <t>リョウ</t>
    </rPh>
    <rPh sb="6" eb="8">
      <t>ゴウケイ</t>
    </rPh>
    <phoneticPr fontId="2"/>
  </si>
  <si>
    <t>【年度ごとの生産数量等】</t>
    <rPh sb="1" eb="3">
      <t>ネンド</t>
    </rPh>
    <rPh sb="6" eb="8">
      <t>セイサン</t>
    </rPh>
    <rPh sb="8" eb="10">
      <t>スウリョウ</t>
    </rPh>
    <rPh sb="10" eb="11">
      <t>トウ</t>
    </rPh>
    <phoneticPr fontId="4"/>
  </si>
  <si>
    <t>生産数量等（数値）</t>
    <phoneticPr fontId="2"/>
  </si>
  <si>
    <t>備考（例：生産量、営業時間等）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</si>
  <si>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</si>
  <si>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セルの網掛けは以下のように区別されています。</t>
    <rPh sb="3" eb="5">
      <t>アミカ</t>
    </rPh>
    <rPh sb="7" eb="9">
      <t>イカ</t>
    </rPh>
    <rPh sb="13" eb="15">
      <t>クベツ</t>
    </rPh>
    <phoneticPr fontId="4"/>
  </si>
  <si>
    <t>直接入力する欄</t>
    <rPh sb="0" eb="2">
      <t>チョクセツ</t>
    </rPh>
    <rPh sb="2" eb="4">
      <t>ニュウリョク</t>
    </rPh>
    <rPh sb="6" eb="7">
      <t>ラン</t>
    </rPh>
    <phoneticPr fontId="4"/>
  </si>
  <si>
    <t>選択肢（プルダウン）から選択する欄</t>
    <rPh sb="0" eb="3">
      <t>センタクシ</t>
    </rPh>
    <rPh sb="12" eb="14">
      <t>センタク</t>
    </rPh>
    <rPh sb="16" eb="17">
      <t>ラン</t>
    </rPh>
    <phoneticPr fontId="4"/>
  </si>
  <si>
    <t>特別な断りがない限り、算定報告書提出日現在の情報を記載してください。</t>
    <phoneticPr fontId="4"/>
  </si>
  <si>
    <t>万が一不都合等ある場合、事務局までご連絡ください。</t>
    <rPh sb="0" eb="1">
      <t>マン</t>
    </rPh>
    <rPh sb="2" eb="3">
      <t>イチ</t>
    </rPh>
    <rPh sb="3" eb="6">
      <t>フツゴウ</t>
    </rPh>
    <rPh sb="6" eb="7">
      <t>トウ</t>
    </rPh>
    <rPh sb="9" eb="11">
      <t>バアイ</t>
    </rPh>
    <rPh sb="12" eb="15">
      <t>ジムキョク</t>
    </rPh>
    <rPh sb="18" eb="20">
      <t>レンラク</t>
    </rPh>
    <phoneticPr fontId="4"/>
  </si>
  <si>
    <t>なお、シートには保護をかけていますので、入力欄（黄色、黄緑色セル）のみ入力可能です。</t>
    <rPh sb="8" eb="10">
      <t>ホゴ</t>
    </rPh>
    <rPh sb="20" eb="22">
      <t>ニュウリョク</t>
    </rPh>
    <rPh sb="22" eb="23">
      <t>ラン</t>
    </rPh>
    <rPh sb="24" eb="26">
      <t>キイロ</t>
    </rPh>
    <rPh sb="27" eb="29">
      <t>キミドリ</t>
    </rPh>
    <rPh sb="29" eb="30">
      <t>イロ</t>
    </rPh>
    <rPh sb="35" eb="37">
      <t>ニュウリョク</t>
    </rPh>
    <rPh sb="37" eb="39">
      <t>カノウ</t>
    </rPh>
    <phoneticPr fontId="4"/>
  </si>
  <si>
    <t>産業分類</t>
    <rPh sb="0" eb="2">
      <t>サンギョウ</t>
    </rPh>
    <rPh sb="2" eb="4">
      <t>ブンルイ</t>
    </rPh>
    <phoneticPr fontId="2"/>
  </si>
  <si>
    <t>報告書種別</t>
    <rPh sb="0" eb="3">
      <t>ホウコクショ</t>
    </rPh>
    <rPh sb="3" eb="5">
      <t>シュベツ</t>
    </rPh>
    <phoneticPr fontId="4"/>
  </si>
  <si>
    <t>算定報告書</t>
    <rPh sb="0" eb="2">
      <t>サンテイ</t>
    </rPh>
    <rPh sb="2" eb="5">
      <t>ホウコクショ</t>
    </rPh>
    <phoneticPr fontId="4"/>
  </si>
  <si>
    <t>基準年度</t>
    <rPh sb="0" eb="2">
      <t>キジュン</t>
    </rPh>
    <rPh sb="2" eb="4">
      <t>ネンド</t>
    </rPh>
    <phoneticPr fontId="4"/>
  </si>
  <si>
    <t>参加形態</t>
    <rPh sb="0" eb="2">
      <t>サンカ</t>
    </rPh>
    <rPh sb="2" eb="4">
      <t>ケイタイ</t>
    </rPh>
    <phoneticPr fontId="4"/>
  </si>
  <si>
    <t>チェックバージョン</t>
    <phoneticPr fontId="4"/>
  </si>
  <si>
    <t>基準年度排出量</t>
    <rPh sb="0" eb="2">
      <t>キジュン</t>
    </rPh>
    <rPh sb="2" eb="4">
      <t>ネンド</t>
    </rPh>
    <rPh sb="4" eb="6">
      <t>ハイシュツ</t>
    </rPh>
    <rPh sb="6" eb="7">
      <t>リョウ</t>
    </rPh>
    <phoneticPr fontId="4"/>
  </si>
  <si>
    <t>削減目標量</t>
    <rPh sb="0" eb="2">
      <t>サクゲン</t>
    </rPh>
    <rPh sb="2" eb="4">
      <t>モクヒョウ</t>
    </rPh>
    <rPh sb="4" eb="5">
      <t>リョウ</t>
    </rPh>
    <phoneticPr fontId="4"/>
  </si>
  <si>
    <t>削減目標年度実績排出量</t>
    <rPh sb="0" eb="2">
      <t>サクゲン</t>
    </rPh>
    <rPh sb="2" eb="4">
      <t>モクヒョウ</t>
    </rPh>
    <rPh sb="4" eb="6">
      <t>ネンド</t>
    </rPh>
    <rPh sb="6" eb="8">
      <t>ジッセキ</t>
    </rPh>
    <rPh sb="8" eb="10">
      <t>ハイシュツ</t>
    </rPh>
    <rPh sb="10" eb="11">
      <t>リョウ</t>
    </rPh>
    <phoneticPr fontId="4"/>
  </si>
  <si>
    <t>調整・自主削減年度実績排出量</t>
    <rPh sb="0" eb="2">
      <t>チョウセイ</t>
    </rPh>
    <rPh sb="3" eb="5">
      <t>ジシュ</t>
    </rPh>
    <rPh sb="5" eb="7">
      <t>サクゲン</t>
    </rPh>
    <rPh sb="7" eb="9">
      <t>ネンド</t>
    </rPh>
    <rPh sb="9" eb="11">
      <t>ジッセキ</t>
    </rPh>
    <rPh sb="11" eb="13">
      <t>ハイシュツ</t>
    </rPh>
    <rPh sb="13" eb="14">
      <t>リョウ</t>
    </rPh>
    <phoneticPr fontId="4"/>
  </si>
  <si>
    <t>A：少量排出源に該当するため、B：実施ルールで規定された算定対象活動に含まれないため、C：その他 (「C.」を選択した場合には、理由を備考欄に記載する)</t>
    <rPh sb="67" eb="69">
      <t>ビコウ</t>
    </rPh>
    <phoneticPr fontId="2"/>
  </si>
  <si>
    <t>外部供給：</t>
    <phoneticPr fontId="2"/>
  </si>
  <si>
    <t>排出源の種類（詳しくは、実施ルール「３．排出量の算定」を参照）：①～④のいずれかを選択してください。</t>
    <rPh sb="0" eb="3">
      <t>ハイシュツゲン</t>
    </rPh>
    <rPh sb="4" eb="6">
      <t>シュルイ</t>
    </rPh>
    <rPh sb="7" eb="8">
      <t>クワ</t>
    </rPh>
    <rPh sb="12" eb="14">
      <t>ジッシ</t>
    </rPh>
    <rPh sb="20" eb="23">
      <t>ハイシュツリョウ</t>
    </rPh>
    <rPh sb="24" eb="26">
      <t>サンテイ</t>
    </rPh>
    <rPh sb="28" eb="30">
      <t>サンショウ</t>
    </rPh>
    <rPh sb="41" eb="43">
      <t>センタク</t>
    </rPh>
    <phoneticPr fontId="2"/>
  </si>
  <si>
    <t>算定対象：以下のいずれかを選択してください。</t>
    <rPh sb="5" eb="7">
      <t>イカ</t>
    </rPh>
    <rPh sb="13" eb="15">
      <t>センタク</t>
    </rPh>
    <phoneticPr fontId="2"/>
  </si>
  <si>
    <t>算定の対象外とする理由：以下のいずれかを選択してください。</t>
    <rPh sb="0" eb="2">
      <t>サンテイ</t>
    </rPh>
    <rPh sb="12" eb="14">
      <t>イカ</t>
    </rPh>
    <rPh sb="20" eb="22">
      <t>センタク</t>
    </rPh>
    <phoneticPr fontId="2"/>
  </si>
  <si>
    <t>モニタリングポイント</t>
    <phoneticPr fontId="2"/>
  </si>
  <si>
    <t>モニタリングポイントNo.</t>
    <phoneticPr fontId="4"/>
  </si>
  <si>
    <t>排出係数</t>
    <rPh sb="0" eb="2">
      <t>ハイシュツ</t>
    </rPh>
    <rPh sb="2" eb="4">
      <t>ケイスウ</t>
    </rPh>
    <phoneticPr fontId="4"/>
  </si>
  <si>
    <t>データ
把握方法</t>
    <rPh sb="4" eb="6">
      <t>ハアク</t>
    </rPh>
    <rPh sb="6" eb="8">
      <t>ホウホウ</t>
    </rPh>
    <phoneticPr fontId="4"/>
  </si>
  <si>
    <t>自社管理計量器</t>
    <rPh sb="0" eb="2">
      <t>ジシャ</t>
    </rPh>
    <rPh sb="2" eb="4">
      <t>カンリ</t>
    </rPh>
    <rPh sb="4" eb="7">
      <t>ケイリョウキ</t>
    </rPh>
    <phoneticPr fontId="4"/>
  </si>
  <si>
    <t>自己
Tier</t>
    <rPh sb="0" eb="2">
      <t>ジコ</t>
    </rPh>
    <phoneticPr fontId="4"/>
  </si>
  <si>
    <t>単位
変更</t>
    <phoneticPr fontId="4"/>
  </si>
  <si>
    <t>種別</t>
    <rPh sb="0" eb="2">
      <t>シュベツ</t>
    </rPh>
    <phoneticPr fontId="4"/>
  </si>
  <si>
    <t>種類</t>
    <phoneticPr fontId="2"/>
  </si>
  <si>
    <t>精度</t>
    <rPh sb="0" eb="2">
      <t>セイド</t>
    </rPh>
    <phoneticPr fontId="4"/>
  </si>
  <si>
    <t>デフォルト値</t>
    <rPh sb="5" eb="6">
      <t>アタイ</t>
    </rPh>
    <phoneticPr fontId="3"/>
  </si>
  <si>
    <t>供給会社提供値等</t>
    <rPh sb="0" eb="2">
      <t>キョウキュウ</t>
    </rPh>
    <rPh sb="2" eb="4">
      <t>カイシャ</t>
    </rPh>
    <rPh sb="4" eb="6">
      <t>テイキョウ</t>
    </rPh>
    <rPh sb="6" eb="7">
      <t>アタイ</t>
    </rPh>
    <rPh sb="7" eb="8">
      <t>トウ</t>
    </rPh>
    <phoneticPr fontId="3"/>
  </si>
  <si>
    <t>実測値</t>
    <rPh sb="0" eb="2">
      <t>ジッソク</t>
    </rPh>
    <rPh sb="2" eb="3">
      <t>アタイ</t>
    </rPh>
    <phoneticPr fontId="3"/>
  </si>
  <si>
    <t>その他</t>
    <rPh sb="2" eb="3">
      <t>タ</t>
    </rPh>
    <phoneticPr fontId="3"/>
  </si>
  <si>
    <t>選択肢に該当するものがない場合は「その他」を選択し、備考欄に具体的に記載してください。</t>
    <phoneticPr fontId="2"/>
  </si>
  <si>
    <t>データ把握方法（詳しくはモニタリング報告ガイドライン第I部4.1参照）</t>
    <rPh sb="3" eb="5">
      <t>ハアク</t>
    </rPh>
    <rPh sb="5" eb="7">
      <t>ホウホウ</t>
    </rPh>
    <phoneticPr fontId="2"/>
  </si>
  <si>
    <t>自社管理計量器の種類及び精度</t>
    <rPh sb="8" eb="10">
      <t>シュルイ</t>
    </rPh>
    <rPh sb="10" eb="11">
      <t>オヨ</t>
    </rPh>
    <phoneticPr fontId="2"/>
  </si>
  <si>
    <t>データ把握方法が「B：実測」又は「その他」の場合に記入してください（モニタリング報告ガイドライン第I部4.3参照)。</t>
    <phoneticPr fontId="2"/>
  </si>
  <si>
    <t>精度の定義については、モニタリング報告ガイドライン第I部4.5参照してください。</t>
    <rPh sb="3" eb="5">
      <t>テイギ</t>
    </rPh>
    <phoneticPr fontId="2"/>
  </si>
  <si>
    <t>活動量の自己Tier</t>
    <phoneticPr fontId="2"/>
  </si>
  <si>
    <t>データ把握方法が「B：実測」の場合に記入してください（モニタリング報告ガイドライン第I部4.3参照）。</t>
    <rPh sb="18" eb="20">
      <t>キニュウ</t>
    </rPh>
    <phoneticPr fontId="2"/>
  </si>
  <si>
    <t>単位変更</t>
    <phoneticPr fontId="2"/>
  </si>
  <si>
    <t xml:space="preserve">都市ガスやLPGなどについて、標準状態への換算や、体積→重量換算等、伝票の値や実測値の単位変更の有無を示してください。 </t>
    <phoneticPr fontId="2"/>
  </si>
  <si>
    <t>「有」を選択した場合には、備考に換算係数の把握方法等を記載してください。</t>
    <phoneticPr fontId="2"/>
  </si>
  <si>
    <t>条件付き書式用</t>
    <rPh sb="0" eb="3">
      <t>ジョウケンツ</t>
    </rPh>
    <rPh sb="4" eb="6">
      <t>ショシキ</t>
    </rPh>
    <rPh sb="6" eb="7">
      <t>ヨウ</t>
    </rPh>
    <phoneticPr fontId="2"/>
  </si>
  <si>
    <t>A-1：購買量</t>
    <rPh sb="4" eb="6">
      <t>コウバイ</t>
    </rPh>
    <rPh sb="6" eb="7">
      <t>リョウ</t>
    </rPh>
    <phoneticPr fontId="3"/>
  </si>
  <si>
    <t>A-2：購買量と在庫量</t>
    <rPh sb="4" eb="6">
      <t>コウバイ</t>
    </rPh>
    <rPh sb="6" eb="7">
      <t>リョウ</t>
    </rPh>
    <rPh sb="8" eb="10">
      <t>ザイコ</t>
    </rPh>
    <rPh sb="10" eb="11">
      <t>リョウ</t>
    </rPh>
    <phoneticPr fontId="3"/>
  </si>
  <si>
    <t>B：実測</t>
    <rPh sb="2" eb="4">
      <t>ジッソク</t>
    </rPh>
    <phoneticPr fontId="3"/>
  </si>
  <si>
    <t>生石灰の製造</t>
  </si>
  <si>
    <t>石灰石（タンカル）・ドロマイトの使用</t>
    <rPh sb="0" eb="3">
      <t>セッカイセキ</t>
    </rPh>
    <rPh sb="16" eb="18">
      <t>シヨウ</t>
    </rPh>
    <phoneticPr fontId="2"/>
  </si>
  <si>
    <t>シリコンカーバイドの製造</t>
  </si>
  <si>
    <t>カルシウムカーバイドの製造（石灰石起源・還元剤起源）</t>
  </si>
  <si>
    <t>液化炭酸ガスの使用</t>
  </si>
  <si>
    <r>
      <t xml:space="preserve">CO2排出量
</t>
    </r>
    <r>
      <rPr>
        <sz val="9"/>
        <rFont val="ＭＳ Ｐゴシック"/>
        <family val="3"/>
        <charset val="128"/>
      </rPr>
      <t>[t-CO2]</t>
    </r>
    <rPh sb="3" eb="5">
      <t>ハイシュツ</t>
    </rPh>
    <rPh sb="5" eb="6">
      <t>リョウ</t>
    </rPh>
    <phoneticPr fontId="4"/>
  </si>
  <si>
    <t>CO2排出量</t>
    <rPh sb="3" eb="6">
      <t>ハイシュツリョウ</t>
    </rPh>
    <phoneticPr fontId="4"/>
  </si>
  <si>
    <t>エネルギー起源
CO2排出量</t>
    <rPh sb="5" eb="7">
      <t>キゲン</t>
    </rPh>
    <rPh sb="11" eb="14">
      <t>ハイシュツリョウ</t>
    </rPh>
    <phoneticPr fontId="4"/>
  </si>
  <si>
    <t>エネルギー使用量</t>
    <rPh sb="5" eb="8">
      <t>シヨウリョウ</t>
    </rPh>
    <phoneticPr fontId="2"/>
  </si>
  <si>
    <t>脱炭素化指標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</si>
  <si>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r>
      <t>t-CO</t>
    </r>
    <r>
      <rPr>
        <vertAlign val="subscript"/>
        <sz val="10"/>
        <rFont val="ＭＳ Ｐゴシック"/>
        <family val="3"/>
        <charset val="128"/>
      </rPr>
      <t>2</t>
    </r>
    <phoneticPr fontId="4"/>
  </si>
  <si>
    <t>基準年度値
（合計/3）</t>
    <rPh sb="0" eb="2">
      <t>キジュン</t>
    </rPh>
    <rPh sb="2" eb="4">
      <t>ネンド</t>
    </rPh>
    <rPh sb="4" eb="5">
      <t>チ</t>
    </rPh>
    <rPh sb="7" eb="9">
      <t>ゴウケイ</t>
    </rPh>
    <phoneticPr fontId="4"/>
  </si>
  <si>
    <t>基準年度排出量は、各基準年度の平均値の小数以下を切り捨てた、整数値です。</t>
    <rPh sb="9" eb="10">
      <t>カク</t>
    </rPh>
    <rPh sb="10" eb="12">
      <t>キジュン</t>
    </rPh>
    <rPh sb="12" eb="14">
      <t>ネンド</t>
    </rPh>
    <rPh sb="15" eb="18">
      <t>ヘイキンチ</t>
    </rPh>
    <phoneticPr fontId="4"/>
  </si>
  <si>
    <t>脱炭素化指標（CO2排出量／GJ消費量）は、小数点以下5桁を切り捨てた状態で表示されています。</t>
    <rPh sb="0" eb="1">
      <t>ダツ</t>
    </rPh>
    <rPh sb="1" eb="3">
      <t>タンソ</t>
    </rPh>
    <rPh sb="3" eb="4">
      <t>カ</t>
    </rPh>
    <rPh sb="4" eb="6">
      <t>シヒョウ</t>
    </rPh>
    <rPh sb="10" eb="12">
      <t>ハイシュツ</t>
    </rPh>
    <rPh sb="12" eb="13">
      <t>リョウ</t>
    </rPh>
    <rPh sb="16" eb="19">
      <t>ショウヒリョウ</t>
    </rPh>
    <rPh sb="22" eb="25">
      <t>ショウスウテン</t>
    </rPh>
    <rPh sb="25" eb="27">
      <t>イカ</t>
    </rPh>
    <rPh sb="28" eb="29">
      <t>ケタ</t>
    </rPh>
    <rPh sb="30" eb="31">
      <t>キ</t>
    </rPh>
    <rPh sb="32" eb="33">
      <t>ス</t>
    </rPh>
    <rPh sb="35" eb="37">
      <t>ジョウタイ</t>
    </rPh>
    <rPh sb="38" eb="40">
      <t>ヒョウジ</t>
    </rPh>
    <phoneticPr fontId="4"/>
  </si>
  <si>
    <t>排出削減目標量</t>
    <rPh sb="0" eb="2">
      <t>ハイシュツ</t>
    </rPh>
    <rPh sb="2" eb="4">
      <t>サクゲン</t>
    </rPh>
    <rPh sb="4" eb="7">
      <t>モクヒョウリョウ</t>
    </rPh>
    <phoneticPr fontId="4"/>
  </si>
  <si>
    <t>排出目標量</t>
    <rPh sb="0" eb="2">
      <t>ハイシュツ</t>
    </rPh>
    <rPh sb="2" eb="4">
      <t>モクヒョウ</t>
    </rPh>
    <rPh sb="4" eb="5">
      <t>リョウ</t>
    </rPh>
    <phoneticPr fontId="4"/>
  </si>
  <si>
    <t>単位（例：t、時間）</t>
    <phoneticPr fontId="2"/>
  </si>
  <si>
    <t>都市ガス</t>
    <phoneticPr fontId="2"/>
  </si>
  <si>
    <t>必ず、参加期、単独・グループの別が一致している算定報告書様式を使用してください。</t>
    <rPh sb="0" eb="1">
      <t>カナラ</t>
    </rPh>
    <rPh sb="3" eb="5">
      <t>サンカ</t>
    </rPh>
    <rPh sb="5" eb="6">
      <t>キ</t>
    </rPh>
    <rPh sb="7" eb="9">
      <t>タンドク</t>
    </rPh>
    <rPh sb="15" eb="16">
      <t>ベツ</t>
    </rPh>
    <rPh sb="17" eb="19">
      <t>イッチ</t>
    </rPh>
    <rPh sb="23" eb="25">
      <t>サンテイ</t>
    </rPh>
    <rPh sb="25" eb="28">
      <t>ホウコクショ</t>
    </rPh>
    <rPh sb="28" eb="30">
      <t>ヨウシキ</t>
    </rPh>
    <rPh sb="31" eb="33">
      <t>シヨウ</t>
    </rPh>
    <phoneticPr fontId="4"/>
  </si>
  <si>
    <t>※各シートの「セル色表示/非表示」ボタンを押下することで、セルの色表示を切り替えることができます。</t>
    <rPh sb="1" eb="2">
      <t>カク</t>
    </rPh>
    <rPh sb="9" eb="10">
      <t>イロ</t>
    </rPh>
    <rPh sb="10" eb="12">
      <t>ヒョウジ</t>
    </rPh>
    <rPh sb="13" eb="16">
      <t>ヒヒョウジ</t>
    </rPh>
    <rPh sb="21" eb="23">
      <t>オウカ</t>
    </rPh>
    <rPh sb="32" eb="33">
      <t>イロ</t>
    </rPh>
    <rPh sb="33" eb="35">
      <t>ヒョウジ</t>
    </rPh>
    <rPh sb="36" eb="37">
      <t>キ</t>
    </rPh>
    <rPh sb="38" eb="39">
      <t>カ</t>
    </rPh>
    <phoneticPr fontId="2"/>
  </si>
  <si>
    <t>その他 （備考欄に理由を入力してください）</t>
    <rPh sb="5" eb="7">
      <t>ビコウ</t>
    </rPh>
    <rPh sb="7" eb="8">
      <t>ラン</t>
    </rPh>
    <rPh sb="9" eb="11">
      <t>リユウ</t>
    </rPh>
    <rPh sb="12" eb="14">
      <t>ニュウリョク</t>
    </rPh>
    <phoneticPr fontId="2"/>
  </si>
  <si>
    <t>敷地境界</t>
    <rPh sb="0" eb="2">
      <t>シキチ</t>
    </rPh>
    <rPh sb="2" eb="4">
      <t>キョウカイ</t>
    </rPh>
    <phoneticPr fontId="2"/>
  </si>
  <si>
    <t>排出源</t>
    <rPh sb="0" eb="3">
      <t>ハイシュツゲン</t>
    </rPh>
    <phoneticPr fontId="2"/>
  </si>
  <si>
    <t>電気</t>
    <rPh sb="0" eb="2">
      <t>デンキ</t>
    </rPh>
    <phoneticPr fontId="2"/>
  </si>
  <si>
    <t>熱</t>
    <rPh sb="0" eb="1">
      <t>ネツ</t>
    </rPh>
    <phoneticPr fontId="2"/>
  </si>
  <si>
    <t>記入欄が足りない場合には、下表に記入してください。</t>
    <rPh sb="0" eb="2">
      <t>キニュウ</t>
    </rPh>
    <rPh sb="13" eb="14">
      <t>シタ</t>
    </rPh>
    <rPh sb="14" eb="15">
      <t>ヒョウ</t>
    </rPh>
    <rPh sb="16" eb="18">
      <t>キニュウ</t>
    </rPh>
    <phoneticPr fontId="2"/>
  </si>
  <si>
    <t xml:space="preserve"> 1）</t>
    <phoneticPr fontId="2"/>
  </si>
  <si>
    <t>活動量は小数点以下を切り捨て、整数値で記入してください。</t>
    <phoneticPr fontId="2"/>
  </si>
  <si>
    <t>※算定方法の記載が必要な項目については、本項に算定方法を記載すること。</t>
    <phoneticPr fontId="4"/>
  </si>
  <si>
    <r>
      <t>A-1</t>
    </r>
    <r>
      <rPr>
        <sz val="10"/>
        <color rgb="FF000000"/>
        <rFont val="ＭＳ Ｐゴシック"/>
        <family val="3"/>
        <charset val="128"/>
      </rPr>
      <t xml:space="preserve">：購買量に基づく方法、A-2：購買量と在庫量変化に基づく方法、B：実測に基づく方法、その他：左記以外 </t>
    </r>
    <phoneticPr fontId="2"/>
  </si>
  <si>
    <t>　　収集過程がわかるように、「算定責任者」及び「算定担当者」の役割も含めて明示してください。</t>
    <phoneticPr fontId="4"/>
  </si>
  <si>
    <r>
      <rPr>
        <sz val="10"/>
        <rFont val="ＭＳ Ｐゴシック"/>
        <family val="3"/>
        <charset val="128"/>
      </rPr>
      <t>月別の購買量　</t>
    </r>
    <r>
      <rPr>
        <b/>
        <sz val="10"/>
        <color rgb="FFFF0000"/>
        <rFont val="ＭＳ Ｐゴシック"/>
        <family val="3"/>
        <charset val="128"/>
      </rPr>
      <t>※「活動量」の単位（F列）と整合するように記入ください。</t>
    </r>
    <rPh sb="0" eb="2">
      <t>ツキベツ</t>
    </rPh>
    <rPh sb="3" eb="5">
      <t>コウバイ</t>
    </rPh>
    <rPh sb="5" eb="6">
      <t>リョウ</t>
    </rPh>
    <rPh sb="9" eb="12">
      <t>カツドウリョウ</t>
    </rPh>
    <rPh sb="14" eb="16">
      <t>タンイ</t>
    </rPh>
    <rPh sb="18" eb="19">
      <t>レツ</t>
    </rPh>
    <rPh sb="21" eb="23">
      <t>セイゴウ</t>
    </rPh>
    <rPh sb="28" eb="30">
      <t>キニュウ</t>
    </rPh>
    <phoneticPr fontId="4"/>
  </si>
  <si>
    <t>対象外とする理由
(「C.その他」を選択した場合には、
右列の備考欄に理由を入力してください）</t>
    <rPh sb="0" eb="3">
      <t>タイショウガイ</t>
    </rPh>
    <rPh sb="6" eb="8">
      <t>リユウ</t>
    </rPh>
    <rPh sb="15" eb="16">
      <t>タ</t>
    </rPh>
    <rPh sb="18" eb="20">
      <t>センタク</t>
    </rPh>
    <rPh sb="22" eb="24">
      <t>バアイ</t>
    </rPh>
    <rPh sb="28" eb="29">
      <t>ミギ</t>
    </rPh>
    <rPh sb="29" eb="30">
      <t>レツ</t>
    </rPh>
    <rPh sb="31" eb="33">
      <t>ビコウ</t>
    </rPh>
    <rPh sb="33" eb="34">
      <t>ラン</t>
    </rPh>
    <rPh sb="35" eb="37">
      <t>リユウ</t>
    </rPh>
    <rPh sb="38" eb="40">
      <t>ニュウリョク</t>
    </rPh>
    <phoneticPr fontId="4"/>
  </si>
  <si>
    <t>1. 基本情報</t>
    <rPh sb="3" eb="5">
      <t>キホン</t>
    </rPh>
    <rPh sb="5" eb="6">
      <t>ジョウ</t>
    </rPh>
    <rPh sb="6" eb="7">
      <t>ホウ</t>
    </rPh>
    <phoneticPr fontId="4"/>
  </si>
  <si>
    <t>業種等</t>
    <rPh sb="0" eb="2">
      <t>ギョウシュ</t>
    </rPh>
    <rPh sb="2" eb="3">
      <t>トウ</t>
    </rPh>
    <phoneticPr fontId="4"/>
  </si>
  <si>
    <t>分類番号：産業分類名
※日本標準産業分類
（平成25年10月改定）より</t>
    <rPh sb="0" eb="2">
      <t>ブンルイ</t>
    </rPh>
    <rPh sb="2" eb="4">
      <t>バンゴウ</t>
    </rPh>
    <rPh sb="5" eb="7">
      <t>サンギョウ</t>
    </rPh>
    <rPh sb="7" eb="9">
      <t>ブンルイ</t>
    </rPh>
    <rPh sb="9" eb="10">
      <t>メイ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30" eb="32">
      <t>カイテイ</t>
    </rPh>
    <phoneticPr fontId="4"/>
  </si>
  <si>
    <t>主たる用途</t>
    <phoneticPr fontId="4"/>
  </si>
  <si>
    <t>用途別内訳</t>
    <rPh sb="0" eb="2">
      <t>ヨウト</t>
    </rPh>
    <rPh sb="2" eb="3">
      <t>ベツ</t>
    </rPh>
    <rPh sb="3" eb="5">
      <t>ウチワケ</t>
    </rPh>
    <phoneticPr fontId="4"/>
  </si>
  <si>
    <t>事務所</t>
    <phoneticPr fontId="4"/>
  </si>
  <si>
    <t>㎡</t>
  </si>
  <si>
    <t>ホテル</t>
    <phoneticPr fontId="4"/>
  </si>
  <si>
    <t>その他の目標保有者の名称</t>
    <phoneticPr fontId="2"/>
  </si>
  <si>
    <t>役割</t>
    <phoneticPr fontId="2"/>
  </si>
  <si>
    <t>削減協力者に関する情報</t>
    <phoneticPr fontId="4"/>
  </si>
  <si>
    <t>削減協力者の名称</t>
    <phoneticPr fontId="2"/>
  </si>
  <si>
    <t>削減協力者の位置付け</t>
    <phoneticPr fontId="2"/>
  </si>
  <si>
    <t>※目標保有者以外に、削減事業に協力する法人（テナント等）を記入してください。</t>
    <phoneticPr fontId="4"/>
  </si>
  <si>
    <t>建物の延床面積（㎡）</t>
    <rPh sb="0" eb="2">
      <t>タテモノ</t>
    </rPh>
    <phoneticPr fontId="4"/>
  </si>
  <si>
    <r>
      <t xml:space="preserve">事業場
の種類
</t>
    </r>
    <r>
      <rPr>
        <b/>
        <sz val="10"/>
        <color rgb="FFFF0000"/>
        <rFont val="ＭＳ Ｐゴシック"/>
        <family val="3"/>
        <charset val="128"/>
      </rPr>
      <t>（工場の場合は記入不要）</t>
    </r>
    <rPh sb="5" eb="7">
      <t>シュルイ</t>
    </rPh>
    <rPh sb="9" eb="11">
      <t>コウジョウ</t>
    </rPh>
    <rPh sb="12" eb="14">
      <t>バアイ</t>
    </rPh>
    <rPh sb="15" eb="17">
      <t>キニュウ</t>
    </rPh>
    <rPh sb="17" eb="19">
      <t>フヨウ</t>
    </rPh>
    <phoneticPr fontId="4"/>
  </si>
  <si>
    <t>※ CO2排出量算定のための組織体制図を図示してください。図示にあたっては、算定に使用するデータの</t>
    <phoneticPr fontId="4"/>
  </si>
  <si>
    <t>単独</t>
    <rPh sb="0" eb="2">
      <t>タンドク</t>
    </rPh>
    <phoneticPr fontId="2"/>
  </si>
  <si>
    <t>自動計算される欄（編集不可）</t>
    <rPh sb="0" eb="2">
      <t>ジドウ</t>
    </rPh>
    <rPh sb="2" eb="4">
      <t>ケイサン</t>
    </rPh>
    <rPh sb="7" eb="8">
      <t>ラン</t>
    </rPh>
    <rPh sb="9" eb="11">
      <t>ヘンシュウ</t>
    </rPh>
    <rPh sb="11" eb="13">
      <t>フカ</t>
    </rPh>
    <phoneticPr fontId="4"/>
  </si>
  <si>
    <t>主要なシステム系統の定義</t>
    <rPh sb="0" eb="2">
      <t>シュヨウ</t>
    </rPh>
    <rPh sb="7" eb="9">
      <t>ケイトウ</t>
    </rPh>
    <rPh sb="10" eb="12">
      <t>テイギ</t>
    </rPh>
    <phoneticPr fontId="2"/>
  </si>
  <si>
    <t>何を主要なシステム系統と見なしたか、記入してください。</t>
    <rPh sb="0" eb="1">
      <t>ナニ</t>
    </rPh>
    <rPh sb="2" eb="4">
      <t>シュヨウ</t>
    </rPh>
    <rPh sb="12" eb="13">
      <t>ミ</t>
    </rPh>
    <phoneticPr fontId="2"/>
  </si>
  <si>
    <t>工場・事業場の所在地</t>
    <rPh sb="0" eb="2">
      <t>コウジョウ</t>
    </rPh>
    <rPh sb="3" eb="6">
      <t>ジギョウジョウ</t>
    </rPh>
    <rPh sb="7" eb="10">
      <t>ショザイチ</t>
    </rPh>
    <phoneticPr fontId="4"/>
  </si>
  <si>
    <t>　　B：電気事業者や熱供給業者から電気や熱の供給を受け、工場・事業場外へ供給した場合</t>
  </si>
  <si>
    <t>年間CO2排出量（工場・事業場全体）</t>
    <rPh sb="0" eb="2">
      <t>ネンカン</t>
    </rPh>
    <rPh sb="15" eb="17">
      <t>ゼンタイ</t>
    </rPh>
    <phoneticPr fontId="6"/>
  </si>
  <si>
    <t>電気・熱を工場・事業場外に供給している場合の活動量</t>
    <rPh sb="11" eb="12">
      <t>ガイ</t>
    </rPh>
    <rPh sb="13" eb="15">
      <t>キョウキュウ</t>
    </rPh>
    <rPh sb="19" eb="21">
      <t>バアイ</t>
    </rPh>
    <rPh sb="22" eb="25">
      <t>カツドウリョウ</t>
    </rPh>
    <phoneticPr fontId="2"/>
  </si>
  <si>
    <t>A：工場・事業場内で燃料を使用して電気や熱を発生させ、工場・事業場外へ供給した場合</t>
  </si>
  <si>
    <t>B：電気事業者や熱供給業者から電気や熱の供給を受け、工場・事業場外へ供給した場合</t>
  </si>
  <si>
    <t>CO2排出量（工場・事業場全体）【総括】</t>
    <rPh sb="13" eb="15">
      <t>ゼンタイ</t>
    </rPh>
    <rPh sb="17" eb="19">
      <t>ソウカツ</t>
    </rPh>
    <phoneticPr fontId="2"/>
  </si>
  <si>
    <t>工場・事業場種別</t>
    <rPh sb="6" eb="8">
      <t>シュベツ</t>
    </rPh>
    <phoneticPr fontId="4"/>
  </si>
  <si>
    <t>1） 電気・熱の工場・事業場外への供給に関しては、以下の供給形態を選択してください。</t>
    <phoneticPr fontId="2"/>
  </si>
  <si>
    <t>　　A：工場・事業場内で燃料を使用して電気や熱を発生させ、工場・事業場外へ供給した場合</t>
    <phoneticPr fontId="2"/>
  </si>
  <si>
    <t>→外部への供給量をマイナスの値として活動量欄に記載ください。（記入例及びモニタリング報告ガイドライン第II部1.4.2を参照）</t>
    <rPh sb="31" eb="33">
      <t>キニュウ</t>
    </rPh>
    <rPh sb="33" eb="34">
      <t>レイ</t>
    </rPh>
    <rPh sb="34" eb="35">
      <t>オヨ</t>
    </rPh>
    <rPh sb="60" eb="62">
      <t>サンショウ</t>
    </rPh>
    <phoneticPr fontId="2"/>
  </si>
  <si>
    <t>脱炭素化指標(a)/(b)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</si>
  <si>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t>事業所形態（工場/事業場）</t>
    <rPh sb="2" eb="3">
      <t>ショ</t>
    </rPh>
    <rPh sb="3" eb="5">
      <t>ケイタイ</t>
    </rPh>
    <rPh sb="6" eb="8">
      <t>コウジョウ</t>
    </rPh>
    <rPh sb="9" eb="12">
      <t>ジギョウジョウ</t>
    </rPh>
    <phoneticPr fontId="4"/>
  </si>
  <si>
    <t>年度の途中で設備の統廃合による使用中止、新設による使用開始等の変更があった場合には、「○（変更有）」を選択してください。</t>
    <phoneticPr fontId="2"/>
  </si>
  <si>
    <t>年間CO2排出量（主要なシステム系統）</t>
    <rPh sb="0" eb="2">
      <t>ネンカン</t>
    </rPh>
    <rPh sb="9" eb="11">
      <t>シュヨウ</t>
    </rPh>
    <rPh sb="16" eb="18">
      <t>ケイトウ</t>
    </rPh>
    <phoneticPr fontId="6"/>
  </si>
  <si>
    <t>→所内消費分の活動量を計算し、活動量欄に記載してください。計算根拠は「8.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</si>
  <si>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CO2排出量（主要なシステム系統）【総括】</t>
    <rPh sb="7" eb="9">
      <t>シュヨウ</t>
    </rPh>
    <rPh sb="14" eb="16">
      <t>ケイトウ</t>
    </rPh>
    <rPh sb="18" eb="20">
      <t>ソウカツ</t>
    </rPh>
    <phoneticPr fontId="2"/>
  </si>
  <si>
    <t>活動量</t>
    <rPh sb="0" eb="3">
      <t>カツドウリョウ</t>
    </rPh>
    <phoneticPr fontId="2"/>
  </si>
  <si>
    <t>活動量単位</t>
    <rPh sb="0" eb="5">
      <t>カツドウリョウタンイ</t>
    </rPh>
    <phoneticPr fontId="2"/>
  </si>
  <si>
    <t>排出削減目標量は「511脱炭素化計画」の「1．脱炭素化計画」の「主要なシステム系統」における「対策による削減効果」（目標年度）に記載の値を記入すること（変更不可）</t>
    <rPh sb="0" eb="2">
      <t>ハイシュツ</t>
    </rPh>
    <rPh sb="2" eb="4">
      <t>サクゲン</t>
    </rPh>
    <rPh sb="4" eb="6">
      <t>モクヒョウ</t>
    </rPh>
    <rPh sb="6" eb="7">
      <t>リョウ</t>
    </rPh>
    <rPh sb="12" eb="13">
      <t>ダツ</t>
    </rPh>
    <rPh sb="13" eb="15">
      <t>タンソ</t>
    </rPh>
    <rPh sb="15" eb="16">
      <t>カ</t>
    </rPh>
    <rPh sb="16" eb="18">
      <t>ケイカク</t>
    </rPh>
    <rPh sb="23" eb="24">
      <t>ダツ</t>
    </rPh>
    <rPh sb="24" eb="26">
      <t>タンソ</t>
    </rPh>
    <rPh sb="26" eb="27">
      <t>カ</t>
    </rPh>
    <rPh sb="27" eb="29">
      <t>ケイカク</t>
    </rPh>
    <rPh sb="32" eb="34">
      <t>シュヨウ</t>
    </rPh>
    <rPh sb="39" eb="41">
      <t>ケイトウ</t>
    </rPh>
    <rPh sb="47" eb="49">
      <t>タイサク</t>
    </rPh>
    <rPh sb="52" eb="54">
      <t>サクゲン</t>
    </rPh>
    <rPh sb="54" eb="56">
      <t>コウカ</t>
    </rPh>
    <rPh sb="58" eb="60">
      <t>モクヒョウ</t>
    </rPh>
    <rPh sb="60" eb="62">
      <t>ネンド</t>
    </rPh>
    <rPh sb="64" eb="66">
      <t>キサイ</t>
    </rPh>
    <rPh sb="67" eb="68">
      <t>アタイ</t>
    </rPh>
    <rPh sb="69" eb="71">
      <t>キニュウ</t>
    </rPh>
    <rPh sb="76" eb="78">
      <t>ヘンコウ</t>
    </rPh>
    <rPh sb="78" eb="80">
      <t>フカ</t>
    </rPh>
    <phoneticPr fontId="2"/>
  </si>
  <si>
    <t>算定年度</t>
  </si>
  <si>
    <t>→所内消費分の活動量を計算し、活動量欄に記載してください。計算根拠は「7.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</si>
  <si>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7. 備考</t>
    <rPh sb="3" eb="5">
      <t>ビコウ</t>
    </rPh>
    <phoneticPr fontId="6"/>
  </si>
  <si>
    <t>工場・事業場NO</t>
    <phoneticPr fontId="2"/>
  </si>
  <si>
    <t>工場・事業場名</t>
  </si>
  <si>
    <t>工場・事業場の別</t>
    <rPh sb="0" eb="2">
      <t>コウジョウ</t>
    </rPh>
    <rPh sb="3" eb="6">
      <t>ジギョウジョウ</t>
    </rPh>
    <rPh sb="7" eb="8">
      <t>ベツ</t>
    </rPh>
    <phoneticPr fontId="2"/>
  </si>
  <si>
    <t>基準年度排出量は、各基準年度の平均値の小数以下を切り捨てた、整数値で表示されています。</t>
    <rPh sb="9" eb="10">
      <t>カク</t>
    </rPh>
    <rPh sb="10" eb="12">
      <t>キジュン</t>
    </rPh>
    <rPh sb="12" eb="14">
      <t>ネンド</t>
    </rPh>
    <rPh sb="15" eb="18">
      <t>ヘイキンチ</t>
    </rPh>
    <rPh sb="34" eb="36">
      <t>ヒョウジ</t>
    </rPh>
    <phoneticPr fontId="4"/>
  </si>
  <si>
    <t>（検証受検用・単独参加者用）</t>
    <rPh sb="1" eb="3">
      <t>ケンショウ</t>
    </rPh>
    <rPh sb="3" eb="5">
      <t>ジュケン</t>
    </rPh>
    <rPh sb="5" eb="6">
      <t>ヨウ</t>
    </rPh>
    <rPh sb="7" eb="9">
      <t>タンドク</t>
    </rPh>
    <phoneticPr fontId="2"/>
  </si>
  <si>
    <t>（検証受検用・単独参加者用）</t>
    <rPh sb="1" eb="6">
      <t>ケンショウジュケンヨウ</t>
    </rPh>
    <rPh sb="7" eb="12">
      <t>タンドクサンカシャ</t>
    </rPh>
    <rPh sb="12" eb="13">
      <t>ヨウ</t>
    </rPh>
    <phoneticPr fontId="2"/>
  </si>
  <si>
    <r>
      <t xml:space="preserve">工場・事業場の名称
</t>
    </r>
    <r>
      <rPr>
        <b/>
        <sz val="10"/>
        <color rgb="FFFF0000"/>
        <rFont val="ＭＳ Ｐゴシック"/>
        <family val="3"/>
        <charset val="128"/>
      </rPr>
      <t>（SHIFTシステム上に登録されている事業所名を記入ください）</t>
    </r>
    <rPh sb="0" eb="2">
      <t>コウジョウ</t>
    </rPh>
    <rPh sb="3" eb="6">
      <t>ジギョウジョウ</t>
    </rPh>
    <rPh sb="7" eb="9">
      <t>メイショウ</t>
    </rPh>
    <rPh sb="20" eb="21">
      <t>ジョウ</t>
    </rPh>
    <rPh sb="22" eb="24">
      <t>トウロク</t>
    </rPh>
    <rPh sb="29" eb="33">
      <t>ジギョウショメイ</t>
    </rPh>
    <rPh sb="34" eb="36">
      <t>キニュウ</t>
    </rPh>
    <phoneticPr fontId="4"/>
  </si>
  <si>
    <t>燃料形態</t>
  </si>
  <si>
    <t>活動量単位</t>
  </si>
  <si>
    <t>単位発熱量
（GJ）</t>
  </si>
  <si>
    <t>CO_{2} 排出係数（発熱量ベース）
t-CO_{2} GJ</t>
  </si>
  <si>
    <t>輸入原料炭</t>
  </si>
  <si>
    <t>固体</t>
  </si>
  <si>
    <t>国産一般炭</t>
  </si>
  <si>
    <t>輸入一般炭</t>
  </si>
  <si>
    <t>輸入無煙炭</t>
  </si>
  <si>
    <t>液体</t>
  </si>
  <si>
    <t>潤滑油</t>
  </si>
  <si>
    <t>気体</t>
  </si>
  <si>
    <t xml:space="preserve">千 Nm3 </t>
  </si>
  <si>
    <t>製油所ガス</t>
  </si>
  <si>
    <t>本ファイルは第3期（2023年度参加者）の基準年度算定報告書です。</t>
    <rPh sb="0" eb="1">
      <t>ホン</t>
    </rPh>
    <rPh sb="6" eb="7">
      <t>ダイ</t>
    </rPh>
    <rPh sb="8" eb="9">
      <t>キ</t>
    </rPh>
    <rPh sb="14" eb="16">
      <t>ネンド</t>
    </rPh>
    <rPh sb="16" eb="19">
      <t>サンカシャ</t>
    </rPh>
    <rPh sb="21" eb="23">
      <t>キジュン</t>
    </rPh>
    <rPh sb="25" eb="27">
      <t>サンテイ</t>
    </rPh>
    <rPh sb="27" eb="30">
      <t>ホウコクショ</t>
    </rPh>
    <phoneticPr fontId="4"/>
  </si>
  <si>
    <t>SHIFT事業 第3期 基準年度CO2排出量算定報告書</t>
    <rPh sb="5" eb="7">
      <t>ジギョウ</t>
    </rPh>
    <rPh sb="8" eb="9">
      <t>ダイ</t>
    </rPh>
    <rPh sb="10" eb="11">
      <t>キ</t>
    </rPh>
    <rPh sb="12" eb="14">
      <t>キジュン</t>
    </rPh>
    <rPh sb="14" eb="16">
      <t>ネンド</t>
    </rPh>
    <rPh sb="19" eb="22">
      <t>ハイシュツリョウ</t>
    </rPh>
    <rPh sb="22" eb="24">
      <t>サンテイ</t>
    </rPh>
    <rPh sb="24" eb="27">
      <t>ホウコクショ</t>
    </rPh>
    <phoneticPr fontId="4"/>
  </si>
  <si>
    <t>令和2</t>
    <rPh sb="0" eb="2">
      <t>レイワ</t>
    </rPh>
    <phoneticPr fontId="2"/>
  </si>
  <si>
    <t>令和4</t>
    <rPh sb="0" eb="2">
      <t>レイワ</t>
    </rPh>
    <phoneticPr fontId="2"/>
  </si>
  <si>
    <t>令和3</t>
    <rPh sb="0" eb="2">
      <t>レイワ</t>
    </rPh>
    <phoneticPr fontId="2"/>
  </si>
  <si>
    <t>参考：燃料の単位発熱量・排出係数（デフォルト値）＜モニタリング報告ガイドラインVer.3.1 2023.4.11　より＞</t>
    <rPh sb="0" eb="2">
      <t>サンコウ</t>
    </rPh>
    <rPh sb="31" eb="33">
      <t>ホウコク</t>
    </rPh>
    <phoneticPr fontId="2"/>
  </si>
  <si>
    <t>燃料の種類</t>
    <rPh sb="0" eb="2">
      <t>ネンリョウ</t>
    </rPh>
    <rPh sb="3" eb="5">
      <t>シュルイ</t>
    </rPh>
    <phoneticPr fontId="2"/>
  </si>
  <si>
    <t>ガス会社提供値を適用すること</t>
    <phoneticPr fontId="2"/>
  </si>
  <si>
    <t xml:space="preserve"> 1）</t>
  </si>
  <si>
    <t>活動量（E列）は小数点以下を切り捨て、整数値で記入してください。</t>
  </si>
  <si>
    <t xml:space="preserve">排出削減目標量は、実施計画書の「511脱炭素化計画」シートの「1．脱炭素化計画」のうち、
</t>
    <rPh sb="0" eb="2">
      <t>ハイシュツ</t>
    </rPh>
    <rPh sb="2" eb="4">
      <t>サクゲン</t>
    </rPh>
    <rPh sb="4" eb="6">
      <t>モクヒョウ</t>
    </rPh>
    <rPh sb="6" eb="7">
      <t>リョウ</t>
    </rPh>
    <rPh sb="9" eb="14">
      <t>ジッシケイカクショ</t>
    </rPh>
    <rPh sb="19" eb="20">
      <t>ダツ</t>
    </rPh>
    <rPh sb="20" eb="22">
      <t>タンソ</t>
    </rPh>
    <rPh sb="22" eb="23">
      <t>カ</t>
    </rPh>
    <rPh sb="23" eb="25">
      <t>ケイカク</t>
    </rPh>
    <rPh sb="33" eb="34">
      <t>ダツ</t>
    </rPh>
    <rPh sb="34" eb="36">
      <t>タンソ</t>
    </rPh>
    <rPh sb="36" eb="37">
      <t>カ</t>
    </rPh>
    <rPh sb="37" eb="39">
      <t>ケイカク</t>
    </rPh>
    <phoneticPr fontId="2"/>
  </si>
  <si>
    <r>
      <t>「目標年度」の「工場・事業場全体」の「対基準年度CO2削減量」に記載された値を、</t>
    </r>
    <r>
      <rPr>
        <b/>
        <u/>
        <sz val="10"/>
        <color rgb="FFFF0000"/>
        <rFont val="ＭＳ Ｐゴシック"/>
        <family val="3"/>
        <charset val="128"/>
      </rPr>
      <t>小数点以下を切り捨てて</t>
    </r>
    <r>
      <rPr>
        <b/>
        <sz val="10"/>
        <color rgb="FFFF0000"/>
        <rFont val="ＭＳ Ｐゴシック"/>
        <family val="3"/>
        <charset val="128"/>
      </rPr>
      <t>、記入してください。</t>
    </r>
    <rPh sb="52" eb="54">
      <t>キニュウ</t>
    </rPh>
    <phoneticPr fontId="2"/>
  </si>
  <si>
    <t>※必ず記入してください。</t>
    <rPh sb="1" eb="2">
      <t>カナラ</t>
    </rPh>
    <rPh sb="3" eb="5">
      <t>キニュウ</t>
    </rPh>
    <phoneticPr fontId="2"/>
  </si>
  <si>
    <t>記入欄が足りない場合には、左の行番号をクリックして行全体を選択し、左クリックで「挿入」を選択することで行を追加してください。その上で、E～K列の書式を適用ください。</t>
    <rPh sb="0" eb="2">
      <t>キニュウ</t>
    </rPh>
    <rPh sb="13" eb="14">
      <t>ヒダリ</t>
    </rPh>
    <rPh sb="15" eb="18">
      <t>ギョウバンゴウ</t>
    </rPh>
    <rPh sb="25" eb="26">
      <t>ギョウ</t>
    </rPh>
    <rPh sb="26" eb="28">
      <t>ゼンタイ</t>
    </rPh>
    <rPh sb="29" eb="31">
      <t>センタク</t>
    </rPh>
    <rPh sb="33" eb="34">
      <t>ヒダリ</t>
    </rPh>
    <rPh sb="40" eb="42">
      <t>ソウニュウ</t>
    </rPh>
    <rPh sb="44" eb="46">
      <t>センタク</t>
    </rPh>
    <rPh sb="51" eb="52">
      <t>ギョウ</t>
    </rPh>
    <rPh sb="53" eb="55">
      <t>ツイカ</t>
    </rPh>
    <rPh sb="64" eb="65">
      <t>ウエ</t>
    </rPh>
    <rPh sb="70" eb="71">
      <t>レツ</t>
    </rPh>
    <rPh sb="72" eb="74">
      <t>ショシキ</t>
    </rPh>
    <rPh sb="75" eb="77">
      <t>テキヨウ</t>
    </rPh>
    <phoneticPr fontId="2"/>
  </si>
  <si>
    <t>6)</t>
  </si>
  <si>
    <t>その後、挿入した行の一つ上の行（関数等が入っている行）のA～O列までを選択すると、セルの右下に小さな四角が表示されます。 ここにマウスポインタを合わせてをドラッグし、関数を適用してください。</t>
    <rPh sb="2" eb="3">
      <t>ゴ</t>
    </rPh>
    <rPh sb="4" eb="6">
      <t>ソウニュウ</t>
    </rPh>
    <rPh sb="8" eb="9">
      <t>ギョウ</t>
    </rPh>
    <rPh sb="10" eb="11">
      <t>ヒト</t>
    </rPh>
    <rPh sb="12" eb="13">
      <t>ウエ</t>
    </rPh>
    <rPh sb="14" eb="15">
      <t>ギョウ</t>
    </rPh>
    <rPh sb="16" eb="19">
      <t>カンスウトウ</t>
    </rPh>
    <rPh sb="20" eb="21">
      <t>ハイ</t>
    </rPh>
    <rPh sb="25" eb="26">
      <t>ギョウ</t>
    </rPh>
    <rPh sb="31" eb="32">
      <t>レツ</t>
    </rPh>
    <rPh sb="35" eb="37">
      <t>センタク</t>
    </rPh>
    <rPh sb="83" eb="85">
      <t>カンスウ</t>
    </rPh>
    <rPh sb="86" eb="88">
      <t>テキヨウ</t>
    </rPh>
    <phoneticPr fontId="2"/>
  </si>
  <si>
    <t>活動量（小数点以下あり）</t>
    <phoneticPr fontId="2"/>
  </si>
  <si>
    <r>
      <t>活動量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（小数点以下以下切り捨て後）</t>
    </r>
    <rPh sb="0" eb="2">
      <t>カツドウ</t>
    </rPh>
    <rPh sb="2" eb="3">
      <t>リョウ</t>
    </rPh>
    <rPh sb="5" eb="10">
      <t>ショウスウテンイカ</t>
    </rPh>
    <phoneticPr fontId="4"/>
  </si>
  <si>
    <t>077：塗装工事業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</si>
</sst>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76" formatCode="#,##0_ ;[Red]\-#,##0\ "/>
    <numFmt numFmtId="177" formatCode="#,##0.0;[Red]\-#,##0.0"/>
    <numFmt numFmtId="178" formatCode="#,##0.00000"/>
    <numFmt numFmtId="179" formatCode="#,##0.000;[Red]\-#,##0.000"/>
    <numFmt numFmtId="180" formatCode="#,##0_);[Red]\(#,##0\)"/>
    <numFmt numFmtId="181" formatCode="#,##0_ "/>
    <numFmt numFmtId="182" formatCode="0.0_);[Red]\(0.0\)"/>
    <numFmt numFmtId="183" formatCode="#,##0.0_ ;[Red]\-#,##0.0\ "/>
    <numFmt numFmtId="184" formatCode="0.0_ ;[Red]\-0.0\ "/>
    <numFmt numFmtId="185" formatCode="#,##0;&quot;△ &quot;#,##0"/>
    <numFmt numFmtId="186" formatCode="#,##0.0000_ ;[Red]\-#,##0.0000\ "/>
    <numFmt numFmtId="187" formatCode="0_);[Red]\(0\)"/>
    <numFmt numFmtId="188" formatCode="0.0000_ "/>
    <numFmt numFmtId="189" formatCode="0.000000_);[Red]\(0.000000\)"/>
    <numFmt numFmtId="190" formatCode="#,##0.00_ ;[Red]\-#,##0.00\ 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E6FA"/>
        <bgColor indexed="64"/>
      </patternFill>
    </fill>
    <fill>
      <patternFill patternType="solid">
        <fgColor rgb="FFD2E6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/>
  </cellStyleXfs>
  <cellXfs count="1005">
    <xf numFmtId="0" fontId="0" fillId="0" borderId="0" xfId="0">
      <alignment vertical="center"/>
    </xf>
    <xf numFmtId="4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3" fillId="0" borderId="0" xfId="4" applyFont="1" applyFill="1" applyBorder="1">
      <alignment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Border="1" applyAlignment="1">
      <alignment horizontal="justify" vertical="center" wrapText="1"/>
    </xf>
    <xf numFmtId="0" fontId="3" fillId="0" borderId="0" xfId="2" applyFont="1" applyFill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0" xfId="9">
      <alignment vertical="center"/>
    </xf>
    <xf numFmtId="0" fontId="3" fillId="9" borderId="0" xfId="9" applyFill="1">
      <alignment vertical="center"/>
    </xf>
    <xf numFmtId="0" fontId="3" fillId="10" borderId="0" xfId="9" applyFill="1">
      <alignment vertical="center"/>
    </xf>
    <xf numFmtId="0" fontId="7" fillId="0" borderId="0" xfId="9" applyFont="1">
      <alignment vertical="center"/>
    </xf>
    <xf numFmtId="0" fontId="14" fillId="0" borderId="0" xfId="9" applyFont="1">
      <alignment vertical="center"/>
    </xf>
    <xf numFmtId="176" fontId="5" fillId="5" borderId="0" xfId="1" applyNumberFormat="1" applyFont="1" applyFill="1" applyBorder="1" applyAlignment="1">
      <alignment horizontal="center" vertical="center"/>
    </xf>
    <xf numFmtId="0" fontId="7" fillId="0" borderId="0" xfId="8">
      <alignment vertical="center"/>
    </xf>
    <xf numFmtId="0" fontId="7" fillId="11" borderId="60" xfId="8" applyFill="1" applyBorder="1">
      <alignment vertical="center"/>
    </xf>
    <xf numFmtId="38" fontId="7" fillId="11" borderId="60" xfId="8" applyNumberFormat="1" applyFill="1" applyBorder="1">
      <alignment vertical="center"/>
    </xf>
    <xf numFmtId="0" fontId="7" fillId="8" borderId="83" xfId="8" applyFill="1" applyBorder="1">
      <alignment vertical="center"/>
    </xf>
    <xf numFmtId="0" fontId="3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17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41" xfId="0" applyFont="1" applyBorder="1">
      <alignment vertical="center"/>
    </xf>
    <xf numFmtId="0" fontId="15" fillId="0" borderId="0" xfId="0" applyFont="1" applyBorder="1">
      <alignment vertical="center"/>
    </xf>
    <xf numFmtId="0" fontId="8" fillId="0" borderId="31" xfId="0" applyFont="1" applyBorder="1">
      <alignment vertical="center"/>
    </xf>
    <xf numFmtId="0" fontId="15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9" fontId="19" fillId="0" borderId="0" xfId="0" applyNumberFormat="1" applyFont="1" applyBorder="1">
      <alignment vertical="center"/>
    </xf>
    <xf numFmtId="0" fontId="19" fillId="0" borderId="0" xfId="0" applyFont="1" applyBorder="1">
      <alignment vertical="center"/>
    </xf>
    <xf numFmtId="0" fontId="19" fillId="0" borderId="35" xfId="0" applyFont="1" applyBorder="1">
      <alignment vertical="center"/>
    </xf>
    <xf numFmtId="0" fontId="8" fillId="2" borderId="0" xfId="0" applyFont="1" applyFill="1" applyBorder="1" applyProtection="1">
      <alignment vertical="center"/>
      <protection locked="0"/>
    </xf>
    <xf numFmtId="0" fontId="8" fillId="2" borderId="12" xfId="0" applyFont="1" applyFill="1" applyBorder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12" xfId="0" applyFont="1" applyFill="1" applyBorder="1" applyAlignment="1" applyProtection="1">
      <alignment vertical="top"/>
      <protection locked="0"/>
    </xf>
    <xf numFmtId="0" fontId="8" fillId="2" borderId="19" xfId="0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vertical="top"/>
      <protection locked="0"/>
    </xf>
    <xf numFmtId="0" fontId="8" fillId="2" borderId="13" xfId="0" applyFont="1" applyFill="1" applyBorder="1" applyAlignment="1" applyProtection="1">
      <alignment vertical="top"/>
      <protection locked="0"/>
    </xf>
    <xf numFmtId="0" fontId="8" fillId="2" borderId="23" xfId="0" applyFont="1" applyFill="1" applyBorder="1" applyAlignment="1" applyProtection="1">
      <alignment vertical="top"/>
      <protection locked="0"/>
    </xf>
    <xf numFmtId="0" fontId="3" fillId="0" borderId="0" xfId="2" applyFont="1" applyFill="1">
      <alignment vertical="center"/>
    </xf>
    <xf numFmtId="0" fontId="8" fillId="0" borderId="0" xfId="0" applyFont="1" applyFill="1">
      <alignment vertical="center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9" xfId="3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6" xfId="3" applyFont="1" applyFill="1" applyBorder="1" applyAlignment="1" applyProtection="1">
      <alignment horizontal="center" vertical="center" wrapText="1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40" xfId="3" applyFont="1" applyFill="1" applyBorder="1" applyAlignment="1" applyProtection="1">
      <alignment horizontal="center" vertical="center" wrapText="1"/>
      <protection locked="0"/>
    </xf>
    <xf numFmtId="0" fontId="8" fillId="6" borderId="40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49" fontId="19" fillId="0" borderId="0" xfId="0" applyNumberFormat="1" applyFont="1" applyFill="1">
      <alignment vertical="center"/>
    </xf>
    <xf numFmtId="0" fontId="20" fillId="0" borderId="0" xfId="2" applyFont="1" applyFill="1">
      <alignment vertical="center"/>
    </xf>
    <xf numFmtId="0" fontId="8" fillId="2" borderId="37" xfId="0" applyFont="1" applyFill="1" applyBorder="1" applyAlignment="1" applyProtection="1">
      <alignment horizontal="left" vertical="top" wrapText="1"/>
      <protection locked="0"/>
    </xf>
    <xf numFmtId="0" fontId="8" fillId="2" borderId="90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0" fontId="3" fillId="0" borderId="0" xfId="4" applyFont="1" applyBorder="1">
      <alignment vertical="center"/>
    </xf>
    <xf numFmtId="0" fontId="3" fillId="7" borderId="0" xfId="2" applyFont="1" applyFill="1" applyAlignment="1">
      <alignment horizontal="left" vertical="center"/>
    </xf>
    <xf numFmtId="0" fontId="3" fillId="7" borderId="0" xfId="2" applyFont="1" applyFill="1" applyBorder="1" applyAlignment="1">
      <alignment horizontal="justify" vertical="center" wrapText="1"/>
    </xf>
    <xf numFmtId="0" fontId="15" fillId="6" borderId="26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15" fillId="6" borderId="17" xfId="0" applyFont="1" applyFill="1" applyBorder="1" applyAlignment="1" applyProtection="1">
      <alignment horizontal="left" vertical="center" wrapText="1"/>
      <protection locked="0"/>
    </xf>
    <xf numFmtId="0" fontId="6" fillId="0" borderId="0" xfId="3" applyFont="1" applyFill="1" applyBorder="1" applyAlignment="1">
      <alignment vertical="top" wrapText="1"/>
    </xf>
    <xf numFmtId="0" fontId="17" fillId="7" borderId="0" xfId="2" applyFont="1" applyFill="1" applyBorder="1" applyAlignment="1">
      <alignment horizontal="left" vertical="center"/>
    </xf>
    <xf numFmtId="0" fontId="3" fillId="7" borderId="0" xfId="2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6" fillId="5" borderId="65" xfId="2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7" fillId="0" borderId="0" xfId="4" applyFont="1">
      <alignment vertical="center"/>
    </xf>
    <xf numFmtId="0" fontId="6" fillId="5" borderId="67" xfId="2" applyFont="1" applyFill="1" applyBorder="1" applyAlignment="1">
      <alignment horizontal="center" vertical="center" wrapText="1"/>
    </xf>
    <xf numFmtId="38" fontId="15" fillId="2" borderId="5" xfId="4" applyNumberFormat="1" applyFont="1" applyFill="1" applyBorder="1" applyAlignment="1" applyProtection="1">
      <alignment horizontal="right" vertical="center" wrapText="1"/>
      <protection locked="0"/>
    </xf>
    <xf numFmtId="0" fontId="15" fillId="5" borderId="14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7" fillId="0" borderId="0" xfId="2" applyFont="1" applyFill="1" applyBorder="1" applyAlignment="1">
      <alignment horizontal="left" vertical="center"/>
    </xf>
    <xf numFmtId="0" fontId="8" fillId="0" borderId="3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3" fillId="3" borderId="17" xfId="5" applyFont="1" applyFill="1" applyBorder="1" applyAlignment="1">
      <alignment horizontal="center" vertical="center"/>
    </xf>
    <xf numFmtId="38" fontId="8" fillId="2" borderId="26" xfId="4" applyNumberFormat="1" applyFont="1" applyFill="1" applyBorder="1" applyAlignment="1" applyProtection="1">
      <alignment vertical="center" wrapText="1"/>
      <protection locked="0"/>
    </xf>
    <xf numFmtId="38" fontId="8" fillId="2" borderId="5" xfId="4" applyNumberFormat="1" applyFont="1" applyFill="1" applyBorder="1" applyAlignment="1" applyProtection="1">
      <alignment vertical="center" wrapText="1"/>
      <protection locked="0"/>
    </xf>
    <xf numFmtId="38" fontId="8" fillId="2" borderId="34" xfId="4" applyNumberFormat="1" applyFont="1" applyFill="1" applyBorder="1" applyAlignment="1" applyProtection="1">
      <alignment vertical="center" wrapText="1"/>
      <protection locked="0"/>
    </xf>
    <xf numFmtId="38" fontId="8" fillId="2" borderId="9" xfId="4" applyNumberFormat="1" applyFont="1" applyFill="1" applyBorder="1" applyAlignment="1" applyProtection="1">
      <alignment vertical="center" wrapText="1"/>
      <protection locked="0"/>
    </xf>
    <xf numFmtId="38" fontId="8" fillId="2" borderId="17" xfId="4" applyNumberFormat="1" applyFont="1" applyFill="1" applyBorder="1" applyAlignment="1" applyProtection="1">
      <alignment vertical="center" wrapText="1"/>
      <protection locked="0"/>
    </xf>
    <xf numFmtId="176" fontId="8" fillId="5" borderId="11" xfId="0" applyNumberFormat="1" applyFont="1" applyFill="1" applyBorder="1" applyAlignment="1">
      <alignment horizontal="right" vertical="center"/>
    </xf>
    <xf numFmtId="176" fontId="3" fillId="5" borderId="31" xfId="0" applyNumberFormat="1" applyFont="1" applyFill="1" applyBorder="1" applyAlignment="1">
      <alignment horizontal="right" vertical="center"/>
    </xf>
    <xf numFmtId="176" fontId="8" fillId="5" borderId="1" xfId="0" applyNumberFormat="1" applyFont="1" applyFill="1" applyBorder="1" applyAlignment="1">
      <alignment horizontal="right" vertical="center"/>
    </xf>
    <xf numFmtId="176" fontId="3" fillId="5" borderId="2" xfId="0" applyNumberFormat="1" applyFont="1" applyFill="1" applyBorder="1" applyAlignment="1">
      <alignment horizontal="right" vertical="center"/>
    </xf>
    <xf numFmtId="176" fontId="8" fillId="5" borderId="20" xfId="0" applyNumberFormat="1" applyFont="1" applyFill="1" applyBorder="1" applyAlignment="1">
      <alignment horizontal="right" vertical="center"/>
    </xf>
    <xf numFmtId="176" fontId="3" fillId="5" borderId="35" xfId="0" applyNumberFormat="1" applyFont="1" applyFill="1" applyBorder="1" applyAlignment="1">
      <alignment horizontal="right" vertical="center"/>
    </xf>
    <xf numFmtId="176" fontId="8" fillId="5" borderId="52" xfId="0" applyNumberFormat="1" applyFont="1" applyFill="1" applyBorder="1" applyAlignment="1">
      <alignment horizontal="right" vertical="center"/>
    </xf>
    <xf numFmtId="176" fontId="3" fillId="5" borderId="10" xfId="0" applyNumberFormat="1" applyFont="1" applyFill="1" applyBorder="1" applyAlignment="1">
      <alignment horizontal="right" vertical="center"/>
    </xf>
    <xf numFmtId="176" fontId="8" fillId="5" borderId="54" xfId="0" applyNumberFormat="1" applyFont="1" applyFill="1" applyBorder="1" applyAlignment="1">
      <alignment horizontal="right" vertical="center"/>
    </xf>
    <xf numFmtId="176" fontId="3" fillId="5" borderId="30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0" borderId="57" xfId="0" applyFont="1" applyBorder="1" applyAlignment="1">
      <alignment vertical="center"/>
    </xf>
    <xf numFmtId="0" fontId="17" fillId="0" borderId="9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8" fillId="5" borderId="19" xfId="0" applyNumberFormat="1" applyFont="1" applyFill="1" applyBorder="1" applyAlignment="1">
      <alignment horizontal="right" vertical="center"/>
    </xf>
    <xf numFmtId="0" fontId="3" fillId="0" borderId="102" xfId="0" applyFont="1" applyBorder="1" applyAlignment="1">
      <alignment vertical="center"/>
    </xf>
    <xf numFmtId="0" fontId="17" fillId="0" borderId="24" xfId="0" applyFont="1" applyBorder="1">
      <alignment vertical="center"/>
    </xf>
    <xf numFmtId="0" fontId="3" fillId="0" borderId="0" xfId="0" applyFont="1" applyFill="1">
      <alignment vertical="center"/>
    </xf>
    <xf numFmtId="0" fontId="19" fillId="5" borderId="60" xfId="0" applyFont="1" applyFill="1" applyBorder="1" applyAlignment="1">
      <alignment horizontal="center" vertical="center"/>
    </xf>
    <xf numFmtId="179" fontId="3" fillId="0" borderId="38" xfId="0" applyNumberFormat="1" applyFont="1" applyFill="1" applyBorder="1" applyAlignment="1">
      <alignment vertical="center"/>
    </xf>
    <xf numFmtId="179" fontId="3" fillId="0" borderId="99" xfId="0" applyNumberFormat="1" applyFont="1" applyFill="1" applyBorder="1" applyAlignment="1">
      <alignment vertical="center"/>
    </xf>
    <xf numFmtId="179" fontId="3" fillId="0" borderId="42" xfId="0" applyNumberFormat="1" applyFont="1" applyFill="1" applyBorder="1" applyAlignment="1">
      <alignment vertical="center"/>
    </xf>
    <xf numFmtId="179" fontId="3" fillId="0" borderId="53" xfId="0" applyNumberFormat="1" applyFont="1" applyFill="1" applyBorder="1" applyAlignment="1">
      <alignment vertical="center"/>
    </xf>
    <xf numFmtId="179" fontId="3" fillId="0" borderId="109" xfId="0" applyNumberFormat="1" applyFont="1" applyFill="1" applyBorder="1" applyAlignment="1">
      <alignment vertical="center"/>
    </xf>
    <xf numFmtId="0" fontId="8" fillId="0" borderId="91" xfId="0" applyFont="1" applyBorder="1">
      <alignment vertical="center"/>
    </xf>
    <xf numFmtId="0" fontId="8" fillId="0" borderId="24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3" xfId="0" applyFont="1" applyBorder="1">
      <alignment vertical="center"/>
    </xf>
    <xf numFmtId="0" fontId="25" fillId="0" borderId="43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8" xfId="0" quotePrefix="1" applyFont="1" applyBorder="1">
      <alignment vertical="center"/>
    </xf>
    <xf numFmtId="0" fontId="25" fillId="0" borderId="44" xfId="0" applyFont="1" applyBorder="1">
      <alignment vertical="center"/>
    </xf>
    <xf numFmtId="0" fontId="25" fillId="0" borderId="6" xfId="0" applyFont="1" applyBorder="1">
      <alignment vertical="center"/>
    </xf>
    <xf numFmtId="0" fontId="25" fillId="0" borderId="45" xfId="0" applyFont="1" applyBorder="1">
      <alignment vertical="center"/>
    </xf>
    <xf numFmtId="0" fontId="25" fillId="0" borderId="46" xfId="0" applyFont="1" applyBorder="1">
      <alignment vertical="center"/>
    </xf>
    <xf numFmtId="0" fontId="25" fillId="0" borderId="0" xfId="0" quotePrefix="1" applyFont="1" applyBorder="1">
      <alignment vertical="center"/>
    </xf>
    <xf numFmtId="49" fontId="23" fillId="4" borderId="0" xfId="0" applyNumberFormat="1" applyFont="1" applyFill="1">
      <alignment vertical="center"/>
    </xf>
    <xf numFmtId="0" fontId="23" fillId="4" borderId="0" xfId="0" applyFont="1" applyFill="1">
      <alignment vertical="center"/>
    </xf>
    <xf numFmtId="0" fontId="25" fillId="4" borderId="6" xfId="0" applyFont="1" applyFill="1" applyBorder="1">
      <alignment vertical="center"/>
    </xf>
    <xf numFmtId="0" fontId="25" fillId="4" borderId="45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5" fillId="4" borderId="0" xfId="0" quotePrefix="1" applyFont="1" applyFill="1" applyBorder="1">
      <alignment vertical="center"/>
    </xf>
    <xf numFmtId="0" fontId="25" fillId="0" borderId="46" xfId="0" quotePrefix="1" applyFont="1" applyBorder="1">
      <alignment vertical="center"/>
    </xf>
    <xf numFmtId="0" fontId="25" fillId="0" borderId="4" xfId="0" applyFont="1" applyBorder="1">
      <alignment vertical="center"/>
    </xf>
    <xf numFmtId="0" fontId="25" fillId="0" borderId="47" xfId="0" applyFont="1" applyBorder="1">
      <alignment vertical="center"/>
    </xf>
    <xf numFmtId="0" fontId="25" fillId="0" borderId="68" xfId="0" applyFont="1" applyBorder="1">
      <alignment vertical="center"/>
    </xf>
    <xf numFmtId="0" fontId="25" fillId="0" borderId="48" xfId="0" quotePrefix="1" applyFont="1" applyBorder="1">
      <alignment vertical="center"/>
    </xf>
    <xf numFmtId="0" fontId="25" fillId="4" borderId="46" xfId="0" applyFont="1" applyFill="1" applyBorder="1">
      <alignment vertical="center"/>
    </xf>
    <xf numFmtId="0" fontId="26" fillId="0" borderId="0" xfId="8" applyFont="1" applyAlignment="1">
      <alignment horizontal="left" vertical="center"/>
    </xf>
    <xf numFmtId="0" fontId="25" fillId="0" borderId="70" xfId="0" applyFont="1" applyBorder="1">
      <alignment vertical="center"/>
    </xf>
    <xf numFmtId="178" fontId="26" fillId="8" borderId="71" xfId="5" applyNumberFormat="1" applyFont="1" applyFill="1" applyBorder="1">
      <alignment vertical="center"/>
    </xf>
    <xf numFmtId="0" fontId="26" fillId="8" borderId="72" xfId="5" applyFont="1" applyFill="1" applyBorder="1">
      <alignment vertical="center"/>
    </xf>
    <xf numFmtId="0" fontId="25" fillId="0" borderId="73" xfId="0" applyFont="1" applyBorder="1">
      <alignment vertical="center"/>
    </xf>
    <xf numFmtId="4" fontId="26" fillId="8" borderId="5" xfId="5" applyNumberFormat="1" applyFont="1" applyFill="1" applyBorder="1">
      <alignment vertical="center"/>
    </xf>
    <xf numFmtId="0" fontId="26" fillId="8" borderId="74" xfId="5" applyFont="1" applyFill="1" applyBorder="1">
      <alignment vertical="center"/>
    </xf>
    <xf numFmtId="0" fontId="25" fillId="0" borderId="75" xfId="0" applyFont="1" applyBorder="1">
      <alignment vertical="center"/>
    </xf>
    <xf numFmtId="4" fontId="26" fillId="8" borderId="76" xfId="5" applyNumberFormat="1" applyFont="1" applyFill="1" applyBorder="1">
      <alignment vertical="center"/>
    </xf>
    <xf numFmtId="0" fontId="26" fillId="8" borderId="77" xfId="5" applyFont="1" applyFill="1" applyBorder="1">
      <alignment vertical="center"/>
    </xf>
    <xf numFmtId="49" fontId="19" fillId="0" borderId="0" xfId="0" applyNumberFormat="1" applyFont="1">
      <alignment vertical="center"/>
    </xf>
    <xf numFmtId="0" fontId="8" fillId="2" borderId="29" xfId="0" applyFont="1" applyFill="1" applyBorder="1" applyProtection="1">
      <alignment vertical="center"/>
      <protection locked="0"/>
    </xf>
    <xf numFmtId="0" fontId="8" fillId="2" borderId="27" xfId="0" applyFont="1" applyFill="1" applyBorder="1" applyProtection="1">
      <alignment vertical="center"/>
      <protection locked="0"/>
    </xf>
    <xf numFmtId="0" fontId="8" fillId="2" borderId="28" xfId="0" applyFont="1" applyFill="1" applyBorder="1" applyProtection="1">
      <alignment vertical="center"/>
      <protection locked="0"/>
    </xf>
    <xf numFmtId="0" fontId="8" fillId="2" borderId="13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Protection="1">
      <alignment vertical="center"/>
      <protection locked="0"/>
    </xf>
    <xf numFmtId="0" fontId="8" fillId="2" borderId="19" xfId="0" applyFont="1" applyFill="1" applyBorder="1" applyProtection="1">
      <alignment vertical="center"/>
      <protection locked="0"/>
    </xf>
    <xf numFmtId="0" fontId="8" fillId="2" borderId="24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27" fillId="0" borderId="0" xfId="9" applyFont="1">
      <alignment vertical="center"/>
    </xf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3" fillId="2" borderId="94" xfId="2" applyFont="1" applyFill="1" applyBorder="1" applyAlignment="1" applyProtection="1">
      <alignment horizontal="left" vertical="center" wrapText="1"/>
      <protection locked="0"/>
    </xf>
    <xf numFmtId="0" fontId="3" fillId="2" borderId="92" xfId="2" applyFont="1" applyFill="1" applyBorder="1" applyAlignment="1" applyProtection="1">
      <alignment horizontal="left" vertical="center" wrapText="1"/>
      <protection locked="0"/>
    </xf>
    <xf numFmtId="0" fontId="3" fillId="2" borderId="98" xfId="2" applyFont="1" applyFill="1" applyBorder="1" applyAlignment="1" applyProtection="1">
      <alignment horizontal="left" vertical="center" wrapText="1"/>
      <protection locked="0"/>
    </xf>
    <xf numFmtId="0" fontId="3" fillId="2" borderId="91" xfId="2" applyFont="1" applyFill="1" applyBorder="1" applyAlignment="1" applyProtection="1">
      <alignment horizontal="left" vertical="center" wrapText="1"/>
      <protection locked="0"/>
    </xf>
    <xf numFmtId="0" fontId="3" fillId="2" borderId="93" xfId="2" applyFont="1" applyFill="1" applyBorder="1" applyAlignment="1" applyProtection="1">
      <alignment horizontal="left" vertical="center" wrapText="1"/>
      <protection locked="0"/>
    </xf>
    <xf numFmtId="38" fontId="15" fillId="2" borderId="26" xfId="1" applyNumberFormat="1" applyFont="1" applyFill="1" applyBorder="1" applyAlignment="1" applyProtection="1">
      <alignment horizontal="right" vertical="center"/>
      <protection locked="0"/>
    </xf>
    <xf numFmtId="38" fontId="6" fillId="2" borderId="14" xfId="2" applyNumberFormat="1" applyFont="1" applyFill="1" applyBorder="1" applyAlignment="1" applyProtection="1">
      <alignment horizontal="right" vertical="center" wrapText="1"/>
      <protection locked="0"/>
    </xf>
    <xf numFmtId="38" fontId="15" fillId="2" borderId="5" xfId="1" applyNumberFormat="1" applyFont="1" applyFill="1" applyBorder="1" applyAlignment="1" applyProtection="1">
      <alignment horizontal="right" vertical="center"/>
      <protection locked="0"/>
    </xf>
    <xf numFmtId="38" fontId="15" fillId="2" borderId="5" xfId="0" applyNumberFormat="1" applyFont="1" applyFill="1" applyBorder="1" applyAlignment="1" applyProtection="1">
      <alignment horizontal="right" vertical="center"/>
      <protection locked="0"/>
    </xf>
    <xf numFmtId="38" fontId="6" fillId="2" borderId="5" xfId="2" applyNumberFormat="1" applyFont="1" applyFill="1" applyBorder="1" applyAlignment="1" applyProtection="1">
      <alignment horizontal="righ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28" fillId="0" borderId="0" xfId="0" applyFont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Border="1" applyProtection="1">
      <alignment vertical="center"/>
    </xf>
    <xf numFmtId="0" fontId="3" fillId="0" borderId="0" xfId="4" applyFont="1" applyFill="1" applyBorder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justify" vertical="center" wrapText="1"/>
    </xf>
    <xf numFmtId="0" fontId="17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Protection="1">
      <alignment vertical="center"/>
    </xf>
    <xf numFmtId="0" fontId="8" fillId="0" borderId="3" xfId="0" applyFont="1" applyFill="1" applyBorder="1" applyProtection="1">
      <alignment vertical="center"/>
    </xf>
    <xf numFmtId="0" fontId="8" fillId="0" borderId="6" xfId="0" applyFont="1" applyFill="1" applyBorder="1" applyProtection="1">
      <alignment vertical="center"/>
    </xf>
    <xf numFmtId="0" fontId="8" fillId="0" borderId="46" xfId="0" applyFont="1" applyBorder="1" applyProtection="1">
      <alignment vertical="center"/>
    </xf>
    <xf numFmtId="0" fontId="8" fillId="0" borderId="4" xfId="0" applyFont="1" applyFill="1" applyBorder="1" applyProtection="1">
      <alignment vertical="center"/>
    </xf>
    <xf numFmtId="0" fontId="15" fillId="5" borderId="117" xfId="0" applyFont="1" applyFill="1" applyBorder="1" applyAlignment="1">
      <alignment horizontal="center" vertical="center"/>
    </xf>
    <xf numFmtId="0" fontId="6" fillId="5" borderId="29" xfId="2" applyNumberFormat="1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/>
    </xf>
    <xf numFmtId="38" fontId="15" fillId="5" borderId="88" xfId="1" applyNumberFormat="1" applyFont="1" applyFill="1" applyBorder="1" applyAlignment="1">
      <alignment horizontal="right" vertical="center"/>
    </xf>
    <xf numFmtId="0" fontId="15" fillId="5" borderId="103" xfId="0" applyFont="1" applyFill="1" applyBorder="1" applyAlignment="1">
      <alignment horizontal="center" vertical="center"/>
    </xf>
    <xf numFmtId="0" fontId="6" fillId="5" borderId="82" xfId="2" applyNumberFormat="1" applyFont="1" applyFill="1" applyBorder="1" applyAlignment="1">
      <alignment horizontal="center" vertical="center" wrapText="1"/>
    </xf>
    <xf numFmtId="0" fontId="15" fillId="5" borderId="82" xfId="0" applyFont="1" applyFill="1" applyBorder="1" applyAlignment="1">
      <alignment horizontal="center" vertical="center"/>
    </xf>
    <xf numFmtId="38" fontId="15" fillId="5" borderId="89" xfId="1" applyNumberFormat="1" applyFont="1" applyFill="1" applyBorder="1" applyAlignment="1">
      <alignment horizontal="right" vertical="center"/>
    </xf>
    <xf numFmtId="0" fontId="15" fillId="5" borderId="87" xfId="0" applyFont="1" applyFill="1" applyBorder="1" applyAlignment="1">
      <alignment horizontal="center" vertical="center"/>
    </xf>
    <xf numFmtId="38" fontId="15" fillId="5" borderId="18" xfId="1" applyNumberFormat="1" applyFont="1" applyFill="1" applyBorder="1" applyAlignment="1">
      <alignment horizontal="right" vertical="center"/>
    </xf>
    <xf numFmtId="0" fontId="15" fillId="5" borderId="56" xfId="0" applyFont="1" applyFill="1" applyBorder="1" applyAlignment="1">
      <alignment horizontal="center" vertical="center"/>
    </xf>
    <xf numFmtId="0" fontId="6" fillId="5" borderId="87" xfId="2" applyNumberFormat="1" applyFont="1" applyFill="1" applyBorder="1" applyAlignment="1">
      <alignment horizontal="center" vertical="center" wrapText="1"/>
    </xf>
    <xf numFmtId="38" fontId="8" fillId="3" borderId="30" xfId="1" applyFont="1" applyFill="1" applyBorder="1" applyAlignment="1">
      <alignment horizontal="center" vertical="center"/>
    </xf>
    <xf numFmtId="38" fontId="8" fillId="3" borderId="56" xfId="1" applyFont="1" applyFill="1" applyBorder="1" applyAlignment="1">
      <alignment horizontal="center" vertical="center"/>
    </xf>
    <xf numFmtId="0" fontId="8" fillId="3" borderId="30" xfId="4" applyFont="1" applyFill="1" applyBorder="1" applyAlignment="1">
      <alignment horizontal="center" vertical="center" wrapText="1"/>
    </xf>
    <xf numFmtId="0" fontId="8" fillId="3" borderId="59" xfId="4" applyFont="1" applyFill="1" applyBorder="1" applyAlignment="1">
      <alignment horizontal="center" vertical="center" wrapText="1"/>
    </xf>
    <xf numFmtId="0" fontId="8" fillId="3" borderId="54" xfId="4" applyFont="1" applyFill="1" applyBorder="1" applyAlignment="1">
      <alignment horizontal="center" vertical="center" wrapText="1"/>
    </xf>
    <xf numFmtId="0" fontId="8" fillId="3" borderId="56" xfId="4" applyFont="1" applyFill="1" applyBorder="1" applyAlignment="1">
      <alignment horizontal="center" vertical="center" wrapText="1"/>
    </xf>
    <xf numFmtId="0" fontId="3" fillId="3" borderId="66" xfId="2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32" fillId="0" borderId="0" xfId="4" applyFont="1">
      <alignment vertical="center"/>
    </xf>
    <xf numFmtId="0" fontId="33" fillId="0" borderId="0" xfId="0" applyFont="1" applyFill="1">
      <alignment vertical="center"/>
    </xf>
    <xf numFmtId="0" fontId="15" fillId="5" borderId="16" xfId="0" applyFont="1" applyFill="1" applyBorder="1" applyAlignment="1">
      <alignment horizontal="center" vertical="center"/>
    </xf>
    <xf numFmtId="38" fontId="6" fillId="2" borderId="25" xfId="2" applyNumberFormat="1" applyFont="1" applyFill="1" applyBorder="1" applyAlignment="1" applyProtection="1">
      <alignment horizontal="center" vertical="center" wrapText="1"/>
      <protection locked="0"/>
    </xf>
    <xf numFmtId="38" fontId="6" fillId="2" borderId="26" xfId="2" applyNumberFormat="1" applyFont="1" applyFill="1" applyBorder="1" applyAlignment="1" applyProtection="1">
      <alignment horizontal="center" vertical="center" wrapText="1"/>
      <protection locked="0"/>
    </xf>
    <xf numFmtId="38" fontId="6" fillId="2" borderId="37" xfId="2" applyNumberFormat="1" applyFont="1" applyFill="1" applyBorder="1" applyAlignment="1" applyProtection="1">
      <alignment horizontal="center" vertical="center" wrapText="1"/>
      <protection locked="0"/>
    </xf>
    <xf numFmtId="38" fontId="6" fillId="2" borderId="15" xfId="2" applyNumberFormat="1" applyFont="1" applyFill="1" applyBorder="1" applyAlignment="1" applyProtection="1">
      <alignment horizontal="center" vertical="center" wrapText="1"/>
      <protection locked="0"/>
    </xf>
    <xf numFmtId="38" fontId="6" fillId="2" borderId="14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5" xfId="0" applyNumberFormat="1" applyFont="1" applyFill="1" applyBorder="1" applyAlignment="1" applyProtection="1">
      <alignment vertical="center"/>
      <protection locked="0"/>
    </xf>
    <xf numFmtId="38" fontId="8" fillId="2" borderId="5" xfId="0" applyNumberFormat="1" applyFont="1" applyFill="1" applyBorder="1" applyProtection="1">
      <alignment vertical="center"/>
      <protection locked="0"/>
    </xf>
    <xf numFmtId="38" fontId="6" fillId="2" borderId="5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34" xfId="0" applyNumberFormat="1" applyFont="1" applyFill="1" applyBorder="1" applyAlignment="1" applyProtection="1">
      <alignment vertical="center"/>
      <protection locked="0"/>
    </xf>
    <xf numFmtId="38" fontId="8" fillId="2" borderId="34" xfId="0" applyNumberFormat="1" applyFont="1" applyFill="1" applyBorder="1" applyProtection="1">
      <alignment vertical="center"/>
      <protection locked="0"/>
    </xf>
    <xf numFmtId="38" fontId="8" fillId="2" borderId="9" xfId="0" applyNumberFormat="1" applyFont="1" applyFill="1" applyBorder="1" applyAlignment="1" applyProtection="1">
      <alignment vertical="center"/>
      <protection locked="0"/>
    </xf>
    <xf numFmtId="38" fontId="8" fillId="2" borderId="9" xfId="0" applyNumberFormat="1" applyFont="1" applyFill="1" applyBorder="1" applyProtection="1">
      <alignment vertical="center"/>
      <protection locked="0"/>
    </xf>
    <xf numFmtId="38" fontId="8" fillId="2" borderId="17" xfId="0" applyNumberFormat="1" applyFont="1" applyFill="1" applyBorder="1" applyAlignment="1" applyProtection="1">
      <alignment vertical="center"/>
      <protection locked="0"/>
    </xf>
    <xf numFmtId="38" fontId="8" fillId="2" borderId="17" xfId="0" applyNumberFormat="1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38" fontId="15" fillId="5" borderId="92" xfId="1" applyFont="1" applyFill="1" applyBorder="1" applyAlignment="1">
      <alignment horizontal="center" vertical="center"/>
    </xf>
    <xf numFmtId="38" fontId="15" fillId="5" borderId="93" xfId="1" applyFont="1" applyFill="1" applyBorder="1" applyAlignment="1">
      <alignment horizontal="center" vertical="center"/>
    </xf>
    <xf numFmtId="0" fontId="9" fillId="0" borderId="0" xfId="4" applyFont="1" applyProtection="1">
      <alignment vertical="center"/>
    </xf>
    <xf numFmtId="0" fontId="6" fillId="0" borderId="0" xfId="3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0" xfId="0" applyFont="1" applyFill="1" applyProtection="1">
      <alignment vertical="center"/>
    </xf>
    <xf numFmtId="0" fontId="8" fillId="0" borderId="0" xfId="4" applyFont="1" applyProtection="1">
      <alignment vertical="center"/>
    </xf>
    <xf numFmtId="0" fontId="15" fillId="0" borderId="0" xfId="0" applyFont="1" applyProtection="1">
      <alignment vertical="center"/>
    </xf>
    <xf numFmtId="38" fontId="15" fillId="5" borderId="94" xfId="1" applyFont="1" applyFill="1" applyBorder="1" applyAlignment="1">
      <alignment horizontal="center" vertical="center"/>
    </xf>
    <xf numFmtId="0" fontId="15" fillId="6" borderId="49" xfId="0" applyFont="1" applyFill="1" applyBorder="1" applyAlignment="1" applyProtection="1">
      <alignment horizontal="left" vertical="center" wrapText="1"/>
      <protection locked="0"/>
    </xf>
    <xf numFmtId="0" fontId="15" fillId="6" borderId="35" xfId="0" applyFont="1" applyFill="1" applyBorder="1" applyAlignment="1" applyProtection="1">
      <alignment horizontal="left" vertical="center" wrapText="1"/>
      <protection locked="0"/>
    </xf>
    <xf numFmtId="0" fontId="15" fillId="6" borderId="30" xfId="0" applyFont="1" applyFill="1" applyBorder="1" applyAlignment="1" applyProtection="1">
      <alignment horizontal="left" vertical="center" wrapText="1"/>
      <protection locked="0"/>
    </xf>
    <xf numFmtId="0" fontId="3" fillId="2" borderId="29" xfId="2" applyNumberFormat="1" applyFont="1" applyFill="1" applyBorder="1" applyAlignment="1" applyProtection="1">
      <alignment horizontal="left" vertical="center" wrapText="1"/>
      <protection locked="0"/>
    </xf>
    <xf numFmtId="0" fontId="3" fillId="2" borderId="82" xfId="2" applyNumberFormat="1" applyFont="1" applyFill="1" applyBorder="1" applyAlignment="1" applyProtection="1">
      <alignment horizontal="left" vertical="center" wrapText="1"/>
      <protection locked="0"/>
    </xf>
    <xf numFmtId="0" fontId="3" fillId="2" borderId="87" xfId="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9" applyFont="1">
      <alignment vertical="center"/>
    </xf>
    <xf numFmtId="0" fontId="17" fillId="7" borderId="0" xfId="4" applyFont="1" applyFill="1">
      <alignment vertical="center"/>
    </xf>
    <xf numFmtId="0" fontId="17" fillId="0" borderId="0" xfId="8" applyFont="1">
      <alignment vertical="center"/>
    </xf>
    <xf numFmtId="0" fontId="17" fillId="7" borderId="0" xfId="4" applyFont="1" applyFill="1" applyBorder="1">
      <alignment vertical="center"/>
    </xf>
    <xf numFmtId="0" fontId="17" fillId="7" borderId="0" xfId="4" quotePrefix="1" applyFont="1" applyFill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29" fillId="0" borderId="0" xfId="0" applyFont="1" applyProtection="1">
      <alignment vertical="center"/>
    </xf>
    <xf numFmtId="0" fontId="8" fillId="6" borderId="49" xfId="0" applyFont="1" applyFill="1" applyBorder="1" applyAlignment="1">
      <alignment horizontal="left" vertical="center" wrapText="1"/>
    </xf>
    <xf numFmtId="0" fontId="8" fillId="5" borderId="117" xfId="0" applyFont="1" applyFill="1" applyBorder="1" applyAlignment="1">
      <alignment horizontal="center" vertical="center"/>
    </xf>
    <xf numFmtId="0" fontId="3" fillId="5" borderId="29" xfId="2" applyNumberFormat="1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38" fontId="8" fillId="5" borderId="88" xfId="1" applyNumberFormat="1" applyFont="1" applyFill="1" applyBorder="1" applyAlignment="1">
      <alignment horizontal="right" vertical="center"/>
    </xf>
    <xf numFmtId="0" fontId="8" fillId="6" borderId="35" xfId="0" applyFont="1" applyFill="1" applyBorder="1" applyAlignment="1">
      <alignment horizontal="left" vertical="center" wrapText="1"/>
    </xf>
    <xf numFmtId="0" fontId="8" fillId="5" borderId="103" xfId="0" applyFont="1" applyFill="1" applyBorder="1" applyAlignment="1">
      <alignment horizontal="center" vertical="center"/>
    </xf>
    <xf numFmtId="0" fontId="3" fillId="5" borderId="82" xfId="2" applyNumberFormat="1" applyFont="1" applyFill="1" applyBorder="1" applyAlignment="1">
      <alignment horizontal="center" vertical="center" wrapText="1"/>
    </xf>
    <xf numFmtId="38" fontId="8" fillId="5" borderId="89" xfId="1" applyNumberFormat="1" applyFont="1" applyFill="1" applyBorder="1" applyAlignment="1">
      <alignment horizontal="right" vertical="center"/>
    </xf>
    <xf numFmtId="38" fontId="8" fillId="5" borderId="88" xfId="1" applyNumberFormat="1" applyFont="1" applyFill="1" applyBorder="1" applyAlignment="1">
      <alignment horizontal="center" vertical="center"/>
    </xf>
    <xf numFmtId="38" fontId="8" fillId="5" borderId="89" xfId="1" applyNumberFormat="1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left" vertical="center" wrapText="1"/>
    </xf>
    <xf numFmtId="38" fontId="8" fillId="5" borderId="18" xfId="1" applyNumberFormat="1" applyFont="1" applyFill="1" applyBorder="1" applyAlignment="1">
      <alignment horizontal="center" vertical="center"/>
    </xf>
    <xf numFmtId="183" fontId="3" fillId="5" borderId="29" xfId="6" applyNumberFormat="1" applyFont="1" applyFill="1" applyBorder="1" applyAlignment="1">
      <alignment horizontal="center" vertical="center"/>
    </xf>
    <xf numFmtId="183" fontId="3" fillId="5" borderId="82" xfId="6" applyNumberFormat="1" applyFont="1" applyFill="1" applyBorder="1" applyAlignment="1">
      <alignment horizontal="center" vertical="center"/>
    </xf>
    <xf numFmtId="183" fontId="3" fillId="5" borderId="87" xfId="6" applyNumberFormat="1" applyFont="1" applyFill="1" applyBorder="1" applyAlignment="1">
      <alignment horizontal="center" vertical="center"/>
    </xf>
    <xf numFmtId="183" fontId="6" fillId="5" borderId="29" xfId="6" applyNumberFormat="1" applyFont="1" applyFill="1" applyBorder="1" applyAlignment="1">
      <alignment horizontal="center" vertical="center"/>
    </xf>
    <xf numFmtId="183" fontId="6" fillId="5" borderId="82" xfId="6" applyNumberFormat="1" applyFont="1" applyFill="1" applyBorder="1" applyAlignment="1">
      <alignment horizontal="center" vertical="center"/>
    </xf>
    <xf numFmtId="183" fontId="6" fillId="5" borderId="87" xfId="6" applyNumberFormat="1" applyFont="1" applyFill="1" applyBorder="1" applyAlignment="1">
      <alignment horizontal="center" vertical="center"/>
    </xf>
    <xf numFmtId="176" fontId="15" fillId="2" borderId="31" xfId="0" applyNumberFormat="1" applyFont="1" applyFill="1" applyBorder="1" applyAlignment="1" applyProtection="1">
      <alignment horizontal="center" vertical="center"/>
      <protection locked="0"/>
    </xf>
    <xf numFmtId="176" fontId="15" fillId="2" borderId="2" xfId="0" applyNumberFormat="1" applyFont="1" applyFill="1" applyBorder="1" applyAlignment="1" applyProtection="1">
      <alignment horizontal="center" vertical="center"/>
      <protection locked="0"/>
    </xf>
    <xf numFmtId="176" fontId="15" fillId="2" borderId="118" xfId="0" applyNumberFormat="1" applyFont="1" applyFill="1" applyBorder="1" applyAlignment="1" applyProtection="1">
      <alignment horizontal="center" vertical="center"/>
      <protection locked="0"/>
    </xf>
    <xf numFmtId="183" fontId="15" fillId="2" borderId="35" xfId="0" applyNumberFormat="1" applyFont="1" applyFill="1" applyBorder="1" applyAlignment="1" applyProtection="1">
      <alignment horizontal="center" vertical="center"/>
      <protection locked="0"/>
    </xf>
    <xf numFmtId="183" fontId="15" fillId="2" borderId="30" xfId="0" applyNumberFormat="1" applyFont="1" applyFill="1" applyBorder="1" applyAlignment="1" applyProtection="1">
      <alignment horizontal="center" vertical="center"/>
      <protection locked="0"/>
    </xf>
    <xf numFmtId="183" fontId="15" fillId="2" borderId="49" xfId="0" applyNumberFormat="1" applyFont="1" applyFill="1" applyBorder="1" applyAlignment="1" applyProtection="1">
      <alignment horizontal="center" vertical="center"/>
      <protection locked="0"/>
    </xf>
    <xf numFmtId="184" fontId="15" fillId="2" borderId="49" xfId="0" applyNumberFormat="1" applyFont="1" applyFill="1" applyBorder="1" applyAlignment="1" applyProtection="1">
      <alignment horizontal="center" vertical="center"/>
      <protection locked="0"/>
    </xf>
    <xf numFmtId="184" fontId="15" fillId="2" borderId="35" xfId="0" applyNumberFormat="1" applyFont="1" applyFill="1" applyBorder="1" applyAlignment="1" applyProtection="1">
      <alignment horizontal="center" vertical="center"/>
      <protection locked="0"/>
    </xf>
    <xf numFmtId="184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>
      <alignment vertical="center"/>
    </xf>
    <xf numFmtId="0" fontId="10" fillId="0" borderId="0" xfId="4" applyFont="1" applyProtection="1">
      <alignment vertical="center"/>
    </xf>
    <xf numFmtId="0" fontId="28" fillId="0" borderId="0" xfId="0" applyFont="1" applyProtection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5" borderId="87" xfId="0" applyFont="1" applyFill="1" applyBorder="1" applyAlignment="1">
      <alignment horizontal="center" vertical="center"/>
    </xf>
    <xf numFmtId="0" fontId="8" fillId="5" borderId="82" xfId="0" applyFont="1" applyFill="1" applyBorder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3" fillId="3" borderId="30" xfId="2" applyFont="1" applyFill="1" applyBorder="1" applyAlignment="1">
      <alignment horizontal="center" vertical="top" wrapText="1"/>
    </xf>
    <xf numFmtId="0" fontId="8" fillId="6" borderId="35" xfId="0" applyFont="1" applyFill="1" applyBorder="1" applyAlignment="1" applyProtection="1">
      <alignment horizontal="left" vertical="center" wrapText="1"/>
      <protection locked="0"/>
    </xf>
    <xf numFmtId="182" fontId="8" fillId="2" borderId="35" xfId="0" applyNumberFormat="1" applyFont="1" applyFill="1" applyBorder="1" applyAlignment="1" applyProtection="1">
      <alignment horizontal="center" vertical="center"/>
      <protection locked="0"/>
    </xf>
    <xf numFmtId="182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8" fillId="2" borderId="117" xfId="0" applyFont="1" applyFill="1" applyBorder="1" applyAlignment="1" applyProtection="1">
      <alignment horizontal="center" vertical="center"/>
      <protection locked="0"/>
    </xf>
    <xf numFmtId="0" fontId="8" fillId="2" borderId="103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center" vertical="center"/>
      <protection locked="0"/>
    </xf>
    <xf numFmtId="0" fontId="3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8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87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29" xfId="2" applyNumberFormat="1" applyFont="1" applyFill="1" applyBorder="1" applyAlignment="1" applyProtection="1">
      <alignment horizontal="right" vertical="center" wrapText="1"/>
      <protection locked="0"/>
    </xf>
    <xf numFmtId="38" fontId="8" fillId="2" borderId="49" xfId="1" applyNumberFormat="1" applyFont="1" applyFill="1" applyBorder="1" applyAlignment="1" applyProtection="1">
      <alignment horizontal="right" vertical="center"/>
      <protection locked="0"/>
    </xf>
    <xf numFmtId="38" fontId="8" fillId="2" borderId="49" xfId="4" applyNumberFormat="1" applyFont="1" applyFill="1" applyBorder="1" applyAlignment="1" applyProtection="1">
      <alignment horizontal="right" vertical="center" wrapText="1"/>
      <protection locked="0"/>
    </xf>
    <xf numFmtId="38" fontId="8" fillId="2" borderId="49" xfId="0" applyNumberFormat="1" applyFont="1" applyFill="1" applyBorder="1" applyAlignment="1" applyProtection="1">
      <alignment horizontal="right" vertical="center"/>
      <protection locked="0"/>
    </xf>
    <xf numFmtId="38" fontId="3" fillId="2" borderId="49" xfId="2" applyNumberFormat="1" applyFont="1" applyFill="1" applyBorder="1" applyAlignment="1" applyProtection="1">
      <alignment horizontal="right" vertical="center" wrapText="1"/>
      <protection locked="0"/>
    </xf>
    <xf numFmtId="38" fontId="3" fillId="2" borderId="82" xfId="2" applyNumberFormat="1" applyFont="1" applyFill="1" applyBorder="1" applyAlignment="1" applyProtection="1">
      <alignment horizontal="right" vertical="center" wrapText="1"/>
      <protection locked="0"/>
    </xf>
    <xf numFmtId="38" fontId="8" fillId="2" borderId="35" xfId="1" applyNumberFormat="1" applyFont="1" applyFill="1" applyBorder="1" applyAlignment="1" applyProtection="1">
      <alignment horizontal="right" vertical="center"/>
      <protection locked="0"/>
    </xf>
    <xf numFmtId="38" fontId="8" fillId="2" borderId="35" xfId="4" applyNumberFormat="1" applyFont="1" applyFill="1" applyBorder="1" applyAlignment="1" applyProtection="1">
      <alignment horizontal="right" vertical="center" wrapText="1"/>
      <protection locked="0"/>
    </xf>
    <xf numFmtId="38" fontId="8" fillId="2" borderId="35" xfId="0" applyNumberFormat="1" applyFont="1" applyFill="1" applyBorder="1" applyAlignment="1" applyProtection="1">
      <alignment horizontal="right" vertical="center"/>
      <protection locked="0"/>
    </xf>
    <xf numFmtId="38" fontId="3" fillId="2" borderId="35" xfId="2" applyNumberFormat="1" applyFont="1" applyFill="1" applyBorder="1" applyAlignment="1" applyProtection="1">
      <alignment horizontal="right" vertical="center" wrapText="1"/>
      <protection locked="0"/>
    </xf>
    <xf numFmtId="38" fontId="3" fillId="2" borderId="87" xfId="2" applyNumberFormat="1" applyFont="1" applyFill="1" applyBorder="1" applyAlignment="1" applyProtection="1">
      <alignment horizontal="right" vertical="center" wrapText="1"/>
      <protection locked="0"/>
    </xf>
    <xf numFmtId="38" fontId="8" fillId="2" borderId="30" xfId="1" applyNumberFormat="1" applyFont="1" applyFill="1" applyBorder="1" applyAlignment="1" applyProtection="1">
      <alignment horizontal="right" vertical="center"/>
      <protection locked="0"/>
    </xf>
    <xf numFmtId="38" fontId="8" fillId="2" borderId="30" xfId="4" applyNumberFormat="1" applyFont="1" applyFill="1" applyBorder="1" applyAlignment="1" applyProtection="1">
      <alignment horizontal="right" vertical="center" wrapText="1"/>
      <protection locked="0"/>
    </xf>
    <xf numFmtId="38" fontId="8" fillId="2" borderId="30" xfId="0" applyNumberFormat="1" applyFont="1" applyFill="1" applyBorder="1" applyAlignment="1" applyProtection="1">
      <alignment horizontal="right" vertical="center"/>
      <protection locked="0"/>
    </xf>
    <xf numFmtId="38" fontId="3" fillId="2" borderId="30" xfId="2" applyNumberFormat="1" applyFont="1" applyFill="1" applyBorder="1" applyAlignment="1" applyProtection="1">
      <alignment horizontal="right" vertical="center" wrapText="1"/>
      <protection locked="0"/>
    </xf>
    <xf numFmtId="38" fontId="6" fillId="2" borderId="29" xfId="2" applyNumberFormat="1" applyFont="1" applyFill="1" applyBorder="1" applyAlignment="1" applyProtection="1">
      <alignment horizontal="right" vertical="center" wrapText="1"/>
      <protection locked="0"/>
    </xf>
    <xf numFmtId="38" fontId="15" fillId="2" borderId="49" xfId="1" applyNumberFormat="1" applyFont="1" applyFill="1" applyBorder="1" applyAlignment="1" applyProtection="1">
      <alignment horizontal="right" vertical="center"/>
      <protection locked="0"/>
    </xf>
    <xf numFmtId="38" fontId="15" fillId="2" borderId="49" xfId="4" applyNumberFormat="1" applyFont="1" applyFill="1" applyBorder="1" applyAlignment="1" applyProtection="1">
      <alignment horizontal="right" vertical="center" wrapText="1"/>
      <protection locked="0"/>
    </xf>
    <xf numFmtId="38" fontId="15" fillId="2" borderId="49" xfId="0" applyNumberFormat="1" applyFont="1" applyFill="1" applyBorder="1" applyAlignment="1" applyProtection="1">
      <alignment horizontal="right" vertical="center"/>
      <protection locked="0"/>
    </xf>
    <xf numFmtId="38" fontId="6" fillId="2" borderId="49" xfId="2" applyNumberFormat="1" applyFont="1" applyFill="1" applyBorder="1" applyAlignment="1" applyProtection="1">
      <alignment horizontal="right" vertical="center" wrapText="1"/>
      <protection locked="0"/>
    </xf>
    <xf numFmtId="38" fontId="6" fillId="2" borderId="82" xfId="2" applyNumberFormat="1" applyFont="1" applyFill="1" applyBorder="1" applyAlignment="1" applyProtection="1">
      <alignment horizontal="right" vertical="center" wrapText="1"/>
      <protection locked="0"/>
    </xf>
    <xf numFmtId="38" fontId="15" fillId="2" borderId="35" xfId="1" applyNumberFormat="1" applyFont="1" applyFill="1" applyBorder="1" applyAlignment="1" applyProtection="1">
      <alignment horizontal="right" vertical="center"/>
      <protection locked="0"/>
    </xf>
    <xf numFmtId="38" fontId="15" fillId="2" borderId="35" xfId="4" applyNumberFormat="1" applyFont="1" applyFill="1" applyBorder="1" applyAlignment="1" applyProtection="1">
      <alignment horizontal="right" vertical="center" wrapText="1"/>
      <protection locked="0"/>
    </xf>
    <xf numFmtId="38" fontId="15" fillId="2" borderId="35" xfId="0" applyNumberFormat="1" applyFont="1" applyFill="1" applyBorder="1" applyAlignment="1" applyProtection="1">
      <alignment horizontal="right" vertical="center"/>
      <protection locked="0"/>
    </xf>
    <xf numFmtId="38" fontId="6" fillId="2" borderId="35" xfId="2" applyNumberFormat="1" applyFont="1" applyFill="1" applyBorder="1" applyAlignment="1" applyProtection="1">
      <alignment horizontal="right" vertical="center" wrapText="1"/>
      <protection locked="0"/>
    </xf>
    <xf numFmtId="38" fontId="6" fillId="2" borderId="87" xfId="2" applyNumberFormat="1" applyFont="1" applyFill="1" applyBorder="1" applyAlignment="1" applyProtection="1">
      <alignment horizontal="right" vertical="center" wrapText="1"/>
      <protection locked="0"/>
    </xf>
    <xf numFmtId="38" fontId="15" fillId="2" borderId="30" xfId="1" applyNumberFormat="1" applyFont="1" applyFill="1" applyBorder="1" applyAlignment="1" applyProtection="1">
      <alignment horizontal="right" vertical="center"/>
      <protection locked="0"/>
    </xf>
    <xf numFmtId="38" fontId="15" fillId="2" borderId="30" xfId="4" applyNumberFormat="1" applyFont="1" applyFill="1" applyBorder="1" applyAlignment="1" applyProtection="1">
      <alignment horizontal="right" vertical="center" wrapText="1"/>
      <protection locked="0"/>
    </xf>
    <xf numFmtId="38" fontId="15" fillId="2" borderId="30" xfId="0" applyNumberFormat="1" applyFont="1" applyFill="1" applyBorder="1" applyAlignment="1" applyProtection="1">
      <alignment horizontal="right" vertical="center"/>
      <protection locked="0"/>
    </xf>
    <xf numFmtId="38" fontId="6" fillId="2" borderId="30" xfId="2" applyNumberFormat="1" applyFont="1" applyFill="1" applyBorder="1" applyAlignment="1" applyProtection="1">
      <alignment horizontal="right" vertical="center" wrapText="1"/>
      <protection locked="0"/>
    </xf>
    <xf numFmtId="185" fontId="15" fillId="2" borderId="31" xfId="0" applyNumberFormat="1" applyFont="1" applyFill="1" applyBorder="1" applyAlignment="1" applyProtection="1">
      <alignment horizontal="center" vertical="center"/>
      <protection locked="0"/>
    </xf>
    <xf numFmtId="185" fontId="15" fillId="2" borderId="2" xfId="0" applyNumberFormat="1" applyFont="1" applyFill="1" applyBorder="1" applyAlignment="1" applyProtection="1">
      <alignment horizontal="center" vertical="center"/>
      <protection locked="0"/>
    </xf>
    <xf numFmtId="185" fontId="15" fillId="2" borderId="118" xfId="0" applyNumberFormat="1" applyFont="1" applyFill="1" applyBorder="1" applyAlignment="1" applyProtection="1">
      <alignment horizontal="center" vertical="center"/>
      <protection locked="0"/>
    </xf>
    <xf numFmtId="176" fontId="8" fillId="2" borderId="52" xfId="0" applyNumberFormat="1" applyFont="1" applyFill="1" applyBorder="1" applyAlignment="1" applyProtection="1">
      <alignment horizontal="right" vertical="center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89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177" fontId="3" fillId="5" borderId="69" xfId="6" applyNumberFormat="1" applyFont="1" applyFill="1" applyBorder="1" applyAlignment="1" applyProtection="1">
      <alignment horizontal="center" vertical="center"/>
    </xf>
    <xf numFmtId="177" fontId="3" fillId="5" borderId="67" xfId="6" applyNumberFormat="1" applyFont="1" applyFill="1" applyBorder="1" applyAlignment="1" applyProtection="1">
      <alignment horizontal="center" vertical="center"/>
    </xf>
    <xf numFmtId="177" fontId="3" fillId="5" borderId="66" xfId="6" applyNumberFormat="1" applyFont="1" applyFill="1" applyBorder="1" applyAlignment="1" applyProtection="1">
      <alignment horizontal="center" vertical="center"/>
    </xf>
    <xf numFmtId="183" fontId="3" fillId="5" borderId="69" xfId="6" applyNumberFormat="1" applyFont="1" applyFill="1" applyBorder="1" applyAlignment="1" applyProtection="1">
      <alignment horizontal="center" vertical="center"/>
    </xf>
    <xf numFmtId="183" fontId="3" fillId="5" borderId="67" xfId="6" applyNumberFormat="1" applyFont="1" applyFill="1" applyBorder="1" applyAlignment="1" applyProtection="1">
      <alignment horizontal="center" vertical="center"/>
    </xf>
    <xf numFmtId="183" fontId="3" fillId="5" borderId="66" xfId="6" applyNumberFormat="1" applyFont="1" applyFill="1" applyBorder="1" applyAlignment="1" applyProtection="1">
      <alignment horizontal="center" vertical="center"/>
    </xf>
    <xf numFmtId="183" fontId="3" fillId="5" borderId="65" xfId="6" applyNumberFormat="1" applyFont="1" applyFill="1" applyBorder="1" applyAlignment="1" applyProtection="1">
      <alignment horizontal="center" vertical="center"/>
    </xf>
    <xf numFmtId="183" fontId="3" fillId="5" borderId="97" xfId="6" applyNumberFormat="1" applyFont="1" applyFill="1" applyBorder="1" applyAlignment="1" applyProtection="1">
      <alignment horizontal="center" vertical="center"/>
    </xf>
    <xf numFmtId="0" fontId="8" fillId="5" borderId="25" xfId="0" applyFont="1" applyFill="1" applyBorder="1" applyAlignment="1" applyProtection="1">
      <alignment horizontal="center" vertical="center"/>
    </xf>
    <xf numFmtId="38" fontId="8" fillId="5" borderId="94" xfId="1" applyFont="1" applyFill="1" applyBorder="1" applyAlignment="1" applyProtection="1">
      <alignment horizontal="right" vertical="center"/>
    </xf>
    <xf numFmtId="0" fontId="8" fillId="5" borderId="14" xfId="0" applyFont="1" applyFill="1" applyBorder="1" applyAlignment="1" applyProtection="1">
      <alignment horizontal="center" vertical="center"/>
    </xf>
    <xf numFmtId="38" fontId="8" fillId="5" borderId="92" xfId="1" applyFont="1" applyFill="1" applyBorder="1" applyAlignment="1" applyProtection="1">
      <alignment horizontal="right" vertical="center"/>
    </xf>
    <xf numFmtId="0" fontId="8" fillId="5" borderId="33" xfId="0" applyFont="1" applyFill="1" applyBorder="1" applyAlignment="1" applyProtection="1">
      <alignment horizontal="center" vertical="center"/>
    </xf>
    <xf numFmtId="38" fontId="8" fillId="5" borderId="98" xfId="1" applyFont="1" applyFill="1" applyBorder="1" applyAlignment="1" applyProtection="1">
      <alignment horizontal="right" vertical="center"/>
    </xf>
    <xf numFmtId="0" fontId="8" fillId="5" borderId="21" xfId="0" applyFont="1" applyFill="1" applyBorder="1" applyAlignment="1" applyProtection="1">
      <alignment horizontal="center" vertical="center"/>
    </xf>
    <xf numFmtId="38" fontId="8" fillId="5" borderId="91" xfId="1" applyFont="1" applyFill="1" applyBorder="1" applyAlignment="1" applyProtection="1">
      <alignment horizontal="center" vertical="center"/>
    </xf>
    <xf numFmtId="38" fontId="8" fillId="5" borderId="92" xfId="1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38" fontId="8" fillId="5" borderId="93" xfId="1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8" fillId="5" borderId="63" xfId="0" applyFont="1" applyFill="1" applyBorder="1" applyAlignment="1">
      <alignment horizontal="center" vertical="center"/>
    </xf>
    <xf numFmtId="0" fontId="3" fillId="5" borderId="65" xfId="2" applyFont="1" applyFill="1" applyBorder="1" applyAlignment="1">
      <alignment horizontal="center" vertical="center" wrapText="1"/>
    </xf>
    <xf numFmtId="38" fontId="3" fillId="2" borderId="25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26" xfId="1" applyNumberFormat="1" applyFont="1" applyFill="1" applyBorder="1" applyAlignment="1" applyProtection="1">
      <alignment horizontal="right" vertical="center"/>
      <protection locked="0"/>
    </xf>
    <xf numFmtId="38" fontId="3" fillId="2" borderId="26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37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>
      <alignment horizontal="center" vertical="center"/>
    </xf>
    <xf numFmtId="38" fontId="8" fillId="5" borderId="94" xfId="1" applyFont="1" applyFill="1" applyBorder="1" applyAlignment="1">
      <alignment horizontal="center" vertical="center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5" borderId="58" xfId="0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 wrapText="1"/>
    </xf>
    <xf numFmtId="38" fontId="3" fillId="2" borderId="14" xfId="2" applyNumberFormat="1" applyFont="1" applyFill="1" applyBorder="1" applyAlignment="1" applyProtection="1">
      <alignment horizontal="right" vertical="center" wrapText="1"/>
      <protection locked="0"/>
    </xf>
    <xf numFmtId="38" fontId="8" fillId="2" borderId="5" xfId="1" applyNumberFormat="1" applyFont="1" applyFill="1" applyBorder="1" applyAlignment="1" applyProtection="1">
      <alignment horizontal="right" vertical="center"/>
      <protection locked="0"/>
    </xf>
    <xf numFmtId="38" fontId="8" fillId="2" borderId="5" xfId="4" applyNumberFormat="1" applyFont="1" applyFill="1" applyBorder="1" applyAlignment="1" applyProtection="1">
      <alignment horizontal="right" vertical="center" wrapText="1"/>
      <protection locked="0"/>
    </xf>
    <xf numFmtId="38" fontId="8" fillId="2" borderId="5" xfId="0" applyNumberFormat="1" applyFont="1" applyFill="1" applyBorder="1" applyAlignment="1" applyProtection="1">
      <alignment horizontal="right" vertical="center"/>
      <protection locked="0"/>
    </xf>
    <xf numFmtId="38" fontId="3" fillId="2" borderId="5" xfId="2" applyNumberFormat="1" applyFont="1" applyFill="1" applyBorder="1" applyAlignment="1" applyProtection="1">
      <alignment horizontal="right" vertical="center" wrapText="1"/>
      <protection locked="0"/>
    </xf>
    <xf numFmtId="38" fontId="3" fillId="2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>
      <alignment horizontal="center" vertical="center"/>
    </xf>
    <xf numFmtId="38" fontId="8" fillId="5" borderId="92" xfId="1" applyFont="1" applyFill="1" applyBorder="1" applyAlignment="1">
      <alignment horizontal="center" vertical="center"/>
    </xf>
    <xf numFmtId="38" fontId="3" fillId="2" borderId="14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left" vertical="center" wrapText="1"/>
      <protection locked="0"/>
    </xf>
    <xf numFmtId="0" fontId="8" fillId="5" borderId="96" xfId="0" applyFont="1" applyFill="1" applyBorder="1" applyAlignment="1">
      <alignment horizontal="center" vertical="center"/>
    </xf>
    <xf numFmtId="0" fontId="3" fillId="5" borderId="97" xfId="2" applyFont="1" applyFill="1" applyBorder="1" applyAlignment="1">
      <alignment horizontal="center" vertical="center" wrapText="1"/>
    </xf>
    <xf numFmtId="38" fontId="3" fillId="2" borderId="33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34" xfId="1" applyNumberFormat="1" applyFont="1" applyFill="1" applyBorder="1" applyAlignment="1" applyProtection="1">
      <alignment horizontal="right" vertical="center"/>
      <protection locked="0"/>
    </xf>
    <xf numFmtId="38" fontId="3" fillId="2" borderId="34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89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33" xfId="0" applyFont="1" applyFill="1" applyBorder="1" applyAlignment="1">
      <alignment horizontal="center" vertical="center"/>
    </xf>
    <xf numFmtId="38" fontId="8" fillId="5" borderId="98" xfId="1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3" fillId="2" borderId="69" xfId="2" applyFont="1" applyFill="1" applyBorder="1" applyAlignment="1" applyProtection="1">
      <alignment horizontal="center" vertical="center" wrapText="1"/>
      <protection locked="0"/>
    </xf>
    <xf numFmtId="38" fontId="3" fillId="2" borderId="21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9" xfId="1" applyNumberFormat="1" applyFont="1" applyFill="1" applyBorder="1" applyAlignment="1" applyProtection="1">
      <alignment horizontal="right" vertical="center"/>
      <protection locked="0"/>
    </xf>
    <xf numFmtId="38" fontId="3" fillId="2" borderId="9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38" fontId="8" fillId="5" borderId="91" xfId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0" fontId="3" fillId="2" borderId="67" xfId="2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3" fillId="2" borderId="66" xfId="2" applyFont="1" applyFill="1" applyBorder="1" applyAlignment="1" applyProtection="1">
      <alignment horizontal="center" vertical="center" wrapText="1"/>
      <protection locked="0"/>
    </xf>
    <xf numFmtId="38" fontId="3" fillId="2" borderId="16" xfId="2" applyNumberFormat="1" applyFont="1" applyFill="1" applyBorder="1" applyAlignment="1" applyProtection="1">
      <alignment horizontal="center" vertical="center" wrapText="1"/>
      <protection locked="0"/>
    </xf>
    <xf numFmtId="38" fontId="8" fillId="2" borderId="17" xfId="1" applyNumberFormat="1" applyFont="1" applyFill="1" applyBorder="1" applyAlignment="1" applyProtection="1">
      <alignment horizontal="right" vertical="center"/>
      <protection locked="0"/>
    </xf>
    <xf numFmtId="38" fontId="3" fillId="2" borderId="17" xfId="2" applyNumberFormat="1" applyFont="1" applyFill="1" applyBorder="1" applyAlignment="1" applyProtection="1">
      <alignment horizontal="center" vertical="center" wrapText="1"/>
      <protection locked="0"/>
    </xf>
    <xf numFmtId="38" fontId="3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38" fontId="8" fillId="5" borderId="93" xfId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 applyProtection="1">
      <alignment vertical="top" wrapText="1"/>
    </xf>
    <xf numFmtId="176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5" borderId="106" xfId="0" applyFont="1" applyFill="1" applyBorder="1" applyAlignment="1">
      <alignment horizontal="center" vertical="center"/>
    </xf>
    <xf numFmtId="183" fontId="8" fillId="2" borderId="31" xfId="0" applyNumberFormat="1" applyFont="1" applyFill="1" applyBorder="1" applyAlignment="1" applyProtection="1">
      <alignment horizontal="center" vertical="center"/>
      <protection locked="0"/>
    </xf>
    <xf numFmtId="38" fontId="8" fillId="5" borderId="94" xfId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83" fontId="8" fillId="2" borderId="2" xfId="0" applyNumberFormat="1" applyFont="1" applyFill="1" applyBorder="1" applyAlignment="1" applyProtection="1">
      <alignment horizontal="center" vertical="center"/>
      <protection locked="0"/>
    </xf>
    <xf numFmtId="38" fontId="8" fillId="5" borderId="92" xfId="1" applyFont="1" applyFill="1" applyBorder="1" applyAlignment="1">
      <alignment horizontal="right" vertical="center"/>
    </xf>
    <xf numFmtId="176" fontId="8" fillId="2" borderId="35" xfId="0" applyNumberFormat="1" applyFont="1" applyFill="1" applyBorder="1" applyAlignment="1" applyProtection="1">
      <alignment horizontal="center" vertical="center"/>
      <protection locked="0"/>
    </xf>
    <xf numFmtId="183" fontId="8" fillId="2" borderId="35" xfId="0" applyNumberFormat="1" applyFont="1" applyFill="1" applyBorder="1" applyAlignment="1" applyProtection="1">
      <alignment horizontal="center" vertical="center"/>
      <protection locked="0"/>
    </xf>
    <xf numFmtId="38" fontId="8" fillId="5" borderId="98" xfId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 applyProtection="1">
      <alignment horizontal="center" vertical="center"/>
      <protection locked="0"/>
    </xf>
    <xf numFmtId="183" fontId="8" fillId="2" borderId="10" xfId="0" applyNumberFormat="1" applyFont="1" applyFill="1" applyBorder="1" applyAlignment="1" applyProtection="1">
      <alignment horizontal="center" vertical="center"/>
      <protection locked="0"/>
    </xf>
    <xf numFmtId="176" fontId="8" fillId="2" borderId="30" xfId="0" applyNumberFormat="1" applyFont="1" applyFill="1" applyBorder="1" applyAlignment="1" applyProtection="1">
      <alignment horizontal="center" vertical="center"/>
      <protection locked="0"/>
    </xf>
    <xf numFmtId="183" fontId="8" fillId="2" borderId="30" xfId="0" applyNumberFormat="1" applyFont="1" applyFill="1" applyBorder="1" applyAlignment="1" applyProtection="1">
      <alignment horizontal="center" vertical="center"/>
      <protection locked="0"/>
    </xf>
    <xf numFmtId="176" fontId="8" fillId="2" borderId="118" xfId="0" applyNumberFormat="1" applyFont="1" applyFill="1" applyBorder="1" applyAlignment="1" applyProtection="1">
      <alignment horizontal="center" vertical="center"/>
      <protection locked="0"/>
    </xf>
    <xf numFmtId="0" fontId="8" fillId="3" borderId="34" xfId="3" applyFont="1" applyFill="1" applyBorder="1" applyAlignment="1">
      <alignment horizontal="center" vertical="top" wrapText="1"/>
    </xf>
    <xf numFmtId="0" fontId="8" fillId="3" borderId="40" xfId="3" applyFont="1" applyFill="1" applyBorder="1" applyAlignment="1">
      <alignment horizontal="center" vertical="top" wrapText="1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9" xfId="3" applyFont="1" applyFill="1" applyBorder="1" applyAlignment="1" applyProtection="1">
      <alignment horizontal="left" vertical="top" wrapText="1"/>
      <protection locked="0"/>
    </xf>
    <xf numFmtId="0" fontId="8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6" xfId="3" applyFont="1" applyFill="1" applyBorder="1" applyAlignment="1" applyProtection="1">
      <alignment horizontal="left" vertical="top" wrapText="1"/>
      <protection locked="0"/>
    </xf>
    <xf numFmtId="0" fontId="8" fillId="6" borderId="40" xfId="0" applyFont="1" applyFill="1" applyBorder="1" applyAlignment="1" applyProtection="1">
      <alignment horizontal="center" vertical="center" wrapText="1"/>
      <protection locked="0"/>
    </xf>
    <xf numFmtId="0" fontId="3" fillId="6" borderId="40" xfId="3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left" vertical="center" wrapText="1"/>
      <protection locked="0"/>
    </xf>
    <xf numFmtId="0" fontId="3" fillId="0" borderId="0" xfId="4" applyFont="1" applyBorder="1" applyProtection="1">
      <alignment vertical="center"/>
    </xf>
    <xf numFmtId="0" fontId="17" fillId="0" borderId="0" xfId="4" applyFont="1" applyBorder="1" applyProtection="1">
      <alignment vertical="center"/>
    </xf>
    <xf numFmtId="38" fontId="8" fillId="5" borderId="94" xfId="1" applyFont="1" applyFill="1" applyBorder="1" applyAlignment="1" applyProtection="1">
      <alignment horizontal="center" vertical="center"/>
    </xf>
    <xf numFmtId="38" fontId="8" fillId="5" borderId="98" xfId="1" applyFont="1" applyFill="1" applyBorder="1" applyAlignment="1" applyProtection="1">
      <alignment horizontal="center" vertical="center"/>
    </xf>
    <xf numFmtId="0" fontId="8" fillId="3" borderId="0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8" fillId="3" borderId="41" xfId="9" applyFont="1" applyFill="1" applyBorder="1">
      <alignment vertical="center"/>
    </xf>
    <xf numFmtId="0" fontId="8" fillId="3" borderId="50" xfId="9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9" applyFo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0" fontId="8" fillId="2" borderId="51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>
      <alignment vertical="center"/>
    </xf>
    <xf numFmtId="0" fontId="8" fillId="2" borderId="84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84" xfId="0" applyFont="1" applyFill="1" applyBorder="1" applyAlignment="1" applyProtection="1">
      <alignment horizontal="center" vertical="center" wrapText="1"/>
      <protection locked="0"/>
    </xf>
    <xf numFmtId="0" fontId="15" fillId="2" borderId="33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9" fillId="0" borderId="0" xfId="0" applyFo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3" fontId="6" fillId="0" borderId="0" xfId="3" applyNumberFormat="1" applyFont="1" applyFill="1" applyBorder="1" applyAlignment="1" applyProtection="1">
      <alignment horizontal="center" vertical="center" wrapText="1"/>
    </xf>
    <xf numFmtId="0" fontId="7" fillId="8" borderId="21" xfId="8" applyFill="1" applyBorder="1">
      <alignment vertical="center"/>
    </xf>
    <xf numFmtId="0" fontId="7" fillId="8" borderId="22" xfId="8" applyFill="1" applyBorder="1">
      <alignment vertical="center"/>
    </xf>
    <xf numFmtId="0" fontId="7" fillId="8" borderId="14" xfId="8" applyFill="1" applyBorder="1">
      <alignment vertical="center"/>
    </xf>
    <xf numFmtId="0" fontId="7" fillId="8" borderId="89" xfId="8" applyFill="1" applyBorder="1">
      <alignment vertical="center"/>
    </xf>
    <xf numFmtId="0" fontId="7" fillId="8" borderId="37" xfId="8" applyFill="1" applyBorder="1">
      <alignment vertical="center"/>
    </xf>
    <xf numFmtId="0" fontId="7" fillId="12" borderId="119" xfId="8" applyFill="1" applyBorder="1">
      <alignment vertical="center"/>
    </xf>
    <xf numFmtId="0" fontId="6" fillId="5" borderId="66" xfId="2" applyFont="1" applyFill="1" applyBorder="1" applyAlignment="1">
      <alignment horizontal="center" vertical="center" wrapText="1"/>
    </xf>
    <xf numFmtId="38" fontId="6" fillId="2" borderId="16" xfId="2" applyNumberFormat="1" applyFont="1" applyFill="1" applyBorder="1" applyAlignment="1" applyProtection="1">
      <alignment horizontal="center" vertical="center" wrapText="1"/>
      <protection locked="0"/>
    </xf>
    <xf numFmtId="38" fontId="15" fillId="2" borderId="17" xfId="1" applyNumberFormat="1" applyFont="1" applyFill="1" applyBorder="1" applyAlignment="1" applyProtection="1">
      <alignment horizontal="right" vertical="center"/>
      <protection locked="0"/>
    </xf>
    <xf numFmtId="38" fontId="6" fillId="2" borderId="17" xfId="2" applyNumberFormat="1" applyFont="1" applyFill="1" applyBorder="1" applyAlignment="1" applyProtection="1">
      <alignment horizontal="center" vertical="center" wrapText="1"/>
      <protection locked="0"/>
    </xf>
    <xf numFmtId="38" fontId="6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3" applyFont="1" applyFill="1" applyBorder="1" applyAlignment="1" applyProtection="1">
      <alignment vertical="center" wrapText="1"/>
    </xf>
    <xf numFmtId="0" fontId="8" fillId="0" borderId="3" xfId="0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8" fillId="0" borderId="45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47" xfId="0" applyFont="1" applyBorder="1" applyProtection="1">
      <alignment vertical="center"/>
    </xf>
    <xf numFmtId="0" fontId="8" fillId="0" borderId="48" xfId="0" applyFont="1" applyBorder="1" applyProtection="1">
      <alignment vertical="center"/>
    </xf>
    <xf numFmtId="0" fontId="6" fillId="2" borderId="49" xfId="2" applyNumberFormat="1" applyFont="1" applyFill="1" applyBorder="1" applyAlignment="1" applyProtection="1">
      <alignment horizontal="center" vertical="center"/>
      <protection locked="0"/>
    </xf>
    <xf numFmtId="0" fontId="6" fillId="2" borderId="35" xfId="2" applyNumberFormat="1" applyFont="1" applyFill="1" applyBorder="1" applyAlignment="1" applyProtection="1">
      <alignment horizontal="center" vertical="center"/>
      <protection locked="0"/>
    </xf>
    <xf numFmtId="0" fontId="6" fillId="2" borderId="30" xfId="2" applyNumberFormat="1" applyFont="1" applyFill="1" applyBorder="1" applyAlignment="1" applyProtection="1">
      <alignment horizontal="center" vertical="center"/>
      <protection locked="0"/>
    </xf>
    <xf numFmtId="0" fontId="3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1" xfId="2" applyNumberFormat="1" applyFont="1" applyFill="1" applyBorder="1" applyAlignment="1" applyProtection="1">
      <alignment horizontal="center" vertical="center"/>
      <protection locked="0"/>
    </xf>
    <xf numFmtId="0" fontId="3" fillId="2" borderId="20" xfId="2" applyNumberFormat="1" applyFont="1" applyFill="1" applyBorder="1" applyAlignment="1" applyProtection="1">
      <alignment horizontal="center" vertical="center"/>
      <protection locked="0"/>
    </xf>
    <xf numFmtId="0" fontId="3" fillId="2" borderId="52" xfId="2" applyNumberFormat="1" applyFont="1" applyFill="1" applyBorder="1" applyAlignment="1" applyProtection="1">
      <alignment horizontal="center" vertical="center"/>
      <protection locked="0"/>
    </xf>
    <xf numFmtId="0" fontId="3" fillId="2" borderId="54" xfId="2" applyNumberFormat="1" applyFont="1" applyFill="1" applyBorder="1" applyAlignment="1" applyProtection="1">
      <alignment horizontal="center" vertical="center"/>
      <protection locked="0"/>
    </xf>
    <xf numFmtId="0" fontId="8" fillId="0" borderId="79" xfId="0" applyFont="1" applyBorder="1" applyProtection="1">
      <alignment vertical="center"/>
      <protection locked="0"/>
    </xf>
    <xf numFmtId="181" fontId="8" fillId="2" borderId="52" xfId="0" applyNumberFormat="1" applyFont="1" applyFill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 applyProtection="1">
      <alignment horizontal="left" vertical="center" wrapText="1"/>
      <protection locked="0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5" xfId="0" applyFont="1" applyFill="1" applyBorder="1" applyAlignment="1" applyProtection="1">
      <alignment horizontal="left" vertical="center" wrapText="1"/>
      <protection locked="0"/>
    </xf>
    <xf numFmtId="0" fontId="8" fillId="6" borderId="14" xfId="0" applyFont="1" applyFill="1" applyBorder="1" applyAlignment="1" applyProtection="1">
      <alignment horizontal="left" vertical="center" wrapText="1"/>
      <protection locked="0"/>
    </xf>
    <xf numFmtId="0" fontId="8" fillId="6" borderId="33" xfId="0" applyFont="1" applyFill="1" applyBorder="1" applyAlignment="1" applyProtection="1">
      <alignment horizontal="left" vertical="center" wrapText="1"/>
      <protection locked="0"/>
    </xf>
    <xf numFmtId="0" fontId="8" fillId="6" borderId="21" xfId="0" applyFont="1" applyFill="1" applyBorder="1" applyAlignment="1" applyProtection="1">
      <alignment horizontal="left" vertical="center" wrapText="1"/>
    </xf>
    <xf numFmtId="0" fontId="8" fillId="6" borderId="14" xfId="0" applyFont="1" applyFill="1" applyBorder="1" applyAlignment="1" applyProtection="1">
      <alignment horizontal="left" vertical="center" wrapText="1"/>
    </xf>
    <xf numFmtId="0" fontId="8" fillId="6" borderId="16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6" borderId="29" xfId="0" applyFont="1" applyFill="1" applyBorder="1" applyAlignment="1" applyProtection="1">
      <alignment horizontal="left" vertical="center" wrapText="1"/>
      <protection locked="0"/>
    </xf>
    <xf numFmtId="0" fontId="15" fillId="6" borderId="82" xfId="0" applyFont="1" applyFill="1" applyBorder="1" applyAlignment="1" applyProtection="1">
      <alignment horizontal="left" vertical="center" wrapText="1"/>
      <protection locked="0"/>
    </xf>
    <xf numFmtId="0" fontId="15" fillId="6" borderId="87" xfId="0" applyFont="1" applyFill="1" applyBorder="1" applyAlignment="1" applyProtection="1">
      <alignment horizontal="left" vertical="center" wrapText="1"/>
      <protection locked="0"/>
    </xf>
    <xf numFmtId="0" fontId="8" fillId="6" borderId="21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 applyProtection="1">
      <alignment horizontal="center" vertical="center" wrapText="1"/>
    </xf>
    <xf numFmtId="3" fontId="15" fillId="6" borderId="29" xfId="0" applyNumberFormat="1" applyFont="1" applyFill="1" applyBorder="1" applyAlignment="1" applyProtection="1">
      <alignment horizontal="left" vertical="center" wrapText="1"/>
      <protection locked="0"/>
    </xf>
    <xf numFmtId="3" fontId="15" fillId="6" borderId="82" xfId="0" applyNumberFormat="1" applyFont="1" applyFill="1" applyBorder="1" applyAlignment="1" applyProtection="1">
      <alignment horizontal="left" vertical="center" wrapText="1"/>
      <protection locked="0"/>
    </xf>
    <xf numFmtId="3" fontId="15" fillId="6" borderId="87" xfId="0" applyNumberFormat="1" applyFont="1" applyFill="1" applyBorder="1" applyAlignment="1" applyProtection="1">
      <alignment horizontal="left" vertical="center" wrapText="1"/>
      <protection locked="0"/>
    </xf>
    <xf numFmtId="176" fontId="3" fillId="5" borderId="60" xfId="3" applyNumberFormat="1" applyFont="1" applyFill="1" applyBorder="1" applyAlignment="1">
      <alignment horizontal="center" vertical="center" wrapText="1"/>
    </xf>
    <xf numFmtId="180" fontId="3" fillId="5" borderId="60" xfId="3" applyNumberFormat="1" applyFont="1" applyFill="1" applyBorder="1" applyAlignment="1">
      <alignment horizontal="center" vertical="center" wrapText="1"/>
    </xf>
    <xf numFmtId="176" fontId="3" fillId="5" borderId="60" xfId="3" applyNumberFormat="1" applyFont="1" applyFill="1" applyBorder="1" applyAlignment="1" applyProtection="1">
      <alignment horizontal="center" vertical="center" wrapText="1"/>
    </xf>
    <xf numFmtId="186" fontId="3" fillId="5" borderId="41" xfId="0" applyNumberFormat="1" applyFont="1" applyFill="1" applyBorder="1" applyAlignment="1">
      <alignment horizontal="right" vertical="center"/>
    </xf>
    <xf numFmtId="186" fontId="3" fillId="5" borderId="5" xfId="0" applyNumberFormat="1" applyFont="1" applyFill="1" applyBorder="1" applyAlignment="1">
      <alignment horizontal="right" vertical="center"/>
    </xf>
    <xf numFmtId="186" fontId="3" fillId="0" borderId="9" xfId="0" quotePrefix="1" applyNumberFormat="1" applyFont="1" applyFill="1" applyBorder="1" applyAlignment="1">
      <alignment horizontal="right" vertical="center"/>
    </xf>
    <xf numFmtId="186" fontId="3" fillId="5" borderId="50" xfId="0" applyNumberFormat="1" applyFont="1" applyFill="1" applyBorder="1" applyAlignment="1">
      <alignment horizontal="right" vertical="center"/>
    </xf>
    <xf numFmtId="176" fontId="3" fillId="5" borderId="110" xfId="0" applyNumberFormat="1" applyFont="1" applyFill="1" applyBorder="1" applyAlignment="1">
      <alignment horizontal="right" vertical="center"/>
    </xf>
    <xf numFmtId="176" fontId="3" fillId="5" borderId="111" xfId="0" applyNumberFormat="1" applyFont="1" applyFill="1" applyBorder="1" applyAlignment="1">
      <alignment horizontal="right" vertical="center"/>
    </xf>
    <xf numFmtId="176" fontId="3" fillId="5" borderId="112" xfId="0" applyNumberFormat="1" applyFont="1" applyFill="1" applyBorder="1" applyAlignment="1">
      <alignment horizontal="right" vertical="center"/>
    </xf>
    <xf numFmtId="176" fontId="3" fillId="5" borderId="113" xfId="0" applyNumberFormat="1" applyFont="1" applyFill="1" applyBorder="1" applyAlignment="1">
      <alignment horizontal="right" vertical="center"/>
    </xf>
    <xf numFmtId="176" fontId="3" fillId="5" borderId="114" xfId="0" applyNumberFormat="1" applyFont="1" applyFill="1" applyBorder="1" applyAlignment="1">
      <alignment horizontal="right" vertical="center"/>
    </xf>
    <xf numFmtId="186" fontId="8" fillId="5" borderId="80" xfId="0" applyNumberFormat="1" applyFont="1" applyFill="1" applyBorder="1" applyAlignment="1" applyProtection="1">
      <alignment horizontal="center" vertical="center"/>
    </xf>
    <xf numFmtId="186" fontId="8" fillId="5" borderId="80" xfId="0" applyNumberFormat="1" applyFont="1" applyFill="1" applyBorder="1" applyAlignment="1">
      <alignment horizontal="center" vertical="center"/>
    </xf>
    <xf numFmtId="0" fontId="7" fillId="0" borderId="2" xfId="8" applyBorder="1">
      <alignment vertical="center"/>
    </xf>
    <xf numFmtId="0" fontId="7" fillId="0" borderId="34" xfId="8" applyBorder="1">
      <alignment vertical="center"/>
    </xf>
    <xf numFmtId="0" fontId="7" fillId="0" borderId="17" xfId="8" applyBorder="1">
      <alignment vertical="center"/>
    </xf>
    <xf numFmtId="0" fontId="7" fillId="8" borderId="0" xfId="8" applyFill="1">
      <alignment vertical="center"/>
    </xf>
    <xf numFmtId="38" fontId="7" fillId="11" borderId="0" xfId="8" applyNumberFormat="1" applyFill="1" applyAlignment="1">
      <alignment horizontal="right" vertical="center"/>
    </xf>
    <xf numFmtId="0" fontId="7" fillId="11" borderId="29" xfId="8" applyFill="1" applyBorder="1">
      <alignment vertical="center"/>
    </xf>
    <xf numFmtId="0" fontId="7" fillId="11" borderId="64" xfId="8" applyFill="1" applyBorder="1">
      <alignment vertical="center"/>
    </xf>
    <xf numFmtId="0" fontId="7" fillId="11" borderId="7" xfId="8" applyFill="1" applyBorder="1">
      <alignment vertical="center"/>
    </xf>
    <xf numFmtId="0" fontId="7" fillId="0" borderId="0" xfId="8" applyAlignment="1">
      <alignment horizontal="right" vertical="center"/>
    </xf>
    <xf numFmtId="0" fontId="3" fillId="2" borderId="64" xfId="2" applyNumberFormat="1" applyFont="1" applyFill="1" applyBorder="1" applyAlignment="1" applyProtection="1">
      <alignment horizontal="left" vertical="center" wrapText="1"/>
      <protection locked="0"/>
    </xf>
    <xf numFmtId="0" fontId="3" fillId="2" borderId="97" xfId="2" applyNumberFormat="1" applyFont="1" applyFill="1" applyBorder="1" applyAlignment="1" applyProtection="1">
      <alignment horizontal="left" vertical="center" wrapText="1"/>
      <protection locked="0"/>
    </xf>
    <xf numFmtId="0" fontId="3" fillId="2" borderId="66" xfId="2" applyNumberFormat="1" applyFont="1" applyFill="1" applyBorder="1" applyAlignment="1" applyProtection="1">
      <alignment horizontal="left" vertical="center" wrapText="1"/>
      <protection locked="0"/>
    </xf>
    <xf numFmtId="0" fontId="8" fillId="0" borderId="41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5" xfId="8" applyBorder="1">
      <alignment vertical="center"/>
    </xf>
    <xf numFmtId="0" fontId="7" fillId="0" borderId="54" xfId="8" applyBorder="1">
      <alignment vertical="center"/>
    </xf>
    <xf numFmtId="187" fontId="7" fillId="11" borderId="7" xfId="8" applyNumberFormat="1" applyFill="1" applyBorder="1">
      <alignment vertical="center"/>
    </xf>
    <xf numFmtId="0" fontId="7" fillId="0" borderId="0" xfId="8" applyFill="1" applyBorder="1">
      <alignment vertical="center"/>
    </xf>
    <xf numFmtId="0" fontId="37" fillId="0" borderId="0" xfId="9" applyFont="1">
      <alignment vertical="center"/>
    </xf>
    <xf numFmtId="0" fontId="35" fillId="0" borderId="0" xfId="0" applyFont="1" applyFill="1" applyAlignment="1" applyProtection="1">
      <alignment horizontal="left" vertical="center"/>
    </xf>
    <xf numFmtId="0" fontId="33" fillId="0" borderId="0" xfId="0" applyFont="1">
      <alignment vertical="center"/>
    </xf>
    <xf numFmtId="182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>
      <alignment vertical="center"/>
    </xf>
    <xf numFmtId="0" fontId="38" fillId="0" borderId="120" xfId="0" applyFont="1" applyBorder="1">
      <alignment vertical="center"/>
    </xf>
    <xf numFmtId="0" fontId="38" fillId="0" borderId="121" xfId="0" applyFont="1" applyBorder="1">
      <alignment vertical="center"/>
    </xf>
    <xf numFmtId="0" fontId="38" fillId="0" borderId="122" xfId="0" applyFont="1" applyBorder="1">
      <alignment vertical="center"/>
    </xf>
    <xf numFmtId="0" fontId="39" fillId="0" borderId="123" xfId="0" applyFont="1" applyBorder="1">
      <alignment vertical="center"/>
    </xf>
    <xf numFmtId="0" fontId="38" fillId="0" borderId="0" xfId="0" applyFont="1">
      <alignment vertical="center"/>
    </xf>
    <xf numFmtId="0" fontId="24" fillId="0" borderId="0" xfId="0" quotePrefix="1" applyFont="1">
      <alignment vertical="center"/>
    </xf>
    <xf numFmtId="0" fontId="39" fillId="0" borderId="124" xfId="0" applyFont="1" applyBorder="1">
      <alignment vertical="center"/>
    </xf>
    <xf numFmtId="0" fontId="24" fillId="0" borderId="123" xfId="0" applyFont="1" applyBorder="1">
      <alignment vertical="center"/>
    </xf>
    <xf numFmtId="188" fontId="24" fillId="0" borderId="124" xfId="0" applyNumberFormat="1" applyFont="1" applyBorder="1">
      <alignment vertical="center"/>
    </xf>
    <xf numFmtId="0" fontId="24" fillId="0" borderId="6" xfId="0" applyFont="1" applyBorder="1">
      <alignment vertical="center"/>
    </xf>
    <xf numFmtId="0" fontId="24" fillId="0" borderId="124" xfId="0" quotePrefix="1" applyFont="1" applyBorder="1">
      <alignment vertical="center"/>
    </xf>
    <xf numFmtId="0" fontId="24" fillId="13" borderId="124" xfId="0" quotePrefix="1" applyFont="1" applyFill="1" applyBorder="1">
      <alignment vertical="center"/>
    </xf>
    <xf numFmtId="0" fontId="24" fillId="0" borderId="125" xfId="0" applyFont="1" applyBorder="1">
      <alignment vertical="center"/>
    </xf>
    <xf numFmtId="0" fontId="24" fillId="0" borderId="126" xfId="0" applyFont="1" applyBorder="1">
      <alignment vertical="center"/>
    </xf>
    <xf numFmtId="0" fontId="24" fillId="0" borderId="126" xfId="0" quotePrefix="1" applyFont="1" applyBorder="1">
      <alignment vertical="center"/>
    </xf>
    <xf numFmtId="0" fontId="24" fillId="13" borderId="127" xfId="0" quotePrefix="1" applyFont="1" applyFill="1" applyBorder="1">
      <alignment vertical="center"/>
    </xf>
    <xf numFmtId="189" fontId="8" fillId="5" borderId="117" xfId="0" applyNumberFormat="1" applyFont="1" applyFill="1" applyBorder="1" applyAlignment="1">
      <alignment horizontal="center" vertical="center"/>
    </xf>
    <xf numFmtId="189" fontId="8" fillId="5" borderId="103" xfId="0" applyNumberFormat="1" applyFont="1" applyFill="1" applyBorder="1" applyAlignment="1">
      <alignment horizontal="center" vertical="center"/>
    </xf>
    <xf numFmtId="0" fontId="17" fillId="0" borderId="0" xfId="4" applyFont="1">
      <alignment vertical="center"/>
    </xf>
    <xf numFmtId="0" fontId="17" fillId="0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182" fontId="8" fillId="5" borderId="113" xfId="0" applyNumberFormat="1" applyFont="1" applyFill="1" applyBorder="1" applyAlignment="1" applyProtection="1">
      <alignment horizontal="center" vertical="center"/>
      <protection locked="0"/>
    </xf>
    <xf numFmtId="182" fontId="8" fillId="5" borderId="111" xfId="0" applyNumberFormat="1" applyFont="1" applyFill="1" applyBorder="1" applyAlignment="1" applyProtection="1">
      <alignment horizontal="center" vertical="center"/>
      <protection locked="0"/>
    </xf>
    <xf numFmtId="182" fontId="8" fillId="5" borderId="118" xfId="0" applyNumberFormat="1" applyFont="1" applyFill="1" applyBorder="1" applyAlignment="1" applyProtection="1">
      <alignment horizontal="center" vertical="center"/>
      <protection locked="0"/>
    </xf>
    <xf numFmtId="189" fontId="8" fillId="5" borderId="113" xfId="0" applyNumberFormat="1" applyFont="1" applyFill="1" applyBorder="1" applyAlignment="1" applyProtection="1">
      <alignment horizontal="center" vertical="center"/>
      <protection locked="0"/>
    </xf>
    <xf numFmtId="189" fontId="8" fillId="5" borderId="111" xfId="0" applyNumberFormat="1" applyFont="1" applyFill="1" applyBorder="1" applyAlignment="1" applyProtection="1">
      <alignment horizontal="center" vertical="center"/>
      <protection locked="0"/>
    </xf>
    <xf numFmtId="189" fontId="8" fillId="5" borderId="118" xfId="0" applyNumberFormat="1" applyFont="1" applyFill="1" applyBorder="1" applyAlignment="1" applyProtection="1">
      <alignment horizontal="center" vertical="center"/>
      <protection locked="0"/>
    </xf>
    <xf numFmtId="189" fontId="3" fillId="2" borderId="49" xfId="2" applyNumberFormat="1" applyFont="1" applyFill="1" applyBorder="1" applyAlignment="1" applyProtection="1">
      <alignment horizontal="center" vertical="center"/>
      <protection locked="0"/>
    </xf>
    <xf numFmtId="189" fontId="3" fillId="2" borderId="35" xfId="2" applyNumberFormat="1" applyFont="1" applyFill="1" applyBorder="1" applyAlignment="1" applyProtection="1">
      <alignment horizontal="center" vertical="center"/>
      <protection locked="0"/>
    </xf>
    <xf numFmtId="189" fontId="3" fillId="2" borderId="30" xfId="2" applyNumberFormat="1" applyFont="1" applyFill="1" applyBorder="1" applyAlignment="1" applyProtection="1">
      <alignment horizontal="center" vertical="center"/>
      <protection locked="0"/>
    </xf>
    <xf numFmtId="182" fontId="8" fillId="2" borderId="10" xfId="0" applyNumberFormat="1" applyFont="1" applyFill="1" applyBorder="1" applyAlignment="1" applyProtection="1">
      <alignment horizontal="center" vertical="center"/>
      <protection locked="0"/>
    </xf>
    <xf numFmtId="182" fontId="8" fillId="2" borderId="2" xfId="0" applyNumberFormat="1" applyFont="1" applyFill="1" applyBorder="1" applyAlignment="1" applyProtection="1">
      <alignment horizontal="center" vertical="center"/>
      <protection locked="0"/>
    </xf>
    <xf numFmtId="189" fontId="3" fillId="2" borderId="52" xfId="2" applyNumberFormat="1" applyFont="1" applyFill="1" applyBorder="1" applyAlignment="1" applyProtection="1">
      <alignment horizontal="center" vertical="center"/>
      <protection locked="0"/>
    </xf>
    <xf numFmtId="189" fontId="3" fillId="2" borderId="1" xfId="2" applyNumberFormat="1" applyFont="1" applyFill="1" applyBorder="1" applyAlignment="1" applyProtection="1">
      <alignment horizontal="center" vertical="center"/>
      <protection locked="0"/>
    </xf>
    <xf numFmtId="189" fontId="3" fillId="2" borderId="54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2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89" fontId="8" fillId="5" borderId="129" xfId="0" applyNumberFormat="1" applyFont="1" applyFill="1" applyBorder="1" applyAlignment="1">
      <alignment horizontal="center" vertical="center"/>
    </xf>
    <xf numFmtId="182" fontId="8" fillId="5" borderId="110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Alignment="1">
      <alignment horizontal="right" vertical="center"/>
    </xf>
    <xf numFmtId="189" fontId="8" fillId="5" borderId="110" xfId="0" applyNumberFormat="1" applyFont="1" applyFill="1" applyBorder="1" applyAlignment="1" applyProtection="1">
      <alignment horizontal="center" vertical="center"/>
      <protection locked="0"/>
    </xf>
    <xf numFmtId="189" fontId="8" fillId="5" borderId="128" xfId="0" applyNumberFormat="1" applyFont="1" applyFill="1" applyBorder="1" applyAlignment="1" applyProtection="1">
      <alignment horizontal="center" vertical="center"/>
      <protection locked="0"/>
    </xf>
    <xf numFmtId="182" fontId="8" fillId="5" borderId="128" xfId="0" applyNumberFormat="1" applyFont="1" applyFill="1" applyBorder="1" applyAlignment="1" applyProtection="1">
      <alignment horizontal="center" vertical="center"/>
      <protection locked="0"/>
    </xf>
    <xf numFmtId="0" fontId="8" fillId="5" borderId="129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189" fontId="8" fillId="5" borderId="101" xfId="0" applyNumberFormat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15" fillId="6" borderId="17" xfId="0" applyFont="1" applyFill="1" applyBorder="1" applyAlignment="1" applyProtection="1">
      <alignment horizontal="left" vertical="center" wrapText="1"/>
      <protection locked="0"/>
    </xf>
    <xf numFmtId="183" fontId="3" fillId="5" borderId="29" xfId="6" applyNumberFormat="1" applyFont="1" applyFill="1" applyBorder="1" applyAlignment="1">
      <alignment horizontal="center" vertical="center"/>
    </xf>
    <xf numFmtId="182" fontId="8" fillId="5" borderId="111" xfId="0" applyNumberFormat="1" applyFont="1" applyFill="1" applyBorder="1" applyAlignment="1" applyProtection="1">
      <alignment horizontal="center" vertical="center"/>
      <protection locked="0"/>
    </xf>
    <xf numFmtId="182" fontId="8" fillId="5" borderId="118" xfId="0" applyNumberFormat="1" applyFont="1" applyFill="1" applyBorder="1" applyAlignment="1" applyProtection="1">
      <alignment horizontal="center" vertical="center"/>
      <protection locked="0"/>
    </xf>
    <xf numFmtId="189" fontId="8" fillId="5" borderId="111" xfId="0" applyNumberFormat="1" applyFont="1" applyFill="1" applyBorder="1" applyAlignment="1" applyProtection="1">
      <alignment horizontal="center" vertical="center"/>
      <protection locked="0"/>
    </xf>
    <xf numFmtId="189" fontId="8" fillId="5" borderId="118" xfId="0" applyNumberFormat="1" applyFont="1" applyFill="1" applyBorder="1" applyAlignment="1" applyProtection="1">
      <alignment horizontal="center" vertical="center"/>
      <protection locked="0"/>
    </xf>
    <xf numFmtId="0" fontId="8" fillId="5" borderId="101" xfId="0" applyFont="1" applyFill="1" applyBorder="1" applyAlignment="1">
      <alignment horizontal="center" vertical="center"/>
    </xf>
    <xf numFmtId="183" fontId="3" fillId="5" borderId="67" xfId="6" applyNumberFormat="1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189" fontId="8" fillId="5" borderId="56" xfId="0" applyNumberFormat="1" applyFont="1" applyFill="1" applyBorder="1" applyAlignment="1">
      <alignment horizontal="center" vertical="center"/>
    </xf>
    <xf numFmtId="183" fontId="3" fillId="5" borderId="66" xfId="6" applyNumberFormat="1" applyFont="1" applyFill="1" applyBorder="1" applyAlignment="1">
      <alignment horizontal="center" vertical="center"/>
    </xf>
    <xf numFmtId="183" fontId="3" fillId="5" borderId="64" xfId="6" applyNumberFormat="1" applyFont="1" applyFill="1" applyBorder="1" applyAlignment="1">
      <alignment horizontal="center" vertical="center"/>
    </xf>
    <xf numFmtId="183" fontId="3" fillId="5" borderId="116" xfId="6" applyNumberFormat="1" applyFont="1" applyFill="1" applyBorder="1" applyAlignment="1">
      <alignment horizontal="center" vertical="center"/>
    </xf>
    <xf numFmtId="182" fontId="8" fillId="5" borderId="112" xfId="0" applyNumberFormat="1" applyFont="1" applyFill="1" applyBorder="1" applyAlignment="1" applyProtection="1">
      <alignment horizontal="center" vertical="center"/>
      <protection locked="0"/>
    </xf>
    <xf numFmtId="189" fontId="8" fillId="5" borderId="112" xfId="0" applyNumberFormat="1" applyFont="1" applyFill="1" applyBorder="1" applyAlignment="1" applyProtection="1">
      <alignment horizontal="center" vertical="center"/>
      <protection locked="0"/>
    </xf>
    <xf numFmtId="183" fontId="3" fillId="5" borderId="115" xfId="6" applyNumberFormat="1" applyFont="1" applyFill="1" applyBorder="1" applyAlignment="1">
      <alignment horizontal="center" vertical="center"/>
    </xf>
    <xf numFmtId="190" fontId="8" fillId="2" borderId="49" xfId="0" applyNumberFormat="1" applyFont="1" applyFill="1" applyBorder="1" applyAlignment="1" applyProtection="1">
      <alignment horizontal="center" vertical="center"/>
      <protection locked="0"/>
    </xf>
    <xf numFmtId="190" fontId="8" fillId="2" borderId="35" xfId="0" applyNumberFormat="1" applyFont="1" applyFill="1" applyBorder="1" applyAlignment="1" applyProtection="1">
      <alignment horizontal="center" vertical="center"/>
      <protection locked="0"/>
    </xf>
    <xf numFmtId="190" fontId="8" fillId="2" borderId="30" xfId="0" applyNumberFormat="1" applyFont="1" applyFill="1" applyBorder="1" applyAlignment="1" applyProtection="1">
      <alignment horizontal="center" vertical="center"/>
      <protection locked="0"/>
    </xf>
    <xf numFmtId="190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5" borderId="49" xfId="0" applyNumberFormat="1" applyFont="1" applyFill="1" applyBorder="1" applyAlignment="1" applyProtection="1">
      <alignment horizontal="center" vertical="center"/>
    </xf>
    <xf numFmtId="176" fontId="8" fillId="5" borderId="35" xfId="0" applyNumberFormat="1" applyFont="1" applyFill="1" applyBorder="1" applyAlignment="1" applyProtection="1">
      <alignment horizontal="center" vertical="center"/>
    </xf>
    <xf numFmtId="176" fontId="8" fillId="5" borderId="30" xfId="0" applyNumberFormat="1" applyFont="1" applyFill="1" applyBorder="1" applyAlignment="1" applyProtection="1">
      <alignment horizontal="center" vertical="center"/>
    </xf>
    <xf numFmtId="0" fontId="8" fillId="5" borderId="103" xfId="0" applyFont="1" applyFill="1" applyBorder="1" applyAlignment="1" applyProtection="1">
      <alignment horizontal="center" vertical="center"/>
    </xf>
    <xf numFmtId="176" fontId="8" fillId="5" borderId="2" xfId="0" applyNumberFormat="1" applyFont="1" applyFill="1" applyBorder="1" applyAlignment="1" applyProtection="1">
      <alignment horizontal="center" vertical="center"/>
    </xf>
    <xf numFmtId="0" fontId="8" fillId="5" borderId="56" xfId="0" applyFont="1" applyFill="1" applyBorder="1" applyAlignment="1" applyProtection="1">
      <alignment horizontal="center" vertical="center"/>
    </xf>
    <xf numFmtId="0" fontId="8" fillId="5" borderId="117" xfId="0" applyFont="1" applyFill="1" applyBorder="1" applyAlignment="1" applyProtection="1">
      <alignment horizontal="center" vertical="center"/>
    </xf>
    <xf numFmtId="0" fontId="8" fillId="5" borderId="101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1" xfId="0" applyFont="1" applyFill="1" applyBorder="1" applyAlignment="1" applyProtection="1">
      <alignment horizontal="center" vertical="center"/>
    </xf>
    <xf numFmtId="0" fontId="3" fillId="2" borderId="8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99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2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 applyProtection="1">
      <alignment horizontal="left" vertical="center" wrapText="1"/>
      <protection locked="0"/>
    </xf>
    <xf numFmtId="0" fontId="3" fillId="2" borderId="93" xfId="0" applyFont="1" applyFill="1" applyBorder="1" applyAlignment="1" applyProtection="1">
      <alignment horizontal="left" vertical="center" wrapText="1"/>
      <protection locked="0"/>
    </xf>
    <xf numFmtId="0" fontId="3" fillId="2" borderId="87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8" fillId="0" borderId="35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8" fillId="0" borderId="98" xfId="9" applyFont="1" applyBorder="1" applyAlignment="1">
      <alignment horizontal="center" vertical="center"/>
    </xf>
    <xf numFmtId="0" fontId="8" fillId="0" borderId="30" xfId="9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8" fillId="0" borderId="93" xfId="9" applyFont="1" applyBorder="1" applyAlignment="1">
      <alignment horizontal="center" vertical="center"/>
    </xf>
    <xf numFmtId="181" fontId="3" fillId="5" borderId="2" xfId="0" applyNumberFormat="1" applyFont="1" applyFill="1" applyBorder="1" applyAlignment="1" applyProtection="1">
      <alignment horizontal="center" vertical="center" wrapText="1"/>
    </xf>
    <xf numFmtId="181" fontId="3" fillId="5" borderId="1" xfId="0" applyNumberFormat="1" applyFont="1" applyFill="1" applyBorder="1" applyAlignment="1" applyProtection="1">
      <alignment horizontal="center" vertical="center" wrapText="1"/>
    </xf>
    <xf numFmtId="181" fontId="3" fillId="5" borderId="99" xfId="0" applyNumberFormat="1" applyFont="1" applyFill="1" applyBorder="1" applyAlignment="1" applyProtection="1">
      <alignment horizontal="center" vertical="center" wrapText="1"/>
    </xf>
    <xf numFmtId="0" fontId="8" fillId="3" borderId="41" xfId="9" applyFont="1" applyFill="1" applyBorder="1" applyAlignment="1">
      <alignment horizontal="center" vertical="center"/>
    </xf>
    <xf numFmtId="0" fontId="8" fillId="3" borderId="0" xfId="9" applyFont="1" applyFill="1" applyBorder="1" applyAlignment="1">
      <alignment horizontal="center" vertical="center"/>
    </xf>
    <xf numFmtId="0" fontId="8" fillId="3" borderId="42" xfId="9" applyFont="1" applyFill="1" applyBorder="1" applyAlignment="1">
      <alignment horizontal="center" vertical="center"/>
    </xf>
    <xf numFmtId="18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9" applyFont="1" applyFill="1" applyBorder="1" applyAlignment="1">
      <alignment horizontal="center" vertical="center" shrinkToFit="1"/>
    </xf>
    <xf numFmtId="0" fontId="8" fillId="3" borderId="1" xfId="9" applyFont="1" applyFill="1" applyBorder="1" applyAlignment="1">
      <alignment horizontal="center" vertical="center" shrinkToFit="1"/>
    </xf>
    <xf numFmtId="0" fontId="8" fillId="3" borderId="99" xfId="9" applyFont="1" applyFill="1" applyBorder="1" applyAlignment="1">
      <alignment horizontal="center" vertical="center" shrinkToFit="1"/>
    </xf>
    <xf numFmtId="0" fontId="8" fillId="3" borderId="31" xfId="9" applyFont="1" applyFill="1" applyBorder="1" applyAlignment="1">
      <alignment horizontal="center" vertical="center" shrinkToFit="1"/>
    </xf>
    <xf numFmtId="0" fontId="8" fillId="3" borderId="11" xfId="9" applyFont="1" applyFill="1" applyBorder="1" applyAlignment="1">
      <alignment horizontal="center" vertical="center" shrinkToFit="1"/>
    </xf>
    <xf numFmtId="0" fontId="8" fillId="3" borderId="2" xfId="9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3" borderId="99" xfId="9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9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52" xfId="0" applyFont="1" applyFill="1" applyBorder="1" applyAlignment="1" applyProtection="1">
      <alignment horizontal="left" vertical="center"/>
      <protection locked="0"/>
    </xf>
    <xf numFmtId="0" fontId="8" fillId="2" borderId="9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92" xfId="0" applyFont="1" applyFill="1" applyBorder="1" applyAlignment="1" applyProtection="1">
      <alignment horizontal="left" vertical="center"/>
      <protection locked="0"/>
    </xf>
    <xf numFmtId="1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99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0" fontId="8" fillId="3" borderId="29" xfId="9" applyFont="1" applyFill="1" applyBorder="1" applyAlignment="1">
      <alignment horizontal="center" vertical="center"/>
    </xf>
    <xf numFmtId="0" fontId="8" fillId="3" borderId="27" xfId="9" applyFont="1" applyFill="1" applyBorder="1" applyAlignment="1">
      <alignment horizontal="center" vertical="center"/>
    </xf>
    <xf numFmtId="0" fontId="8" fillId="3" borderId="83" xfId="9" applyFont="1" applyFill="1" applyBorder="1" applyAlignment="1">
      <alignment horizontal="center" vertical="center" wrapText="1"/>
    </xf>
    <xf numFmtId="0" fontId="8" fillId="3" borderId="78" xfId="9" applyFont="1" applyFill="1" applyBorder="1" applyAlignment="1">
      <alignment horizontal="center" vertical="center"/>
    </xf>
    <xf numFmtId="0" fontId="8" fillId="3" borderId="11" xfId="9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 applyProtection="1">
      <alignment horizontal="center" vertical="center"/>
      <protection locked="0"/>
    </xf>
    <xf numFmtId="0" fontId="8" fillId="3" borderId="35" xfId="9" applyFont="1" applyFill="1" applyBorder="1" applyAlignment="1">
      <alignment horizontal="center" vertical="center" textRotation="255"/>
    </xf>
    <xf numFmtId="0" fontId="8" fillId="3" borderId="20" xfId="9" applyFont="1" applyFill="1" applyBorder="1" applyAlignment="1">
      <alignment horizontal="center" vertical="center" textRotation="255"/>
    </xf>
    <xf numFmtId="0" fontId="8" fillId="3" borderId="36" xfId="9" applyFont="1" applyFill="1" applyBorder="1" applyAlignment="1">
      <alignment horizontal="center" vertical="center" textRotation="255"/>
    </xf>
    <xf numFmtId="0" fontId="8" fillId="3" borderId="41" xfId="9" applyFont="1" applyFill="1" applyBorder="1" applyAlignment="1">
      <alignment horizontal="center" vertical="center" textRotation="255"/>
    </xf>
    <xf numFmtId="0" fontId="8" fillId="3" borderId="0" xfId="9" applyFont="1" applyFill="1" applyBorder="1" applyAlignment="1">
      <alignment horizontal="center" vertical="center" textRotation="255"/>
    </xf>
    <xf numFmtId="0" fontId="8" fillId="3" borderId="42" xfId="9" applyFont="1" applyFill="1" applyBorder="1" applyAlignment="1">
      <alignment horizontal="center" vertical="center" textRotation="255"/>
    </xf>
    <xf numFmtId="0" fontId="8" fillId="3" borderId="50" xfId="9" applyFont="1" applyFill="1" applyBorder="1" applyAlignment="1">
      <alignment horizontal="center" vertical="center" textRotation="255"/>
    </xf>
    <xf numFmtId="0" fontId="8" fillId="3" borderId="19" xfId="9" applyFont="1" applyFill="1" applyBorder="1" applyAlignment="1">
      <alignment horizontal="center" vertical="center" textRotation="255"/>
    </xf>
    <xf numFmtId="0" fontId="8" fillId="3" borderId="39" xfId="9" applyFont="1" applyFill="1" applyBorder="1" applyAlignment="1">
      <alignment horizontal="center" vertical="center" textRotation="255"/>
    </xf>
    <xf numFmtId="0" fontId="3" fillId="3" borderId="8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8" fillId="3" borderId="82" xfId="9" applyFont="1" applyFill="1" applyBorder="1" applyAlignment="1">
      <alignment horizontal="center" vertical="center" textRotation="255"/>
    </xf>
    <xf numFmtId="0" fontId="8" fillId="3" borderId="13" xfId="9" applyFont="1" applyFill="1" applyBorder="1" applyAlignment="1">
      <alignment horizontal="center" vertical="center" textRotation="255"/>
    </xf>
    <xf numFmtId="0" fontId="8" fillId="3" borderId="23" xfId="9" applyFont="1" applyFill="1" applyBorder="1" applyAlignment="1">
      <alignment horizontal="center" vertical="center" textRotation="255"/>
    </xf>
    <xf numFmtId="0" fontId="8" fillId="3" borderId="5" xfId="9" applyFont="1" applyFill="1" applyBorder="1" applyAlignment="1">
      <alignment horizontal="center" vertical="center" wrapText="1"/>
    </xf>
    <xf numFmtId="0" fontId="8" fillId="3" borderId="17" xfId="9" applyFont="1" applyFill="1" applyBorder="1" applyAlignment="1">
      <alignment horizontal="center" vertical="center" wrapText="1"/>
    </xf>
    <xf numFmtId="0" fontId="8" fillId="3" borderId="30" xfId="9" applyFont="1" applyFill="1" applyBorder="1" applyAlignment="1">
      <alignment horizontal="center" vertical="center" shrinkToFit="1"/>
    </xf>
    <xf numFmtId="0" fontId="8" fillId="3" borderId="54" xfId="9" applyFont="1" applyFill="1" applyBorder="1" applyAlignment="1">
      <alignment horizontal="center" vertical="center" shrinkToFit="1"/>
    </xf>
    <xf numFmtId="0" fontId="8" fillId="3" borderId="55" xfId="9" applyFont="1" applyFill="1" applyBorder="1" applyAlignment="1">
      <alignment horizontal="center" vertical="center" shrinkToFit="1"/>
    </xf>
    <xf numFmtId="181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81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9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3" fillId="3" borderId="8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8" fillId="3" borderId="5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3" fillId="3" borderId="49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3" fillId="3" borderId="50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3" borderId="21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3" borderId="49" xfId="2" applyFont="1" applyFill="1" applyBorder="1" applyAlignment="1">
      <alignment horizontal="center" vertical="center"/>
    </xf>
    <xf numFmtId="0" fontId="3" fillId="3" borderId="41" xfId="2" applyFont="1" applyFill="1" applyBorder="1" applyAlignment="1">
      <alignment horizontal="center" vertical="center"/>
    </xf>
    <xf numFmtId="0" fontId="3" fillId="3" borderId="5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52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 wrapText="1"/>
    </xf>
    <xf numFmtId="0" fontId="3" fillId="3" borderId="2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18" fillId="3" borderId="9" xfId="5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 wrapText="1"/>
    </xf>
    <xf numFmtId="0" fontId="3" fillId="3" borderId="22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95" xfId="0" applyFont="1" applyFill="1" applyBorder="1" applyAlignment="1">
      <alignment horizontal="center" vertical="center"/>
    </xf>
    <xf numFmtId="0" fontId="8" fillId="3" borderId="90" xfId="0" applyFont="1" applyFill="1" applyBorder="1" applyAlignment="1">
      <alignment horizontal="center" vertical="center"/>
    </xf>
    <xf numFmtId="0" fontId="8" fillId="3" borderId="27" xfId="4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 wrapText="1"/>
    </xf>
    <xf numFmtId="38" fontId="3" fillId="3" borderId="69" xfId="6" applyFont="1" applyFill="1" applyBorder="1" applyAlignment="1" applyProtection="1">
      <alignment horizontal="center" vertical="center" wrapText="1"/>
    </xf>
    <xf numFmtId="38" fontId="3" fillId="3" borderId="67" xfId="6" applyFont="1" applyFill="1" applyBorder="1" applyAlignment="1" applyProtection="1">
      <alignment horizontal="center" vertical="center" wrapText="1"/>
    </xf>
    <xf numFmtId="38" fontId="3" fillId="3" borderId="66" xfId="6" applyFont="1" applyFill="1" applyBorder="1" applyAlignment="1" applyProtection="1">
      <alignment horizontal="center" vertical="center" wrapText="1"/>
    </xf>
    <xf numFmtId="0" fontId="3" fillId="3" borderId="91" xfId="2" applyFont="1" applyFill="1" applyBorder="1" applyAlignment="1">
      <alignment horizontal="center" vertical="center"/>
    </xf>
    <xf numFmtId="0" fontId="3" fillId="3" borderId="92" xfId="2" applyFont="1" applyFill="1" applyBorder="1" applyAlignment="1">
      <alignment horizontal="center" vertical="center"/>
    </xf>
    <xf numFmtId="0" fontId="3" fillId="3" borderId="93" xfId="2" applyFont="1" applyFill="1" applyBorder="1" applyAlignment="1">
      <alignment horizontal="center" vertical="center"/>
    </xf>
    <xf numFmtId="0" fontId="3" fillId="3" borderId="64" xfId="2" applyFont="1" applyFill="1" applyBorder="1" applyAlignment="1">
      <alignment horizontal="center" vertical="center"/>
    </xf>
    <xf numFmtId="0" fontId="3" fillId="3" borderId="65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8" fillId="3" borderId="49" xfId="4" applyFont="1" applyFill="1" applyBorder="1" applyAlignment="1">
      <alignment horizontal="center" vertical="center" wrapText="1"/>
    </xf>
    <xf numFmtId="0" fontId="8" fillId="3" borderId="38" xfId="4" applyFont="1" applyFill="1" applyBorder="1" applyAlignment="1">
      <alignment horizontal="center" vertical="center" wrapText="1"/>
    </xf>
    <xf numFmtId="0" fontId="8" fillId="3" borderId="31" xfId="4" applyFont="1" applyFill="1" applyBorder="1" applyAlignment="1">
      <alignment horizontal="center" vertical="center" wrapText="1"/>
    </xf>
    <xf numFmtId="0" fontId="8" fillId="3" borderId="32" xfId="4" applyFont="1" applyFill="1" applyBorder="1" applyAlignment="1">
      <alignment horizontal="center" vertical="center" wrapText="1"/>
    </xf>
    <xf numFmtId="0" fontId="3" fillId="3" borderId="86" xfId="2" applyFont="1" applyFill="1" applyBorder="1" applyAlignment="1">
      <alignment horizontal="center" vertical="center" wrapText="1"/>
    </xf>
    <xf numFmtId="0" fontId="3" fillId="3" borderId="130" xfId="2" applyFont="1" applyFill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3" fillId="3" borderId="69" xfId="2" applyFont="1" applyFill="1" applyBorder="1" applyAlignment="1">
      <alignment horizontal="center" vertical="center"/>
    </xf>
    <xf numFmtId="0" fontId="3" fillId="3" borderId="67" xfId="2" applyFont="1" applyFill="1" applyBorder="1" applyAlignment="1">
      <alignment horizontal="center" vertical="center"/>
    </xf>
    <xf numFmtId="0" fontId="3" fillId="3" borderId="66" xfId="2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1" xfId="0" applyFont="1" applyFill="1" applyBorder="1" applyAlignment="1" applyProtection="1">
      <alignment horizontal="center" vertical="center" wrapText="1"/>
    </xf>
    <xf numFmtId="0" fontId="8" fillId="3" borderId="62" xfId="0" applyFont="1" applyFill="1" applyBorder="1" applyAlignment="1" applyProtection="1">
      <alignment horizontal="center" vertical="center" wrapText="1"/>
    </xf>
    <xf numFmtId="0" fontId="8" fillId="3" borderId="61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2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8" fillId="2" borderId="93" xfId="0" applyFont="1" applyFill="1" applyBorder="1" applyAlignment="1" applyProtection="1">
      <alignment horizontal="center" vertical="center"/>
      <protection locked="0"/>
    </xf>
    <xf numFmtId="0" fontId="3" fillId="0" borderId="10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8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9" xfId="0" applyFont="1" applyFill="1" applyBorder="1" applyAlignment="1">
      <alignment horizontal="center" vertical="center"/>
    </xf>
    <xf numFmtId="0" fontId="8" fillId="5" borderId="8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5" borderId="87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181" fontId="8" fillId="0" borderId="0" xfId="0" applyNumberFormat="1" applyFont="1" applyFill="1" applyBorder="1" applyAlignment="1">
      <alignment horizontal="center" vertical="center" shrinkToFit="1"/>
    </xf>
    <xf numFmtId="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99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54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55" xfId="0" applyNumberFormat="1" applyFont="1" applyFill="1" applyBorder="1" applyAlignment="1" applyProtection="1">
      <alignment horizontal="center" vertical="center" wrapText="1"/>
      <protection locked="0"/>
    </xf>
    <xf numFmtId="180" fontId="8" fillId="2" borderId="2" xfId="0" applyNumberFormat="1" applyFont="1" applyFill="1" applyBorder="1" applyAlignment="1" applyProtection="1">
      <alignment horizontal="left" vertical="center" wrapText="1"/>
      <protection locked="0"/>
    </xf>
    <xf numFmtId="180" fontId="8" fillId="2" borderId="92" xfId="0" applyNumberFormat="1" applyFont="1" applyFill="1" applyBorder="1" applyAlignment="1" applyProtection="1">
      <alignment horizontal="left" vertical="center" wrapText="1"/>
      <protection locked="0"/>
    </xf>
    <xf numFmtId="180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180" fontId="8" fillId="2" borderId="9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23" xfId="2" applyFont="1" applyFill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left" vertical="top"/>
      <protection locked="0"/>
    </xf>
    <xf numFmtId="0" fontId="7" fillId="2" borderId="27" xfId="0" applyFont="1" applyFill="1" applyBorder="1" applyAlignment="1" applyProtection="1">
      <alignment horizontal="left" vertical="top"/>
      <protection locked="0"/>
    </xf>
    <xf numFmtId="0" fontId="7" fillId="2" borderId="28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left" vertical="top"/>
      <protection locked="0"/>
    </xf>
    <xf numFmtId="0" fontId="7" fillId="2" borderId="23" xfId="0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left" vertical="top"/>
      <protection locked="0"/>
    </xf>
    <xf numFmtId="0" fontId="7" fillId="2" borderId="24" xfId="0" applyFont="1" applyFill="1" applyBorder="1" applyAlignment="1" applyProtection="1">
      <alignment horizontal="left" vertical="top"/>
      <protection locked="0"/>
    </xf>
    <xf numFmtId="0" fontId="3" fillId="3" borderId="8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8" fillId="2" borderId="64" xfId="9" applyFont="1" applyFill="1" applyBorder="1" applyAlignment="1" applyProtection="1">
      <alignment vertical="top" wrapText="1"/>
      <protection locked="0"/>
    </xf>
    <xf numFmtId="0" fontId="8" fillId="2" borderId="115" xfId="9" applyFont="1" applyFill="1" applyBorder="1" applyAlignment="1" applyProtection="1">
      <alignment vertical="top" wrapText="1"/>
      <protection locked="0"/>
    </xf>
    <xf numFmtId="0" fontId="8" fillId="2" borderId="116" xfId="9" applyFont="1" applyFill="1" applyBorder="1" applyAlignment="1" applyProtection="1">
      <alignment vertical="top" wrapText="1"/>
      <protection locked="0"/>
    </xf>
  </cellXfs>
  <cellStyles count="12">
    <cellStyle name="桁区切り" xfId="1" builtinId="6"/>
    <cellStyle name="桁区切り 12" xfId="6" xr:uid="{00000000-0005-0000-0000-000002000000}"/>
    <cellStyle name="桁区切り 2" xfId="10" xr:uid="{00000000-0005-0000-0000-000003000000}"/>
    <cellStyle name="標準" xfId="0" builtinId="0"/>
    <cellStyle name="標準 2" xfId="9" xr:uid="{00000000-0005-0000-0000-000005000000}"/>
    <cellStyle name="標準 2 3" xfId="8" xr:uid="{00000000-0005-0000-0000-000006000000}"/>
    <cellStyle name="標準 3" xfId="7" xr:uid="{00000000-0005-0000-0000-000007000000}"/>
    <cellStyle name="標準 3 2" xfId="11" xr:uid="{00000000-0005-0000-0000-000008000000}"/>
    <cellStyle name="標準 77" xfId="5" xr:uid="{00000000-0005-0000-0000-000009000000}"/>
    <cellStyle name="標準_070118別添4-2事業場モニタリング方法" xfId="4" xr:uid="{00000000-0005-0000-0000-00000A000000}"/>
    <cellStyle name="標準_ASSET算定報告書（単独）" xfId="2" xr:uid="{00000000-0005-0000-0000-00000B000000}"/>
    <cellStyle name="標準_file_view_4-4" xfId="3" xr:uid="{00000000-0005-0000-0000-00000C000000}"/>
  </cellStyles>
  <dxfs count="42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0" xr9:uid="{00000000-0011-0000-FFFF-FFFF00000000}"/>
    <tableStyle name="テーブル スタイル 3" pivot="0" count="0" xr9:uid="{00000000-0011-0000-FFFF-FFFF01000000}"/>
  </tableStyles>
  <colors>
    <mruColors>
      <color rgb="FFFFFFCC"/>
      <color rgb="FFD2E6FA"/>
      <color rgb="FFD2E6B4"/>
      <color rgb="FFE6F0DC"/>
      <color rgb="FFD1EAB0"/>
      <color rgb="FFC8E6A0"/>
      <color rgb="FFCEEAA8"/>
      <color rgb="FF78E280"/>
      <color rgb="FFDC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B$3" lockText="1"/>
</file>

<file path=xl/ctrlProps/ctrlProp10.xml><?xml version="1.0" encoding="utf-8"?>
<formControlPr xmlns="http://schemas.microsoft.com/office/spreadsheetml/2009/9/main" objectType="CheckBox" fmlaLink="BD3" lockText="1"/>
</file>

<file path=xl/ctrlProps/ctrlProp11.xml><?xml version="1.0" encoding="utf-8"?>
<formControlPr xmlns="http://schemas.microsoft.com/office/spreadsheetml/2009/9/main" objectType="CheckBox" fmlaLink="BD4" lockText="1"/>
</file>

<file path=xl/ctrlProps/ctrlProp12.xml><?xml version="1.0" encoding="utf-8"?>
<formControlPr xmlns="http://schemas.microsoft.com/office/spreadsheetml/2009/9/main" objectType="CheckBox" fmlaLink="BD3" lockText="1"/>
</file>

<file path=xl/ctrlProps/ctrlProp13.xml><?xml version="1.0" encoding="utf-8"?>
<formControlPr xmlns="http://schemas.microsoft.com/office/spreadsheetml/2009/9/main" objectType="CheckBox" fmlaLink="AO3" lockText="1"/>
</file>

<file path=xl/ctrlProps/ctrlProp14.xml><?xml version="1.0" encoding="utf-8"?>
<formControlPr xmlns="http://schemas.microsoft.com/office/spreadsheetml/2009/9/main" objectType="CheckBox" fmlaLink="$R$3" lockText="1"/>
</file>

<file path=xl/ctrlProps/ctrlProp2.xml><?xml version="1.0" encoding="utf-8"?>
<formControlPr xmlns="http://schemas.microsoft.com/office/spreadsheetml/2009/9/main" objectType="CheckBox" fmlaLink="$BA$6" lockText="1"/>
</file>

<file path=xl/ctrlProps/ctrlProp3.xml><?xml version="1.0" encoding="utf-8"?>
<formControlPr xmlns="http://schemas.microsoft.com/office/spreadsheetml/2009/9/main" objectType="CheckBox" fmlaLink="CD2" lockText="1"/>
</file>

<file path=xl/ctrlProps/ctrlProp4.xml><?xml version="1.0" encoding="utf-8"?>
<formControlPr xmlns="http://schemas.microsoft.com/office/spreadsheetml/2009/9/main" objectType="CheckBox" fmlaLink="AE3" lockText="1"/>
</file>

<file path=xl/ctrlProps/ctrlProp5.xml><?xml version="1.0" encoding="utf-8"?>
<formControlPr xmlns="http://schemas.microsoft.com/office/spreadsheetml/2009/9/main" objectType="CheckBox" fmlaLink="BA3" lockText="1"/>
</file>

<file path=xl/ctrlProps/ctrlProp6.xml><?xml version="1.0" encoding="utf-8"?>
<formControlPr xmlns="http://schemas.microsoft.com/office/spreadsheetml/2009/9/main" objectType="CheckBox" fmlaLink="BO3" lockText="1"/>
</file>

<file path=xl/ctrlProps/ctrlProp7.xml><?xml version="1.0" encoding="utf-8"?>
<formControlPr xmlns="http://schemas.microsoft.com/office/spreadsheetml/2009/9/main" objectType="CheckBox" fmlaLink="BQ3" lockText="1"/>
</file>

<file path=xl/ctrlProps/ctrlProp8.xml><?xml version="1.0" encoding="utf-8"?>
<formControlPr xmlns="http://schemas.microsoft.com/office/spreadsheetml/2009/9/main" objectType="CheckBox" fmlaLink="BQ3" lockText="1"/>
</file>

<file path=xl/ctrlProps/ctrlProp9.xml><?xml version="1.0" encoding="utf-8"?>
<formControlPr xmlns="http://schemas.microsoft.com/office/spreadsheetml/2009/9/main" objectType="CheckBox" fmlaLink="AO3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23813</xdr:colOff>
          <xdr:row>4</xdr:row>
          <xdr:rowOff>23813</xdr:rowOff>
        </xdr:from>
        <xdr:to>
          <xdr:col>35</xdr:col>
          <xdr:colOff>176213</xdr:colOff>
          <xdr:row>5</xdr:row>
          <xdr:rowOff>100013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252413</xdr:colOff>
          <xdr:row>0</xdr:row>
          <xdr:rowOff>138113</xdr:rowOff>
        </xdr:from>
        <xdr:to>
          <xdr:col>7</xdr:col>
          <xdr:colOff>442913</xdr:colOff>
          <xdr:row>1</xdr:row>
          <xdr:rowOff>214313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138113</xdr:colOff>
          <xdr:row>0</xdr:row>
          <xdr:rowOff>138113</xdr:rowOff>
        </xdr:from>
        <xdr:to>
          <xdr:col>7</xdr:col>
          <xdr:colOff>404813</xdr:colOff>
          <xdr:row>1</xdr:row>
          <xdr:rowOff>228600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B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0</xdr:row>
          <xdr:rowOff>104775</xdr:rowOff>
        </xdr:from>
        <xdr:to>
          <xdr:col>8</xdr:col>
          <xdr:colOff>38100</xdr:colOff>
          <xdr:row>1</xdr:row>
          <xdr:rowOff>228600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862013</xdr:colOff>
          <xdr:row>0</xdr:row>
          <xdr:rowOff>114300</xdr:rowOff>
        </xdr:from>
        <xdr:to>
          <xdr:col>14</xdr:col>
          <xdr:colOff>214313</xdr:colOff>
          <xdr:row>2</xdr:row>
          <xdr:rowOff>9525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</xdr:row>
          <xdr:rowOff>23813</xdr:rowOff>
        </xdr:from>
        <xdr:to>
          <xdr:col>1</xdr:col>
          <xdr:colOff>2043113</xdr:colOff>
          <xdr:row>1</xdr:row>
          <xdr:rowOff>252413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E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104775</xdr:rowOff>
        </xdr:from>
        <xdr:to>
          <xdr:col>19</xdr:col>
          <xdr:colOff>23813</xdr:colOff>
          <xdr:row>4</xdr:row>
          <xdr:rowOff>9525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138113</xdr:colOff>
          <xdr:row>0</xdr:row>
          <xdr:rowOff>138113</xdr:rowOff>
        </xdr:from>
        <xdr:to>
          <xdr:col>15</xdr:col>
          <xdr:colOff>114300</xdr:colOff>
          <xdr:row>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366713</xdr:colOff>
          <xdr:row>0</xdr:row>
          <xdr:rowOff>114300</xdr:rowOff>
        </xdr:from>
        <xdr:to>
          <xdr:col>3</xdr:col>
          <xdr:colOff>1781175</xdr:colOff>
          <xdr:row>2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1204913</xdr:colOff>
          <xdr:row>0</xdr:row>
          <xdr:rowOff>138113</xdr:rowOff>
        </xdr:from>
        <xdr:to>
          <xdr:col>3</xdr:col>
          <xdr:colOff>1357313</xdr:colOff>
          <xdr:row>2</xdr:row>
          <xdr:rowOff>23813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252413</xdr:colOff>
          <xdr:row>1</xdr:row>
          <xdr:rowOff>23813</xdr:rowOff>
        </xdr:from>
        <xdr:to>
          <xdr:col>7</xdr:col>
          <xdr:colOff>862013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214313</xdr:colOff>
          <xdr:row>0</xdr:row>
          <xdr:rowOff>138113</xdr:rowOff>
        </xdr:from>
        <xdr:to>
          <xdr:col>7</xdr:col>
          <xdr:colOff>862013</xdr:colOff>
          <xdr:row>1</xdr:row>
          <xdr:rowOff>219075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0</xdr:row>
          <xdr:rowOff>114300</xdr:rowOff>
        </xdr:from>
        <xdr:to>
          <xdr:col>7</xdr:col>
          <xdr:colOff>862013</xdr:colOff>
          <xdr:row>1</xdr:row>
          <xdr:rowOff>219075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0</xdr:row>
          <xdr:rowOff>142875</xdr:rowOff>
        </xdr:from>
        <xdr:to>
          <xdr:col>14</xdr:col>
          <xdr:colOff>61913</xdr:colOff>
          <xdr:row>2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214256/AppData/Local/Temp/Temp1_20210629_&#31639;&#23450;&#22577;&#21578;&#26360;&#12475;&#12483;&#12463;&#20462;&#27491;&#26696;.zip/20210629_&#31639;&#23450;&#22577;&#21578;&#26360;&#12475;&#12483;&#12463;&#20462;&#27491;&#26696;/&#12304;&#35352;&#20837;&#20363;&#65306;&#24037;&#22580;&#12305;&#12288;SHIFT1&#26399;&#22522;&#28310;&#24180;&#24230;&#31639;&#23450;&#22577;&#21578;&#26360;(&#21336;&#29420;&#21442;&#21152;&#32773;&#29992;)_&#21462;&#36796;&#12471;&#12540;&#12488;&#34920;&#31034;_&#12475;&#12483;&#12463;&#20462;&#2749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上の注意"/>
      <sheetName val="1. 基本情報等"/>
      <sheetName val="2. 敷地境界等"/>
      <sheetName val="3. 算定体制"/>
      <sheetName val="4. 排出源リスト"/>
      <sheetName val="5. モニタリングポイント"/>
      <sheetName val="6-1. CO2排出量①"/>
      <sheetName val="6-2. CO2排出量②"/>
      <sheetName val="6-3. CO2排出量③"/>
      <sheetName val="6-4. CO2排出量_総括"/>
      <sheetName val="7-1. CO2排出量①"/>
      <sheetName val="7-2. CO2排出量②"/>
      <sheetName val="7-3. CO2排出量③"/>
      <sheetName val="7-4. CO2排出量_総括"/>
      <sheetName val="8. 備考"/>
      <sheetName val="取込シート_非表示_sec"/>
      <sheetName val="非表示_活動量と単位"/>
      <sheetName val="非表示_GJ換算表"/>
      <sheetName val="非表示_産業分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3">
          <cell r="B23" t="str">
            <v>算定年度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8">
          <cell r="D8" t="str">
            <v>系統電力</v>
          </cell>
          <cell r="E8">
            <v>1</v>
          </cell>
          <cell r="F8" t="str">
            <v>使用量</v>
          </cell>
          <cell r="G8" t="str">
            <v>kWh</v>
          </cell>
          <cell r="H8" t="str">
            <v>---</v>
          </cell>
          <cell r="I8" t="str">
            <v>t-CO2/kWh</v>
          </cell>
          <cell r="J8" t="str">
            <v>対象</v>
          </cell>
        </row>
        <row r="9">
          <cell r="D9" t="str">
            <v>輸入原料炭</v>
          </cell>
          <cell r="E9">
            <v>0</v>
          </cell>
          <cell r="F9" t="str">
            <v>使用量</v>
          </cell>
          <cell r="G9" t="str">
            <v>t</v>
          </cell>
          <cell r="H9" t="str">
            <v>GJ/t</v>
          </cell>
          <cell r="I9" t="str">
            <v>t-CO2/GJ</v>
          </cell>
          <cell r="J9" t="str">
            <v>対象</v>
          </cell>
        </row>
        <row r="10">
          <cell r="D10" t="str">
            <v>国産一般炭</v>
          </cell>
          <cell r="E10">
            <v>0</v>
          </cell>
          <cell r="F10" t="str">
            <v>使用量</v>
          </cell>
          <cell r="G10" t="str">
            <v>t</v>
          </cell>
          <cell r="H10" t="str">
            <v>GJ/t</v>
          </cell>
          <cell r="I10" t="str">
            <v>t-CO2/GJ</v>
          </cell>
          <cell r="J10" t="str">
            <v>対象</v>
          </cell>
        </row>
        <row r="11">
          <cell r="D11" t="str">
            <v>輸入一般炭</v>
          </cell>
          <cell r="E11">
            <v>0</v>
          </cell>
          <cell r="F11" t="str">
            <v>使用量</v>
          </cell>
          <cell r="G11" t="str">
            <v>t</v>
          </cell>
          <cell r="H11" t="str">
            <v>GJ/t</v>
          </cell>
          <cell r="I11" t="str">
            <v>t-CO2/GJ</v>
          </cell>
          <cell r="J11" t="str">
            <v>対象</v>
          </cell>
        </row>
        <row r="12">
          <cell r="D12" t="str">
            <v>輸入無煙炭</v>
          </cell>
          <cell r="E12">
            <v>0</v>
          </cell>
          <cell r="F12" t="str">
            <v>使用量</v>
          </cell>
          <cell r="G12" t="str">
            <v>t</v>
          </cell>
          <cell r="H12" t="str">
            <v>GJ/t</v>
          </cell>
          <cell r="I12" t="str">
            <v>t-CO2/GJ</v>
          </cell>
          <cell r="J12" t="str">
            <v>対象</v>
          </cell>
        </row>
        <row r="13">
          <cell r="D13" t="str">
            <v>コークス</v>
          </cell>
          <cell r="E13">
            <v>0</v>
          </cell>
          <cell r="F13" t="str">
            <v>使用量</v>
          </cell>
          <cell r="G13" t="str">
            <v>t</v>
          </cell>
          <cell r="H13" t="str">
            <v>GJ/t</v>
          </cell>
          <cell r="I13" t="str">
            <v>t-CO2/GJ</v>
          </cell>
          <cell r="J13" t="str">
            <v>対象</v>
          </cell>
        </row>
        <row r="14">
          <cell r="D14" t="str">
            <v>原油</v>
          </cell>
          <cell r="E14">
            <v>0</v>
          </cell>
          <cell r="F14" t="str">
            <v>使用量</v>
          </cell>
          <cell r="G14" t="str">
            <v>kl</v>
          </cell>
          <cell r="H14" t="str">
            <v>GJ/kl</v>
          </cell>
          <cell r="I14" t="str">
            <v>t-CO2/GJ</v>
          </cell>
          <cell r="J14" t="str">
            <v>対象</v>
          </cell>
        </row>
        <row r="15">
          <cell r="D15" t="str">
            <v>ガソリン</v>
          </cell>
          <cell r="E15">
            <v>0</v>
          </cell>
          <cell r="F15" t="str">
            <v>使用量</v>
          </cell>
          <cell r="G15" t="str">
            <v>kl</v>
          </cell>
          <cell r="H15" t="str">
            <v>GJ/kl</v>
          </cell>
          <cell r="I15" t="str">
            <v>t-CO2/GJ</v>
          </cell>
          <cell r="J15" t="str">
            <v>対象</v>
          </cell>
        </row>
        <row r="16">
          <cell r="D16" t="str">
            <v>ナフサ</v>
          </cell>
          <cell r="E16">
            <v>0</v>
          </cell>
          <cell r="F16" t="str">
            <v>使用量</v>
          </cell>
          <cell r="G16" t="str">
            <v>kl</v>
          </cell>
          <cell r="H16" t="str">
            <v>GJ/kl</v>
          </cell>
          <cell r="I16" t="str">
            <v>t-CO2/GJ</v>
          </cell>
          <cell r="J16" t="str">
            <v>対象</v>
          </cell>
        </row>
        <row r="17">
          <cell r="D17" t="str">
            <v>ジェット燃料</v>
          </cell>
          <cell r="E17">
            <v>0</v>
          </cell>
          <cell r="F17" t="str">
            <v>使用量</v>
          </cell>
          <cell r="G17" t="str">
            <v>kl</v>
          </cell>
          <cell r="H17" t="str">
            <v>GJ/kl</v>
          </cell>
          <cell r="I17" t="str">
            <v>t-CO2/GJ</v>
          </cell>
          <cell r="J17" t="str">
            <v>対象</v>
          </cell>
        </row>
        <row r="18">
          <cell r="D18" t="str">
            <v>灯油</v>
          </cell>
          <cell r="E18">
            <v>0</v>
          </cell>
          <cell r="F18" t="str">
            <v>使用量</v>
          </cell>
          <cell r="G18" t="str">
            <v>kl</v>
          </cell>
          <cell r="H18" t="str">
            <v>GJ/kl</v>
          </cell>
          <cell r="I18" t="str">
            <v>t-CO2/GJ</v>
          </cell>
          <cell r="J18" t="str">
            <v>対象</v>
          </cell>
        </row>
        <row r="19">
          <cell r="D19" t="str">
            <v>軽油</v>
          </cell>
          <cell r="E19">
            <v>0</v>
          </cell>
          <cell r="F19" t="str">
            <v>使用量</v>
          </cell>
          <cell r="G19" t="str">
            <v>kl</v>
          </cell>
          <cell r="H19" t="str">
            <v>GJ/kl</v>
          </cell>
          <cell r="I19" t="str">
            <v>t-CO2/GJ</v>
          </cell>
          <cell r="J19" t="str">
            <v>対象</v>
          </cell>
        </row>
        <row r="20">
          <cell r="D20" t="str">
            <v>A重油</v>
          </cell>
          <cell r="E20">
            <v>0</v>
          </cell>
          <cell r="F20" t="str">
            <v>使用量</v>
          </cell>
          <cell r="G20" t="str">
            <v>kl</v>
          </cell>
          <cell r="H20" t="str">
            <v>GJ/kl</v>
          </cell>
          <cell r="I20" t="str">
            <v>t-CO2/GJ</v>
          </cell>
          <cell r="J20" t="str">
            <v>対象</v>
          </cell>
        </row>
        <row r="21">
          <cell r="D21" t="str">
            <v>B重油</v>
          </cell>
          <cell r="E21">
            <v>0</v>
          </cell>
          <cell r="F21" t="str">
            <v>使用量</v>
          </cell>
          <cell r="G21" t="str">
            <v>kl</v>
          </cell>
          <cell r="H21" t="str">
            <v>GJ/kl</v>
          </cell>
          <cell r="I21" t="str">
            <v>t-CO2/GJ</v>
          </cell>
          <cell r="J21" t="str">
            <v>対象</v>
          </cell>
        </row>
        <row r="22">
          <cell r="D22" t="str">
            <v>C重油</v>
          </cell>
          <cell r="E22">
            <v>0</v>
          </cell>
          <cell r="F22" t="str">
            <v>使用量</v>
          </cell>
          <cell r="G22" t="str">
            <v>kl</v>
          </cell>
          <cell r="H22" t="str">
            <v>GJ/kl</v>
          </cell>
          <cell r="I22" t="str">
            <v>t-CO2/GJ</v>
          </cell>
          <cell r="J22" t="str">
            <v>対象</v>
          </cell>
        </row>
        <row r="23">
          <cell r="D23" t="str">
            <v>潤滑油</v>
          </cell>
          <cell r="E23">
            <v>0</v>
          </cell>
          <cell r="F23" t="str">
            <v>使用量</v>
          </cell>
          <cell r="G23" t="str">
            <v>kl</v>
          </cell>
          <cell r="H23" t="str">
            <v>GJ/kl</v>
          </cell>
          <cell r="I23" t="str">
            <v>t-CO2/GJ</v>
          </cell>
          <cell r="J23" t="str">
            <v>対象</v>
          </cell>
        </row>
        <row r="24">
          <cell r="D24" t="str">
            <v>オイルコークス</v>
          </cell>
          <cell r="E24">
            <v>0</v>
          </cell>
          <cell r="F24" t="str">
            <v>使用量</v>
          </cell>
          <cell r="G24" t="str">
            <v>t</v>
          </cell>
          <cell r="H24" t="str">
            <v>GJ/t</v>
          </cell>
          <cell r="I24" t="str">
            <v>t-CO2/GJ</v>
          </cell>
          <cell r="J24" t="str">
            <v>対象</v>
          </cell>
        </row>
        <row r="25">
          <cell r="D25" t="str">
            <v>LPG</v>
          </cell>
          <cell r="E25">
            <v>0</v>
          </cell>
          <cell r="F25" t="str">
            <v>使用量</v>
          </cell>
          <cell r="G25" t="str">
            <v>t</v>
          </cell>
          <cell r="H25" t="str">
            <v>GJ/t</v>
          </cell>
          <cell r="I25" t="str">
            <v>t-CO2/GJ</v>
          </cell>
          <cell r="J25" t="str">
            <v>対象</v>
          </cell>
        </row>
        <row r="26">
          <cell r="D26" t="str">
            <v>天然ガス</v>
          </cell>
          <cell r="E26">
            <v>0</v>
          </cell>
          <cell r="F26" t="str">
            <v>使用量</v>
          </cell>
          <cell r="G26" t="str">
            <v>千Nm3</v>
          </cell>
          <cell r="H26" t="str">
            <v>GJ/千Nm3</v>
          </cell>
          <cell r="I26" t="str">
            <v>t-CO2/GJ</v>
          </cell>
          <cell r="J26" t="str">
            <v>対象</v>
          </cell>
        </row>
        <row r="27">
          <cell r="D27" t="str">
            <v>LNG</v>
          </cell>
          <cell r="E27">
            <v>0</v>
          </cell>
          <cell r="F27" t="str">
            <v>使用量</v>
          </cell>
          <cell r="G27" t="str">
            <v>t</v>
          </cell>
          <cell r="H27" t="str">
            <v>GJ/t</v>
          </cell>
          <cell r="I27" t="str">
            <v>t-CO2/GJ</v>
          </cell>
          <cell r="J27" t="str">
            <v>対象</v>
          </cell>
        </row>
        <row r="28">
          <cell r="D28" t="str">
            <v>都市ガス</v>
          </cell>
          <cell r="E28">
            <v>0</v>
          </cell>
          <cell r="F28" t="str">
            <v>使用量</v>
          </cell>
          <cell r="G28" t="str">
            <v>千Nm3</v>
          </cell>
          <cell r="H28" t="str">
            <v>GJ/千Nm3</v>
          </cell>
          <cell r="I28" t="str">
            <v>t-CO2/GJ</v>
          </cell>
          <cell r="J28" t="str">
            <v>対象</v>
          </cell>
        </row>
        <row r="29">
          <cell r="D29" t="str">
            <v>コールタール</v>
          </cell>
          <cell r="E29">
            <v>0</v>
          </cell>
          <cell r="F29" t="str">
            <v>使用量</v>
          </cell>
          <cell r="G29" t="str">
            <v>t</v>
          </cell>
          <cell r="H29" t="str">
            <v>GJ/t</v>
          </cell>
          <cell r="I29" t="str">
            <v>t-CO2/GJ</v>
          </cell>
          <cell r="J29" t="str">
            <v>対象</v>
          </cell>
        </row>
        <row r="30">
          <cell r="D30" t="str">
            <v>アスファルト</v>
          </cell>
          <cell r="E30">
            <v>0</v>
          </cell>
          <cell r="F30" t="str">
            <v>使用量</v>
          </cell>
          <cell r="G30" t="str">
            <v>t</v>
          </cell>
          <cell r="H30" t="str">
            <v>GJ/t</v>
          </cell>
          <cell r="I30" t="str">
            <v>t-CO2/GJ</v>
          </cell>
          <cell r="J30" t="str">
            <v>対象</v>
          </cell>
        </row>
        <row r="31">
          <cell r="D31" t="str">
            <v>NGL・コンデンセート</v>
          </cell>
          <cell r="E31">
            <v>0</v>
          </cell>
          <cell r="F31" t="str">
            <v>使用量</v>
          </cell>
          <cell r="G31" t="str">
            <v>kl</v>
          </cell>
          <cell r="H31" t="str">
            <v>GJ/kl</v>
          </cell>
          <cell r="I31" t="str">
            <v>t-CO2/GJ</v>
          </cell>
          <cell r="J31" t="str">
            <v>対象</v>
          </cell>
        </row>
        <row r="32">
          <cell r="D32" t="str">
            <v>製油所ガス</v>
          </cell>
          <cell r="E32">
            <v>0</v>
          </cell>
          <cell r="F32" t="str">
            <v>使用量</v>
          </cell>
          <cell r="G32" t="str">
            <v>千Nm3</v>
          </cell>
          <cell r="H32" t="str">
            <v>GJ/千Nm3</v>
          </cell>
          <cell r="I32" t="str">
            <v>t-CO2/GJ</v>
          </cell>
          <cell r="J32" t="str">
            <v>対象</v>
          </cell>
        </row>
        <row r="33">
          <cell r="D33" t="str">
            <v>コークス炉ガス</v>
          </cell>
          <cell r="E33">
            <v>0</v>
          </cell>
          <cell r="F33" t="str">
            <v>使用量</v>
          </cell>
          <cell r="G33" t="str">
            <v>千Nm3</v>
          </cell>
          <cell r="H33" t="str">
            <v>GJ/千Nm3</v>
          </cell>
          <cell r="I33" t="str">
            <v>t-CO2/GJ</v>
          </cell>
          <cell r="J33" t="str">
            <v>対象</v>
          </cell>
        </row>
        <row r="34">
          <cell r="D34" t="str">
            <v>高炉ガス</v>
          </cell>
          <cell r="E34">
            <v>0</v>
          </cell>
          <cell r="F34" t="str">
            <v>使用量</v>
          </cell>
          <cell r="G34" t="str">
            <v>千Nm3</v>
          </cell>
          <cell r="H34" t="str">
            <v>GJ/千Nm3</v>
          </cell>
          <cell r="I34" t="str">
            <v>t-CO2/GJ</v>
          </cell>
          <cell r="J34" t="str">
            <v>対象</v>
          </cell>
        </row>
        <row r="35">
          <cell r="D35" t="str">
            <v>転炉ガス</v>
          </cell>
          <cell r="E35">
            <v>0</v>
          </cell>
          <cell r="F35" t="str">
            <v>使用量</v>
          </cell>
          <cell r="G35" t="str">
            <v>千Nm3</v>
          </cell>
          <cell r="H35" t="str">
            <v>GJ/千Nm3</v>
          </cell>
          <cell r="I35" t="str">
            <v>t-CO2/GJ</v>
          </cell>
          <cell r="J35" t="str">
            <v>対象</v>
          </cell>
        </row>
        <row r="36">
          <cell r="D36" t="str">
            <v>産業用蒸気</v>
          </cell>
          <cell r="E36">
            <v>1</v>
          </cell>
          <cell r="F36" t="str">
            <v>使用量</v>
          </cell>
          <cell r="G36" t="str">
            <v>GJ</v>
          </cell>
          <cell r="H36" t="str">
            <v>---</v>
          </cell>
          <cell r="I36" t="str">
            <v>t-CO2/GJ</v>
          </cell>
          <cell r="J36" t="str">
            <v>対象</v>
          </cell>
        </row>
        <row r="37">
          <cell r="D37" t="str">
            <v>温水</v>
          </cell>
          <cell r="E37">
            <v>1</v>
          </cell>
          <cell r="F37" t="str">
            <v>使用量</v>
          </cell>
          <cell r="G37" t="str">
            <v>GJ</v>
          </cell>
          <cell r="H37" t="str">
            <v>---</v>
          </cell>
          <cell r="I37" t="str">
            <v>t-CO2/GJ</v>
          </cell>
          <cell r="J37" t="str">
            <v>対象</v>
          </cell>
        </row>
        <row r="38">
          <cell r="D38" t="str">
            <v>冷水</v>
          </cell>
          <cell r="E38">
            <v>1</v>
          </cell>
          <cell r="F38" t="str">
            <v>使用量</v>
          </cell>
          <cell r="G38" t="str">
            <v>GJ</v>
          </cell>
          <cell r="H38" t="str">
            <v>---</v>
          </cell>
          <cell r="I38" t="str">
            <v>t-CO2/GJ</v>
          </cell>
          <cell r="J38" t="str">
            <v>対象</v>
          </cell>
        </row>
        <row r="39">
          <cell r="D39" t="str">
            <v>蒸気（産業用以外）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t-CO2/GJ</v>
          </cell>
          <cell r="J39" t="str">
            <v>対象</v>
          </cell>
        </row>
        <row r="40">
          <cell r="D40" t="str">
            <v>所内消費電力</v>
          </cell>
          <cell r="E40">
            <v>1</v>
          </cell>
          <cell r="F40" t="str">
            <v>消費量</v>
          </cell>
          <cell r="G40" t="str">
            <v>kWh</v>
          </cell>
          <cell r="H40" t="str">
            <v>---</v>
          </cell>
          <cell r="I40" t="str">
            <v>t-CO2/kWh</v>
          </cell>
          <cell r="J40" t="str">
            <v>---</v>
          </cell>
        </row>
        <row r="41">
          <cell r="D41" t="str">
            <v>外部供給電力</v>
          </cell>
          <cell r="E41">
            <v>1</v>
          </cell>
          <cell r="F41" t="str">
            <v>供給量</v>
          </cell>
          <cell r="G41" t="str">
            <v>kWh</v>
          </cell>
          <cell r="H41" t="str">
            <v>---</v>
          </cell>
          <cell r="I41" t="str">
            <v>t-CO2/kWh</v>
          </cell>
          <cell r="J41" t="str">
            <v>---</v>
          </cell>
        </row>
        <row r="42">
          <cell r="D42" t="str">
            <v>所内消費熱</v>
          </cell>
          <cell r="E42">
            <v>1</v>
          </cell>
          <cell r="F42" t="str">
            <v>消費量</v>
          </cell>
          <cell r="G42" t="str">
            <v>GJ</v>
          </cell>
          <cell r="H42" t="str">
            <v>---</v>
          </cell>
          <cell r="I42" t="str">
            <v>t-CO2/GJ</v>
          </cell>
          <cell r="J42" t="str">
            <v>---</v>
          </cell>
        </row>
        <row r="43">
          <cell r="D43" t="str">
            <v>外部供給熱</v>
          </cell>
          <cell r="E43">
            <v>1</v>
          </cell>
          <cell r="F43" t="str">
            <v>供給量</v>
          </cell>
          <cell r="G43" t="str">
            <v>GJ</v>
          </cell>
          <cell r="H43" t="str">
            <v>---</v>
          </cell>
          <cell r="I43" t="str">
            <v>t-CO2/GJ</v>
          </cell>
          <cell r="J43" t="str">
            <v>---</v>
          </cell>
        </row>
        <row r="44">
          <cell r="D44" t="str">
            <v>①廃油</v>
          </cell>
          <cell r="E44">
            <v>1</v>
          </cell>
          <cell r="F44" t="str">
            <v>焼却・使用量</v>
          </cell>
          <cell r="G44" t="str">
            <v>t</v>
          </cell>
          <cell r="H44" t="str">
            <v>---</v>
          </cell>
          <cell r="I44" t="str">
            <v>t-CO2/t</v>
          </cell>
          <cell r="J44" t="str">
            <v>---</v>
          </cell>
        </row>
        <row r="45">
          <cell r="D45" t="str">
            <v>②廃合成繊維</v>
          </cell>
          <cell r="E45">
            <v>1</v>
          </cell>
          <cell r="F45" t="str">
            <v>焼却・使用量</v>
          </cell>
          <cell r="G45" t="str">
            <v>t</v>
          </cell>
          <cell r="H45" t="str">
            <v>---</v>
          </cell>
          <cell r="I45" t="str">
            <v>t-CO2/t</v>
          </cell>
          <cell r="J45" t="str">
            <v>---</v>
          </cell>
        </row>
        <row r="46">
          <cell r="D46" t="str">
            <v>③廃ゴムタイヤ</v>
          </cell>
          <cell r="E46">
            <v>1</v>
          </cell>
          <cell r="F46" t="str">
            <v>焼却・使用量</v>
          </cell>
          <cell r="G46" t="str">
            <v>t</v>
          </cell>
          <cell r="H46" t="str">
            <v>---</v>
          </cell>
          <cell r="I46" t="str">
            <v>t-CO2/t</v>
          </cell>
          <cell r="J46" t="str">
            <v>---</v>
          </cell>
        </row>
        <row r="47">
          <cell r="D47" t="str">
            <v>④　②③以外の廃プラスチック類（産業廃棄物）</v>
          </cell>
          <cell r="E47">
            <v>1</v>
          </cell>
          <cell r="F47" t="str">
            <v>焼却・使用量</v>
          </cell>
          <cell r="G47" t="str">
            <v>t</v>
          </cell>
          <cell r="H47" t="str">
            <v>---</v>
          </cell>
          <cell r="I47" t="str">
            <v>t-CO2/t</v>
          </cell>
          <cell r="J47" t="str">
            <v>---</v>
          </cell>
        </row>
        <row r="48">
          <cell r="D48" t="str">
            <v>⑤　②③④以外の廃プラスチック類（一般廃棄物）</v>
          </cell>
          <cell r="E48">
            <v>1</v>
          </cell>
          <cell r="F48" t="str">
            <v>焼却・使用量</v>
          </cell>
          <cell r="G48" t="str">
            <v>t</v>
          </cell>
          <cell r="H48" t="str">
            <v>---</v>
          </cell>
          <cell r="I48" t="str">
            <v>t-CO2/t</v>
          </cell>
          <cell r="J48" t="str">
            <v>---</v>
          </cell>
        </row>
        <row r="49">
          <cell r="D49" t="str">
            <v>廃油から製造される燃料油</v>
          </cell>
          <cell r="E49">
            <v>1</v>
          </cell>
          <cell r="F49" t="str">
            <v>焼却・使用量</v>
          </cell>
          <cell r="G49" t="str">
            <v>kl</v>
          </cell>
          <cell r="H49" t="str">
            <v>---</v>
          </cell>
          <cell r="I49" t="str">
            <v>t-CO2/kl</v>
          </cell>
          <cell r="J49" t="str">
            <v>---</v>
          </cell>
        </row>
        <row r="50">
          <cell r="D50" t="str">
            <v>廃プラスチック類から製造される燃料油</v>
          </cell>
          <cell r="E50">
            <v>1</v>
          </cell>
          <cell r="F50" t="str">
            <v>焼却・使用量</v>
          </cell>
          <cell r="G50" t="str">
            <v>kl</v>
          </cell>
          <cell r="H50" t="str">
            <v>---</v>
          </cell>
          <cell r="I50" t="str">
            <v>t-CO2/kl</v>
          </cell>
          <cell r="J50" t="str">
            <v>---</v>
          </cell>
        </row>
        <row r="51">
          <cell r="D51" t="str">
            <v>ごみ固形燃料（RPF）</v>
          </cell>
          <cell r="E51">
            <v>1</v>
          </cell>
          <cell r="F51" t="str">
            <v>焼却・使用量</v>
          </cell>
          <cell r="G51" t="str">
            <v>t</v>
          </cell>
          <cell r="H51" t="str">
            <v>---</v>
          </cell>
          <cell r="I51" t="str">
            <v>t-CO2/t</v>
          </cell>
          <cell r="J51" t="str">
            <v>---</v>
          </cell>
        </row>
        <row r="52">
          <cell r="D52" t="str">
            <v>ごみ固形燃料（RDF）</v>
          </cell>
          <cell r="E52">
            <v>1</v>
          </cell>
          <cell r="F52" t="str">
            <v>焼却・使用量</v>
          </cell>
          <cell r="G52" t="str">
            <v>t</v>
          </cell>
          <cell r="H52" t="str">
            <v>---</v>
          </cell>
          <cell r="I52" t="str">
            <v>t-CO2/t</v>
          </cell>
          <cell r="J52" t="str">
            <v>---</v>
          </cell>
        </row>
        <row r="53">
          <cell r="D53" t="str">
            <v>セメントの製造</v>
          </cell>
          <cell r="E53">
            <v>1</v>
          </cell>
          <cell r="F53" t="str">
            <v>クリンカー製造量</v>
          </cell>
          <cell r="G53" t="str">
            <v>t</v>
          </cell>
          <cell r="H53" t="str">
            <v>---</v>
          </cell>
          <cell r="I53" t="str">
            <v>t-CO2/t</v>
          </cell>
          <cell r="J53" t="str">
            <v>---</v>
          </cell>
        </row>
        <row r="54">
          <cell r="D54" t="str">
            <v>生石灰の製造（原料：石灰石）</v>
          </cell>
          <cell r="E54">
            <v>1</v>
          </cell>
          <cell r="F54" t="str">
            <v>原料使用量</v>
          </cell>
          <cell r="G54" t="str">
            <v>t</v>
          </cell>
          <cell r="H54" t="str">
            <v>---</v>
          </cell>
          <cell r="I54" t="str">
            <v>t-CO2/t</v>
          </cell>
          <cell r="J54" t="str">
            <v>---</v>
          </cell>
        </row>
        <row r="55">
          <cell r="D55" t="str">
            <v>生石灰の製造（原料：ドロマイト）</v>
          </cell>
          <cell r="E55">
            <v>1</v>
          </cell>
          <cell r="F55" t="str">
            <v>原料使用量</v>
          </cell>
          <cell r="G55" t="str">
            <v>t</v>
          </cell>
          <cell r="H55" t="str">
            <v>---</v>
          </cell>
          <cell r="I55" t="str">
            <v>t-CO2/t</v>
          </cell>
          <cell r="J55" t="str">
            <v>---</v>
          </cell>
        </row>
        <row r="56">
          <cell r="D56" t="str">
            <v>石灰石（タンカル）の使用</v>
          </cell>
          <cell r="E56">
            <v>1</v>
          </cell>
          <cell r="F56" t="str">
            <v>使用量</v>
          </cell>
          <cell r="G56" t="str">
            <v>t</v>
          </cell>
          <cell r="H56" t="str">
            <v>---</v>
          </cell>
          <cell r="I56" t="str">
            <v>t-CO2/t</v>
          </cell>
          <cell r="J56" t="str">
            <v>---</v>
          </cell>
        </row>
        <row r="57">
          <cell r="D57" t="str">
            <v>ドロマイトの使用</v>
          </cell>
          <cell r="E57">
            <v>1</v>
          </cell>
          <cell r="F57" t="str">
            <v>使用量</v>
          </cell>
          <cell r="G57" t="str">
            <v>t</v>
          </cell>
          <cell r="H57" t="str">
            <v>---</v>
          </cell>
          <cell r="I57" t="str">
            <v>t-CO2/t</v>
          </cell>
          <cell r="J57" t="str">
            <v>---</v>
          </cell>
        </row>
        <row r="58">
          <cell r="D58" t="str">
            <v>ソーダ灰の製造</v>
          </cell>
          <cell r="E58">
            <v>1</v>
          </cell>
          <cell r="F58" t="str">
            <v>追加投入量</v>
          </cell>
          <cell r="G58" t="str">
            <v>t</v>
          </cell>
          <cell r="H58" t="str">
            <v>---</v>
          </cell>
          <cell r="I58" t="str">
            <v>t-CO2/t</v>
          </cell>
          <cell r="J58" t="str">
            <v>---</v>
          </cell>
        </row>
        <row r="59">
          <cell r="D59" t="str">
            <v>ソーダ灰の使用</v>
          </cell>
          <cell r="E59">
            <v>1</v>
          </cell>
          <cell r="F59" t="str">
            <v>使用量</v>
          </cell>
          <cell r="G59" t="str">
            <v>t</v>
          </cell>
          <cell r="H59" t="str">
            <v>---</v>
          </cell>
          <cell r="I59" t="str">
            <v>t-CO2/t</v>
          </cell>
          <cell r="J59" t="str">
            <v>---</v>
          </cell>
        </row>
        <row r="60">
          <cell r="D60" t="str">
            <v>アンモニアの製造（原料：石炭）</v>
          </cell>
          <cell r="E60">
            <v>1</v>
          </cell>
          <cell r="F60" t="str">
            <v>原料使用量</v>
          </cell>
          <cell r="G60" t="str">
            <v>t</v>
          </cell>
          <cell r="H60" t="str">
            <v>---</v>
          </cell>
          <cell r="I60" t="str">
            <v>t-CO2/t</v>
          </cell>
          <cell r="J60" t="str">
            <v>---</v>
          </cell>
        </row>
        <row r="61">
          <cell r="D61" t="str">
            <v>アンモニアの製造（原料：ナフサ）</v>
          </cell>
          <cell r="E61">
            <v>1</v>
          </cell>
          <cell r="F61" t="str">
            <v>原料使用量</v>
          </cell>
          <cell r="G61" t="str">
            <v>kl</v>
          </cell>
          <cell r="H61" t="str">
            <v>---</v>
          </cell>
          <cell r="I61" t="str">
            <v>t-CO2/kl</v>
          </cell>
          <cell r="J61" t="str">
            <v>---</v>
          </cell>
        </row>
        <row r="62">
          <cell r="D62" t="str">
            <v>アンモニアの製造（原料：オイルコークス）</v>
          </cell>
          <cell r="E62">
            <v>1</v>
          </cell>
          <cell r="F62" t="str">
            <v>原料使用量</v>
          </cell>
          <cell r="G62" t="str">
            <v>t</v>
          </cell>
          <cell r="H62" t="str">
            <v>---</v>
          </cell>
          <cell r="I62" t="str">
            <v>t-CO2/t</v>
          </cell>
          <cell r="J62" t="str">
            <v>---</v>
          </cell>
        </row>
        <row r="63">
          <cell r="D63" t="str">
            <v>アンモニアの製造（原料：LPG）</v>
          </cell>
          <cell r="E63">
            <v>1</v>
          </cell>
          <cell r="F63" t="str">
            <v>原料使用量</v>
          </cell>
          <cell r="G63" t="str">
            <v>t</v>
          </cell>
          <cell r="H63" t="str">
            <v>---</v>
          </cell>
          <cell r="I63" t="str">
            <v>t-CO2/t</v>
          </cell>
          <cell r="J63" t="str">
            <v>---</v>
          </cell>
        </row>
        <row r="64">
          <cell r="D64" t="str">
            <v>アンモニアの製造（原料：LNG）</v>
          </cell>
          <cell r="E64">
            <v>1</v>
          </cell>
          <cell r="F64" t="str">
            <v>原料使用量</v>
          </cell>
          <cell r="G64" t="str">
            <v>t</v>
          </cell>
          <cell r="H64" t="str">
            <v>---</v>
          </cell>
          <cell r="I64" t="str">
            <v>t-CO2/t</v>
          </cell>
          <cell r="J64" t="str">
            <v>---</v>
          </cell>
        </row>
        <row r="65">
          <cell r="D65" t="str">
            <v>アンモニアの製造（原料：天然ガス(LNG除く)）</v>
          </cell>
          <cell r="E65">
            <v>1</v>
          </cell>
          <cell r="F65" t="str">
            <v>原料使用量</v>
          </cell>
          <cell r="G65" t="str">
            <v>千Nm3</v>
          </cell>
          <cell r="H65" t="str">
            <v>---</v>
          </cell>
          <cell r="I65" t="str">
            <v>t-CO2/千Nm3</v>
          </cell>
          <cell r="J65" t="str">
            <v>---</v>
          </cell>
        </row>
        <row r="66">
          <cell r="D66" t="str">
            <v>アンモニアの製造（原料：コークス炉ガス）</v>
          </cell>
          <cell r="E66">
            <v>1</v>
          </cell>
          <cell r="F66" t="str">
            <v>原料使用量</v>
          </cell>
          <cell r="G66" t="str">
            <v>千Nm3</v>
          </cell>
          <cell r="H66" t="str">
            <v>---</v>
          </cell>
          <cell r="I66" t="str">
            <v>t-CO2/千Nm3</v>
          </cell>
          <cell r="J66" t="str">
            <v>---</v>
          </cell>
        </row>
        <row r="67">
          <cell r="D67" t="str">
            <v>アンモニアの製造（原料：石油系炭化水素ガス）</v>
          </cell>
          <cell r="E67">
            <v>1</v>
          </cell>
          <cell r="F67" t="str">
            <v>原料使用量</v>
          </cell>
          <cell r="G67" t="str">
            <v>千Nm3</v>
          </cell>
          <cell r="H67" t="str">
            <v>---</v>
          </cell>
          <cell r="I67" t="str">
            <v>t-CO2/千Nm3</v>
          </cell>
          <cell r="J67" t="str">
            <v>---</v>
          </cell>
        </row>
        <row r="68">
          <cell r="D68" t="str">
            <v>シリコンカーバイドの製造</v>
          </cell>
          <cell r="E68">
            <v>1</v>
          </cell>
          <cell r="F68" t="str">
            <v>石油コークス使用量</v>
          </cell>
          <cell r="G68" t="str">
            <v>t</v>
          </cell>
          <cell r="H68" t="str">
            <v>---</v>
          </cell>
          <cell r="I68" t="str">
            <v>t-CO2/t</v>
          </cell>
          <cell r="J68" t="str">
            <v>---</v>
          </cell>
        </row>
        <row r="69">
          <cell r="D69" t="str">
            <v>カルシウムカーバイドの製造（石灰石起源）</v>
          </cell>
          <cell r="E69">
            <v>1</v>
          </cell>
          <cell r="F69" t="str">
            <v>製造量</v>
          </cell>
          <cell r="G69" t="str">
            <v>t</v>
          </cell>
          <cell r="H69" t="str">
            <v>---</v>
          </cell>
          <cell r="I69" t="str">
            <v>t-CO2/t</v>
          </cell>
          <cell r="J69" t="str">
            <v>---</v>
          </cell>
        </row>
        <row r="70">
          <cell r="D70" t="str">
            <v>カルシウムカーバイドの製造（還元剤起源）</v>
          </cell>
          <cell r="E70">
            <v>1</v>
          </cell>
          <cell r="F70" t="str">
            <v>製造量</v>
          </cell>
          <cell r="G70" t="str">
            <v>t</v>
          </cell>
          <cell r="H70" t="str">
            <v>---</v>
          </cell>
          <cell r="I70" t="str">
            <v>t-CO2/t</v>
          </cell>
          <cell r="J70" t="str">
            <v>---</v>
          </cell>
        </row>
        <row r="71">
          <cell r="D71" t="str">
            <v>エチレンの製造</v>
          </cell>
          <cell r="E71">
            <v>1</v>
          </cell>
          <cell r="F71" t="str">
            <v>製造量</v>
          </cell>
          <cell r="G71" t="str">
            <v>t</v>
          </cell>
          <cell r="H71" t="str">
            <v>---</v>
          </cell>
          <cell r="I71" t="str">
            <v>t-CO2/t</v>
          </cell>
          <cell r="J71" t="str">
            <v>---</v>
          </cell>
        </row>
        <row r="72">
          <cell r="D72" t="str">
            <v>カルシウムカーバイドを原料としたアセチレンの使用（燃焼）</v>
          </cell>
          <cell r="E72">
            <v>1</v>
          </cell>
          <cell r="F72" t="str">
            <v>使用量</v>
          </cell>
          <cell r="G72" t="str">
            <v>t</v>
          </cell>
          <cell r="H72" t="str">
            <v>---</v>
          </cell>
          <cell r="I72" t="str">
            <v>t-CO2/t</v>
          </cell>
          <cell r="J72" t="str">
            <v>---</v>
          </cell>
        </row>
        <row r="73">
          <cell r="D73" t="str">
            <v>電気炉を使用した粗鋼の製造</v>
          </cell>
          <cell r="E73">
            <v>1</v>
          </cell>
          <cell r="F73" t="str">
            <v>製造量</v>
          </cell>
          <cell r="G73" t="str">
            <v>t</v>
          </cell>
          <cell r="H73" t="str">
            <v>---</v>
          </cell>
          <cell r="I73" t="str">
            <v>t-CO2/t</v>
          </cell>
          <cell r="J73" t="str">
            <v>---</v>
          </cell>
        </row>
        <row r="74">
          <cell r="D74" t="str">
            <v>ドライアイス／液化炭酸ガス／噴霧器の使用</v>
          </cell>
          <cell r="E74">
            <v>1</v>
          </cell>
          <cell r="F74" t="str">
            <v>使用量</v>
          </cell>
          <cell r="G74" t="str">
            <v>t</v>
          </cell>
          <cell r="H74" t="str">
            <v>---</v>
          </cell>
          <cell r="I74" t="str">
            <v>t-CO2/t</v>
          </cell>
          <cell r="J74" t="str">
            <v>---</v>
          </cell>
        </row>
        <row r="75">
          <cell r="D75" t="str">
            <v>その他（要：備考欄への詳細記載）</v>
          </cell>
          <cell r="J75" t="str">
            <v>---</v>
          </cell>
        </row>
      </sheetData>
      <sheetData sheetId="17">
        <row r="6">
          <cell r="C6" t="str">
            <v>系統電力</v>
          </cell>
          <cell r="D6">
            <v>9.7599999999999996E-3</v>
          </cell>
          <cell r="E6" t="str">
            <v>GJ/kWh</v>
          </cell>
        </row>
        <row r="7">
          <cell r="C7" t="str">
            <v>産業用蒸気</v>
          </cell>
          <cell r="D7">
            <v>1.02</v>
          </cell>
          <cell r="E7" t="str">
            <v>GJ</v>
          </cell>
        </row>
        <row r="8">
          <cell r="C8" t="str">
            <v>温水</v>
          </cell>
          <cell r="D8">
            <v>1.36</v>
          </cell>
          <cell r="E8" t="str">
            <v>GJ</v>
          </cell>
        </row>
        <row r="9">
          <cell r="C9" t="str">
            <v>冷水</v>
          </cell>
          <cell r="D9">
            <v>1.36</v>
          </cell>
          <cell r="E9" t="str">
            <v>GJ</v>
          </cell>
        </row>
        <row r="10">
          <cell r="C10" t="str">
            <v>蒸気（産業用以外）</v>
          </cell>
          <cell r="D10">
            <v>1.36</v>
          </cell>
          <cell r="E10" t="str">
            <v>GJ</v>
          </cell>
        </row>
      </sheetData>
      <sheetData sheetId="18">
        <row r="4">
          <cell r="C4" t="str">
            <v>010：管理，補助的経済活動を行う事業所（01農業）</v>
          </cell>
        </row>
        <row r="5">
          <cell r="C5" t="str">
            <v>011：耕種農業</v>
          </cell>
        </row>
        <row r="6">
          <cell r="C6" t="str">
            <v>012：畜産農業</v>
          </cell>
        </row>
        <row r="7">
          <cell r="C7" t="str">
            <v>013：農業サービス業（園芸サービス業を除く）</v>
          </cell>
        </row>
        <row r="8">
          <cell r="C8" t="str">
            <v>014：園芸サービス業</v>
          </cell>
        </row>
        <row r="9">
          <cell r="C9" t="str">
            <v>020：管理，補助的経済活動を行う事業所（02林業）</v>
          </cell>
        </row>
        <row r="10">
          <cell r="C10" t="str">
            <v>021：育林業</v>
          </cell>
        </row>
        <row r="11">
          <cell r="C11" t="str">
            <v>022：素材生産業</v>
          </cell>
        </row>
        <row r="12">
          <cell r="C12" t="str">
            <v>023：特用林産物生産業（きのこ類の栽培を除く）</v>
          </cell>
        </row>
        <row r="13">
          <cell r="C13" t="str">
            <v>024：林業サービス業</v>
          </cell>
        </row>
        <row r="14">
          <cell r="C14" t="str">
            <v>029：その他の林業</v>
          </cell>
        </row>
        <row r="15">
          <cell r="C15" t="str">
            <v>030：管理，補助的経済活動を行う事業所（03漁業）</v>
          </cell>
        </row>
        <row r="16">
          <cell r="C16" t="str">
            <v>031：海面漁業</v>
          </cell>
        </row>
        <row r="17">
          <cell r="C17" t="str">
            <v>032：内水面漁業</v>
          </cell>
        </row>
        <row r="18">
          <cell r="C18" t="str">
            <v>040：管理，補助的経済活動を行う事業所（04水産養殖業）</v>
          </cell>
        </row>
        <row r="19">
          <cell r="C19" t="str">
            <v>041：海面養殖業</v>
          </cell>
        </row>
        <row r="20">
          <cell r="C20" t="str">
            <v>042：内水面養殖業</v>
          </cell>
        </row>
        <row r="21">
          <cell r="C21" t="str">
            <v>050：管理，補助的経済活動を行う事業所（05鉱業，採石業，砂利採取業）</v>
          </cell>
        </row>
        <row r="22">
          <cell r="C22" t="str">
            <v>051：金属鉱業</v>
          </cell>
        </row>
        <row r="23">
          <cell r="C23" t="str">
            <v>052：石炭・亜炭鉱業</v>
          </cell>
        </row>
        <row r="24">
          <cell r="C24" t="str">
            <v>053：原油・天然ガス鉱業</v>
          </cell>
        </row>
        <row r="25">
          <cell r="C25" t="str">
            <v>054：採石業，砂・砂利・玉石採取業</v>
          </cell>
        </row>
        <row r="26">
          <cell r="C26" t="str">
            <v xml:space="preserve">055：窯業原料用鉱物鉱業（耐火物・陶磁器・ガラス・セメント原料用に限る） </v>
          </cell>
        </row>
        <row r="27">
          <cell r="C27" t="str">
            <v>059：その他の鉱業</v>
          </cell>
        </row>
        <row r="28">
          <cell r="C28" t="str">
            <v>060：管理，補助的経済活動を行う事業所（06総合工事業）</v>
          </cell>
        </row>
        <row r="29">
          <cell r="C29" t="str">
            <v>061：一般土木建築工事業</v>
          </cell>
        </row>
        <row r="30">
          <cell r="C30" t="str">
            <v>062：土木工事業（舗装工事業を除く）</v>
          </cell>
        </row>
        <row r="31">
          <cell r="C31" t="str">
            <v>063：舗装工事業</v>
          </cell>
        </row>
        <row r="32">
          <cell r="C32" t="str">
            <v>064：建築工事業（木造建築工事業を除く）</v>
          </cell>
        </row>
        <row r="33">
          <cell r="C33" t="str">
            <v>065：木造建築工事業</v>
          </cell>
        </row>
        <row r="34">
          <cell r="C34" t="str">
            <v>066：建築リフォーム工事業</v>
          </cell>
        </row>
        <row r="35">
          <cell r="C35" t="str">
            <v>070：管理，補助的経済活動を行う事業所（07職別工事業）</v>
          </cell>
        </row>
        <row r="36">
          <cell r="C36" t="str">
            <v>071：大工工事業</v>
          </cell>
        </row>
        <row r="37">
          <cell r="C37" t="str">
            <v>072：とび・土工・コンクリート工事業</v>
          </cell>
        </row>
        <row r="38">
          <cell r="C38" t="str">
            <v>073：鉄骨・鉄筋工事業</v>
          </cell>
        </row>
        <row r="39">
          <cell r="C39" t="str">
            <v>074：石工・れんが・タイル・ブロック工事業</v>
          </cell>
        </row>
        <row r="40">
          <cell r="C40" t="str">
            <v>075：左官工事業</v>
          </cell>
        </row>
        <row r="41">
          <cell r="C41" t="str">
            <v>076：板金・金物工事業</v>
          </cell>
        </row>
        <row r="42">
          <cell r="C42" t="str">
            <v>079：その他の職別工事業</v>
          </cell>
        </row>
        <row r="43">
          <cell r="C43" t="str">
            <v>078：床・内装工事業</v>
          </cell>
        </row>
        <row r="44">
          <cell r="C44" t="str">
            <v>079：その他の職別工事業</v>
          </cell>
        </row>
        <row r="45">
          <cell r="C45" t="str">
            <v>080：管理，補助的経済活動を行う事業所（08設備工事業）</v>
          </cell>
        </row>
        <row r="46">
          <cell r="C46" t="str">
            <v>081：電気工事業</v>
          </cell>
        </row>
        <row r="47">
          <cell r="C47" t="str">
            <v>082：電気通信・信号装置工事業</v>
          </cell>
        </row>
        <row r="48">
          <cell r="C48" t="str">
            <v>083：管工事業（さく井工事業を除く）</v>
          </cell>
        </row>
        <row r="49">
          <cell r="C49" t="str">
            <v>084：機械器具設置工事業</v>
          </cell>
        </row>
        <row r="50">
          <cell r="C50" t="str">
            <v>089：その他の設備工事業</v>
          </cell>
        </row>
        <row r="51">
          <cell r="C51" t="str">
            <v>090：管理，補助的経済活動を行う事業所（09食料品製造業）</v>
          </cell>
        </row>
        <row r="52">
          <cell r="C52" t="str">
            <v>091：畜産食料品製造業</v>
          </cell>
        </row>
        <row r="53">
          <cell r="C53" t="str">
            <v>092：水産食料品製造業</v>
          </cell>
        </row>
        <row r="54">
          <cell r="C54" t="str">
            <v>093：野菜缶詰・果実缶詰・農産保存食料品製造業</v>
          </cell>
        </row>
        <row r="55">
          <cell r="C55" t="str">
            <v>094：調味料製造業</v>
          </cell>
        </row>
        <row r="56">
          <cell r="C56" t="str">
            <v>095：糖類製造業</v>
          </cell>
        </row>
        <row r="57">
          <cell r="C57" t="str">
            <v>096：精穀・製粉業</v>
          </cell>
        </row>
        <row r="58">
          <cell r="C58" t="str">
            <v>097：パン・菓子製造業</v>
          </cell>
        </row>
        <row r="59">
          <cell r="C59" t="str">
            <v>098：動植物油脂製造業</v>
          </cell>
        </row>
        <row r="60">
          <cell r="C60" t="str">
            <v>099：その他の食料品製造業</v>
          </cell>
        </row>
        <row r="61">
          <cell r="C61" t="str">
            <v>100：管理，補助的経済活動を行う事業所（10飲料・たばこ・飼料製造業）</v>
          </cell>
        </row>
        <row r="62">
          <cell r="C62" t="str">
            <v>101：清涼飲料製造業</v>
          </cell>
        </row>
        <row r="63">
          <cell r="C63" t="str">
            <v>102：酒類製造業</v>
          </cell>
        </row>
        <row r="64">
          <cell r="C64" t="str">
            <v>103：茶・コーヒー製造業（清涼飲料を除く）</v>
          </cell>
        </row>
        <row r="65">
          <cell r="C65" t="str">
            <v>104：製氷業</v>
          </cell>
        </row>
        <row r="66">
          <cell r="C66" t="str">
            <v>105：たばこ製造業</v>
          </cell>
        </row>
        <row r="67">
          <cell r="C67" t="str">
            <v>106：飼料・有機質肥料製造業</v>
          </cell>
        </row>
        <row r="68">
          <cell r="C68" t="str">
            <v>110：管理，補助的経済活動を行う事業所（11繊維工業）</v>
          </cell>
        </row>
        <row r="69">
          <cell r="C69" t="str">
            <v>111：製糸業，紡績業，化学繊維・ねん糸等製造業</v>
          </cell>
        </row>
        <row r="70">
          <cell r="C70" t="str">
            <v>112：織物業</v>
          </cell>
        </row>
        <row r="71">
          <cell r="C71" t="str">
            <v>113：ニット生地製造業</v>
          </cell>
        </row>
        <row r="72">
          <cell r="C72" t="str">
            <v>114：染色整理業</v>
          </cell>
        </row>
        <row r="73">
          <cell r="C73" t="str">
            <v>115：綱・網・レース・繊維粗製品製造業</v>
          </cell>
        </row>
        <row r="74">
          <cell r="C74" t="str">
            <v>116：外衣・シャツ製造業（和式を除く）</v>
          </cell>
        </row>
        <row r="75">
          <cell r="C75" t="str">
            <v>117：下着類製造業</v>
          </cell>
        </row>
        <row r="76">
          <cell r="C76" t="str">
            <v>118：和装製品・その他の衣服・繊維製身の回り品製造業</v>
          </cell>
        </row>
        <row r="77">
          <cell r="C77" t="str">
            <v>119：その他の繊維製品製造業</v>
          </cell>
        </row>
        <row r="78">
          <cell r="C78" t="str">
            <v>120：管理，補助的経済活動を行う事業所（12木材・木製品製造業）</v>
          </cell>
        </row>
        <row r="79">
          <cell r="C79" t="str">
            <v>121：製材業，木製品製造業</v>
          </cell>
        </row>
        <row r="80">
          <cell r="C80" t="str">
            <v>122：造作材・合板・建築用組立材料製造業</v>
          </cell>
        </row>
        <row r="81">
          <cell r="C81" t="str">
            <v>123：木製容器製造業（竹，とうを含む）</v>
          </cell>
        </row>
        <row r="82">
          <cell r="C82" t="str">
            <v>129：その他の木製品製造業（竹，とうを含む）</v>
          </cell>
        </row>
        <row r="83">
          <cell r="C83" t="str">
            <v>130：管理，補助的経済活動を行う事業所（13家具・装備品製造業）</v>
          </cell>
        </row>
        <row r="84">
          <cell r="C84" t="str">
            <v>131：家具製造業</v>
          </cell>
        </row>
        <row r="85">
          <cell r="C85" t="str">
            <v>132：宗教用具製造業</v>
          </cell>
        </row>
        <row r="86">
          <cell r="C86" t="str">
            <v>133：建具製造業</v>
          </cell>
        </row>
        <row r="87">
          <cell r="C87" t="str">
            <v>139：その他の家具・装備品製造業</v>
          </cell>
        </row>
        <row r="88">
          <cell r="C88" t="str">
            <v>140：管理，補助的経済活動を行う事業所（14パルプ・紙・紙加工品製造業）</v>
          </cell>
        </row>
        <row r="89">
          <cell r="C89" t="str">
            <v>141：パルプ製造業</v>
          </cell>
        </row>
        <row r="90">
          <cell r="C90" t="str">
            <v>142：紙製造業</v>
          </cell>
        </row>
        <row r="91">
          <cell r="C91" t="str">
            <v>143：加工紙製造業</v>
          </cell>
        </row>
        <row r="92">
          <cell r="C92" t="str">
            <v>144：紙製品製造業</v>
          </cell>
        </row>
        <row r="93">
          <cell r="C93" t="str">
            <v>145：紙製容器製造業</v>
          </cell>
        </row>
        <row r="94">
          <cell r="C94" t="str">
            <v>149：その他のパルプ・紙・紙加工品製造業</v>
          </cell>
        </row>
        <row r="95">
          <cell r="C95" t="str">
            <v>150：管理，補助的経済活動を行う事業所（15印刷・同関連業）</v>
          </cell>
        </row>
        <row r="96">
          <cell r="C96" t="str">
            <v>151：印刷業</v>
          </cell>
        </row>
        <row r="97">
          <cell r="C97" t="str">
            <v>152：製版業</v>
          </cell>
        </row>
        <row r="98">
          <cell r="C98" t="str">
            <v>153：製本業，印刷物加工業</v>
          </cell>
        </row>
        <row r="99">
          <cell r="C99" t="str">
            <v>159：印刷関連サービス業</v>
          </cell>
        </row>
        <row r="100">
          <cell r="C100" t="str">
            <v>160：管理，補助的経済活動を行う事業所（16化学工業）</v>
          </cell>
        </row>
        <row r="101">
          <cell r="C101" t="str">
            <v>161：化学肥料製造業</v>
          </cell>
        </row>
        <row r="102">
          <cell r="C102" t="str">
            <v>162：無機化学工業製品製造業</v>
          </cell>
        </row>
        <row r="103">
          <cell r="C103" t="str">
            <v>163：有機化学工業製品製造業</v>
          </cell>
        </row>
        <row r="104">
          <cell r="C104" t="str">
            <v>164：油脂加工製品・石けん・合成洗剤・界面活性剤・塗料製造業</v>
          </cell>
        </row>
        <row r="105">
          <cell r="C105" t="str">
            <v>165：医薬品製造業</v>
          </cell>
        </row>
        <row r="106">
          <cell r="C106" t="str">
            <v>166：化粧品・歯磨・その他の化粧用調整品製造業</v>
          </cell>
        </row>
        <row r="107">
          <cell r="C107" t="str">
            <v>169：その他の化学工業</v>
          </cell>
        </row>
        <row r="108">
          <cell r="C108" t="str">
            <v>170：管理，補助的経済活動を行う事業所（17石油製品・石炭製品製造業）</v>
          </cell>
        </row>
        <row r="109">
          <cell r="C109" t="str">
            <v>171：石油精製業</v>
          </cell>
        </row>
        <row r="110">
          <cell r="C110" t="str">
            <v>172：潤滑油・グリース製造業（石油精製業によらないもの）</v>
          </cell>
        </row>
        <row r="111">
          <cell r="C111" t="str">
            <v>173：コークス製造業</v>
          </cell>
        </row>
        <row r="112">
          <cell r="C112" t="str">
            <v>174：舗装材料製造業</v>
          </cell>
        </row>
        <row r="113">
          <cell r="C113" t="str">
            <v>179：その他の石油製品・石炭製品製造業</v>
          </cell>
        </row>
        <row r="114">
          <cell r="C114" t="str">
            <v>180：管理，補助的経済活動を行う事業所（18プラスチック製品製造業）</v>
          </cell>
        </row>
        <row r="115">
          <cell r="C115" t="str">
            <v>181：プラスチック板・棒・管・継手・異形押出製品製造業</v>
          </cell>
        </row>
        <row r="116">
          <cell r="C116" t="str">
            <v>182：プラスチックフィルム・シート・床材・合成皮革製造業</v>
          </cell>
        </row>
        <row r="117">
          <cell r="C117" t="str">
            <v>183：工業用プラスチック製品製造業</v>
          </cell>
        </row>
        <row r="118">
          <cell r="C118" t="str">
            <v>184：発泡・強化プラスチック製品製造業</v>
          </cell>
        </row>
        <row r="119">
          <cell r="C119" t="str">
            <v>185：プラスチック成形材料製造業（廃プラスチックを含む）</v>
          </cell>
        </row>
        <row r="120">
          <cell r="C120" t="str">
            <v>189：その他のプラスチック製品製造業</v>
          </cell>
        </row>
        <row r="121">
          <cell r="C121" t="str">
            <v>190：管理，補助的経済活動を行う事業所（19ゴム製品製造業）</v>
          </cell>
        </row>
        <row r="122">
          <cell r="C122" t="str">
            <v>191：タイヤ・チューブ製造業</v>
          </cell>
        </row>
        <row r="123">
          <cell r="C123" t="str">
            <v>192：ゴム製・プラスチック製履物・同附属品製造業</v>
          </cell>
        </row>
        <row r="124">
          <cell r="C124" t="str">
            <v>193：ゴムベルト・ゴムホース・工業用ゴム製品製造業</v>
          </cell>
        </row>
        <row r="125">
          <cell r="C125" t="str">
            <v>199：その他のゴム製品製造業</v>
          </cell>
        </row>
        <row r="126">
          <cell r="C126" t="str">
            <v>200：管理，補助的経済活動を行う事業所（20なめし革・同製品・毛皮製造業）</v>
          </cell>
        </row>
        <row r="127">
          <cell r="C127" t="str">
            <v>201：なめし革製造業</v>
          </cell>
        </row>
        <row r="128">
          <cell r="C128" t="str">
            <v>202：工業用革製品製造業（手袋を除く）</v>
          </cell>
        </row>
        <row r="129">
          <cell r="C129" t="str">
            <v>203：革製履物用材料・同附属品製造業</v>
          </cell>
        </row>
        <row r="130">
          <cell r="C130" t="str">
            <v>204：革製履物製造業</v>
          </cell>
        </row>
        <row r="131">
          <cell r="C131" t="str">
            <v>205：革製手袋製造業</v>
          </cell>
        </row>
        <row r="132">
          <cell r="C132" t="str">
            <v>206：かばん製造業</v>
          </cell>
        </row>
        <row r="133">
          <cell r="C133" t="str">
            <v>207：袋物製造業</v>
          </cell>
        </row>
        <row r="134">
          <cell r="C134" t="str">
            <v>208：毛皮製造業</v>
          </cell>
        </row>
        <row r="135">
          <cell r="C135" t="str">
            <v>209：その他のなめし革製品製造業</v>
          </cell>
        </row>
        <row r="136">
          <cell r="C136" t="str">
            <v>210：管理，補助的経済活動を行う事業所（21窯業・土石製品製造業）</v>
          </cell>
        </row>
        <row r="137">
          <cell r="C137" t="str">
            <v>211：ガラス・同製品製造業</v>
          </cell>
        </row>
        <row r="138">
          <cell r="C138" t="str">
            <v>212：セメント・同製品製造業</v>
          </cell>
        </row>
        <row r="139">
          <cell r="C139" t="str">
            <v>213：建設用粘土製品製造業（陶磁器製を除く）</v>
          </cell>
        </row>
        <row r="140">
          <cell r="C140" t="str">
            <v>214：陶磁器・同関連製品製造業</v>
          </cell>
        </row>
        <row r="141">
          <cell r="C141" t="str">
            <v>215：耐火物製造業</v>
          </cell>
        </row>
        <row r="142">
          <cell r="C142" t="str">
            <v>216：炭素・黒鉛製品製造業</v>
          </cell>
        </row>
        <row r="143">
          <cell r="C143" t="str">
            <v>217：研磨材・同製品製造業</v>
          </cell>
        </row>
        <row r="144">
          <cell r="C144" t="str">
            <v>218：骨材・石工品等製造業</v>
          </cell>
        </row>
        <row r="145">
          <cell r="C145" t="str">
            <v>219：その他の窯業・土石製品製造業</v>
          </cell>
        </row>
        <row r="146">
          <cell r="C146" t="str">
            <v>220：管理，補助的経済活動を行う事業所（22鉄鋼業）</v>
          </cell>
        </row>
        <row r="147">
          <cell r="C147" t="str">
            <v>221：製鉄業</v>
          </cell>
        </row>
        <row r="148">
          <cell r="C148" t="str">
            <v>222：製鋼・製鋼圧延業</v>
          </cell>
        </row>
        <row r="149">
          <cell r="C149" t="str">
            <v>223：製鋼を行わない鋼材製造業（表面処理鋼材を除く）</v>
          </cell>
        </row>
        <row r="150">
          <cell r="C150" t="str">
            <v>224：表面処理鋼材製造業</v>
          </cell>
        </row>
        <row r="151">
          <cell r="C151" t="str">
            <v>225：鉄素形材製造業</v>
          </cell>
        </row>
        <row r="152">
          <cell r="C152" t="str">
            <v>229：その他の鉄鋼業</v>
          </cell>
        </row>
        <row r="153">
          <cell r="C153" t="str">
            <v>230：管理，補助的経済活動を行う事業所（23非鉄金属製造業）</v>
          </cell>
        </row>
        <row r="154">
          <cell r="C154" t="str">
            <v>231：非鉄金属第１次製錬・精製業</v>
          </cell>
        </row>
        <row r="155">
          <cell r="C155" t="str">
            <v>232：非鉄金属第２次製錬・精製業（非鉄金属合金製造業を含む）</v>
          </cell>
        </row>
        <row r="156">
          <cell r="C156" t="str">
            <v>233：非鉄金属・同合金圧延業（抽伸，押出しを含む）</v>
          </cell>
        </row>
        <row r="157">
          <cell r="C157" t="str">
            <v>234：電線・ケーブル製造業</v>
          </cell>
        </row>
        <row r="158">
          <cell r="C158" t="str">
            <v>235：非鉄金属素形材製造業</v>
          </cell>
        </row>
        <row r="159">
          <cell r="C159" t="str">
            <v>239：その他の非鉄金属製造業</v>
          </cell>
        </row>
        <row r="160">
          <cell r="C160" t="str">
            <v>240：管理，補助的経済活動を行う事業所（24金属製品製造業）</v>
          </cell>
        </row>
        <row r="161">
          <cell r="C161" t="str">
            <v>241：ブリキ缶・その他のめっき板等製品製造業</v>
          </cell>
        </row>
        <row r="162">
          <cell r="C162" t="str">
            <v>242：洋食器・刃物・手道具・金物類製造業</v>
          </cell>
        </row>
        <row r="163">
          <cell r="C163" t="str">
            <v>243：暖房・調理等装置，配管工事用附属品製造業</v>
          </cell>
        </row>
        <row r="164">
          <cell r="C164" t="str">
            <v>244：建設用・建築用金属製品製造業（製缶板金業を含む）</v>
          </cell>
        </row>
        <row r="165">
          <cell r="C165" t="str">
            <v>245：金属素形材製品製造業</v>
          </cell>
        </row>
        <row r="166">
          <cell r="C166" t="str">
            <v>246：金属被覆・彫刻業，熱処理業（ほうろう鉄器を除く）</v>
          </cell>
        </row>
        <row r="167">
          <cell r="C167" t="str">
            <v>247：金属線製品製造業（ねじ類を除く）</v>
          </cell>
        </row>
        <row r="168">
          <cell r="C168" t="str">
            <v>248：ボルト・ナット・リベット・小ねじ・木ねじ等製造業</v>
          </cell>
        </row>
        <row r="169">
          <cell r="C169" t="str">
            <v>249：その他の金属製品製造業</v>
          </cell>
        </row>
        <row r="170">
          <cell r="C170" t="str">
            <v>250：管理，補助的経済活動を行う事業所（25はん用機械器具製造業）</v>
          </cell>
        </row>
        <row r="171">
          <cell r="C171" t="str">
            <v>251：ボイラ・原動機製造業</v>
          </cell>
        </row>
        <row r="172">
          <cell r="C172" t="str">
            <v>252：ポンプ・圧縮機器製造業</v>
          </cell>
        </row>
        <row r="173">
          <cell r="C173" t="str">
            <v>253：一般産業用機械・装置製造業</v>
          </cell>
        </row>
        <row r="174">
          <cell r="C174" t="str">
            <v>259：その他のはん用機械・同部分品製造業</v>
          </cell>
        </row>
        <row r="175">
          <cell r="C175" t="str">
            <v>260：管理，補助的経済活動を行う事業所（26生産用機械器具製造業）</v>
          </cell>
        </row>
        <row r="176">
          <cell r="C176" t="str">
            <v>261：農業用機械製造業（農業用器具を除く）</v>
          </cell>
        </row>
        <row r="177">
          <cell r="C177" t="str">
            <v>262：建設機械・鉱山機械製造業</v>
          </cell>
        </row>
        <row r="178">
          <cell r="C178" t="str">
            <v>263：繊維機械製造業</v>
          </cell>
        </row>
        <row r="179">
          <cell r="C179" t="str">
            <v>264：生活関連産業用機械製造業</v>
          </cell>
        </row>
        <row r="180">
          <cell r="C180" t="str">
            <v>265：基礎素材産業用機械製造業</v>
          </cell>
        </row>
        <row r="181">
          <cell r="C181" t="str">
            <v>266：金属加工機械製造業</v>
          </cell>
        </row>
        <row r="182">
          <cell r="C182" t="str">
            <v>267：半導体・フラットパネルディスプレイ製造装置製造業</v>
          </cell>
        </row>
        <row r="183">
          <cell r="C183" t="str">
            <v>269：その他の生産用機械・同部分品製造業</v>
          </cell>
        </row>
        <row r="184">
          <cell r="C184" t="str">
            <v>270：管理，補助的経済活動を行う事業所（27業務用機械器具製造業）</v>
          </cell>
        </row>
        <row r="185">
          <cell r="C185" t="str">
            <v>271：事務用機械器具製造業</v>
          </cell>
        </row>
        <row r="186">
          <cell r="C186" t="str">
            <v>272：サービス用・娯楽用機械器具製造業</v>
          </cell>
        </row>
        <row r="187">
          <cell r="C187" t="str">
            <v>273：計量器・測定器・分析機器・試験機・測量機械器具・理化学機械器具製造業</v>
          </cell>
        </row>
        <row r="188">
          <cell r="C188" t="str">
            <v>274：医療用機械器具・医療用品製造業</v>
          </cell>
        </row>
        <row r="189">
          <cell r="C189" t="str">
            <v>275：光学機械器具・レンズ製造業</v>
          </cell>
        </row>
        <row r="190">
          <cell r="C190" t="str">
            <v>276：武器製造業</v>
          </cell>
        </row>
        <row r="191">
          <cell r="C191" t="str">
            <v>280：管理，補助的経済活動を行う事業所（28電子部品・デバイス・電子回路製造業）</v>
          </cell>
        </row>
        <row r="192">
          <cell r="C192" t="str">
            <v>281：電子デバイス製造業</v>
          </cell>
        </row>
        <row r="193">
          <cell r="C193" t="str">
            <v>282：電子部品製造業</v>
          </cell>
        </row>
        <row r="194">
          <cell r="C194" t="str">
            <v>283：記録メディア製造業</v>
          </cell>
        </row>
        <row r="195">
          <cell r="C195" t="str">
            <v>284：電子回路製造業</v>
          </cell>
        </row>
        <row r="196">
          <cell r="C196" t="str">
            <v>285：ユニット部品製造業</v>
          </cell>
        </row>
        <row r="197">
          <cell r="C197" t="str">
            <v>289：その他の電子部品・デバイス・電子回路製造業</v>
          </cell>
        </row>
        <row r="198">
          <cell r="C198" t="str">
            <v>290：管理，補助的経済活動を行う事業所（29電気機械器具製造業）</v>
          </cell>
        </row>
        <row r="199">
          <cell r="C199" t="str">
            <v>291：発電用・送電用・配電用電気機械器具製造業</v>
          </cell>
        </row>
        <row r="200">
          <cell r="C200" t="str">
            <v>292：産業用電気機械器具製造業</v>
          </cell>
        </row>
        <row r="201">
          <cell r="C201" t="str">
            <v>293：民生用電気機械器具製造業</v>
          </cell>
        </row>
        <row r="202">
          <cell r="C202" t="str">
            <v>294：電球・電気照明器具製造業</v>
          </cell>
        </row>
        <row r="203">
          <cell r="C203" t="str">
            <v>295：電池製造業</v>
          </cell>
        </row>
        <row r="204">
          <cell r="C204" t="str">
            <v>296：電子応用装置製造業</v>
          </cell>
        </row>
        <row r="205">
          <cell r="C205" t="str">
            <v>297：電気計測器製造業</v>
          </cell>
        </row>
        <row r="206">
          <cell r="C206" t="str">
            <v>299：その他の電気機械器具製造業</v>
          </cell>
        </row>
        <row r="207">
          <cell r="C207" t="str">
            <v>300：管理，補助的経済活動を行う事業所（30情報通信機械器具製造業）</v>
          </cell>
        </row>
        <row r="208">
          <cell r="C208" t="str">
            <v>301：通信機械器具・同関連機械器具製造業</v>
          </cell>
        </row>
        <row r="209">
          <cell r="C209" t="str">
            <v>302：映像・音響機械器具製造業</v>
          </cell>
        </row>
        <row r="210">
          <cell r="C210" t="str">
            <v>303：電子計算機・同附属装置製造業</v>
          </cell>
        </row>
        <row r="211">
          <cell r="C211" t="str">
            <v>310：管理，補助的経済活動を行う事業所（31輸送用機械器具製造業）</v>
          </cell>
        </row>
        <row r="212">
          <cell r="C212" t="str">
            <v>311：自動車・同附属品製造業</v>
          </cell>
        </row>
        <row r="213">
          <cell r="C213" t="str">
            <v>312：鉄道車両・同部分品製造業</v>
          </cell>
        </row>
        <row r="214">
          <cell r="C214" t="str">
            <v>313：船舶製造・修理業，舶用機関製造業</v>
          </cell>
        </row>
        <row r="215">
          <cell r="C215" t="str">
            <v>314：航空機・同附属品製造業</v>
          </cell>
        </row>
        <row r="216">
          <cell r="C216" t="str">
            <v>315：産業用運搬車両・同部分品・附属品製造業</v>
          </cell>
        </row>
        <row r="217">
          <cell r="C217" t="str">
            <v>319：その他の輸送用機械器具製造業</v>
          </cell>
        </row>
        <row r="218">
          <cell r="C218" t="str">
            <v>320：管理，補助的経済活動を行う事業所（32その他の製造業）</v>
          </cell>
        </row>
        <row r="219">
          <cell r="C219" t="str">
            <v>321：貴金属・宝石製品製造業</v>
          </cell>
        </row>
        <row r="220">
          <cell r="C220" t="str">
            <v>322：装身具・装飾品・ボタン・同関連品製造業（貴金属・宝石製を除く）</v>
          </cell>
        </row>
        <row r="221">
          <cell r="C221" t="str">
            <v>323：時計・同部分品製造業</v>
          </cell>
        </row>
        <row r="222">
          <cell r="C222" t="str">
            <v>324：楽器製造業</v>
          </cell>
        </row>
        <row r="223">
          <cell r="C223" t="str">
            <v>325：がん具・運動用具製造業</v>
          </cell>
        </row>
        <row r="224">
          <cell r="C224" t="str">
            <v>326：ペン・鉛筆・絵画用品・その他の事務用品製造業</v>
          </cell>
        </row>
        <row r="225">
          <cell r="C225" t="str">
            <v>327：漆器製造業</v>
          </cell>
        </row>
        <row r="226">
          <cell r="C226" t="str">
            <v>328：畳等生活雑貨製品製造業</v>
          </cell>
        </row>
        <row r="227">
          <cell r="C227" t="str">
            <v>329：他に分類されない製造業</v>
          </cell>
        </row>
        <row r="228">
          <cell r="C228" t="str">
            <v>330：管理，補助的経済活動を行う事業所（33電気業）</v>
          </cell>
        </row>
        <row r="229">
          <cell r="C229" t="str">
            <v>331：電気業</v>
          </cell>
        </row>
        <row r="230">
          <cell r="C230" t="str">
            <v>340：管理，補助的経済活動を行う事業所（34ガス業）</v>
          </cell>
        </row>
        <row r="231">
          <cell r="C231" t="str">
            <v>341：ガス業</v>
          </cell>
        </row>
        <row r="232">
          <cell r="C232" t="str">
            <v>350：管理，補助的経済活動を行う事業所（35熱供給業）</v>
          </cell>
        </row>
        <row r="233">
          <cell r="C233" t="str">
            <v>351：熱供給業</v>
          </cell>
        </row>
        <row r="234">
          <cell r="C234" t="str">
            <v>360：管理，補助的経済活動を行う事業所（36水道業）</v>
          </cell>
        </row>
        <row r="235">
          <cell r="C235" t="str">
            <v>361：上水道業</v>
          </cell>
        </row>
        <row r="236">
          <cell r="C236" t="str">
            <v>362：工業用水道業</v>
          </cell>
        </row>
        <row r="237">
          <cell r="C237" t="str">
            <v>363：下水道業</v>
          </cell>
        </row>
        <row r="238">
          <cell r="C238" t="str">
            <v>370：管理，補助的経済活動を行う事業所（37通信業）</v>
          </cell>
        </row>
        <row r="239">
          <cell r="C239" t="str">
            <v>371：固定電気通信業</v>
          </cell>
        </row>
        <row r="240">
          <cell r="C240" t="str">
            <v>372：移動電気通信業</v>
          </cell>
        </row>
        <row r="241">
          <cell r="C241" t="str">
            <v>373：電気通信に附帯するサービス業</v>
          </cell>
        </row>
        <row r="242">
          <cell r="C242" t="str">
            <v>380：管理，補助的経済活動を行う事業所（38放送業）</v>
          </cell>
        </row>
        <row r="243">
          <cell r="C243" t="str">
            <v>381：公共放送業（有線放送業を除く）</v>
          </cell>
        </row>
        <row r="244">
          <cell r="C244" t="str">
            <v>382：民間放送業（有線放送業を除く）</v>
          </cell>
        </row>
        <row r="245">
          <cell r="C245" t="str">
            <v>383：有線放送業</v>
          </cell>
        </row>
        <row r="246">
          <cell r="C246" t="str">
            <v>390：管理，補助的経済活動を行う事業所（39情報サービス業）</v>
          </cell>
        </row>
        <row r="247">
          <cell r="C247" t="str">
            <v>391：ソフトウェア業</v>
          </cell>
        </row>
        <row r="248">
          <cell r="C248" t="str">
            <v>392：情報処理・提供サービス業</v>
          </cell>
        </row>
        <row r="249">
          <cell r="C249" t="str">
            <v>400：管理，補助的経済活動を行う事業所（40インターネット附随サービス業）</v>
          </cell>
        </row>
        <row r="250">
          <cell r="C250" t="str">
            <v>401：インターネット附随サービス業</v>
          </cell>
        </row>
        <row r="251">
          <cell r="C251" t="str">
            <v>410：管理，補助的経済活動を行う事業所（41映像・音声・文字情報制作業）</v>
          </cell>
        </row>
        <row r="252">
          <cell r="C252" t="str">
            <v>411：映像情報制作・配給業</v>
          </cell>
        </row>
        <row r="253">
          <cell r="C253" t="str">
            <v>412：音声情報制作業</v>
          </cell>
        </row>
        <row r="254">
          <cell r="C254" t="str">
            <v>413：新聞業</v>
          </cell>
        </row>
        <row r="255">
          <cell r="C255" t="str">
            <v>414：出版業</v>
          </cell>
        </row>
        <row r="256">
          <cell r="C256" t="str">
            <v>415：広告制作業</v>
          </cell>
        </row>
        <row r="257">
          <cell r="C257" t="str">
            <v>416：映像・音声・文字情報制作に附帯するサービス業</v>
          </cell>
        </row>
        <row r="258">
          <cell r="C258" t="str">
            <v>420：管理，補助的経済活動を行う事業所（42鉄道業）</v>
          </cell>
        </row>
        <row r="259">
          <cell r="C259" t="str">
            <v>421：鉄道業</v>
          </cell>
        </row>
        <row r="260">
          <cell r="C260" t="str">
            <v>430：管理，補助的経済活動を行う事業所（43道路旅客運送業）</v>
          </cell>
        </row>
        <row r="261">
          <cell r="C261" t="str">
            <v>431：一般乗合旅客自動車運送業</v>
          </cell>
        </row>
        <row r="262">
          <cell r="C262" t="str">
            <v>432：一般乗用旅客自動車運送業</v>
          </cell>
        </row>
        <row r="263">
          <cell r="C263" t="str">
            <v>433：一般貸切旅客自動車運送業</v>
          </cell>
        </row>
        <row r="264">
          <cell r="C264" t="str">
            <v>439：その他の道路旅客運送業</v>
          </cell>
        </row>
        <row r="265">
          <cell r="C265" t="str">
            <v>440：管理，補助的経済活動を行う事業所（44道路貨物運送業）</v>
          </cell>
        </row>
        <row r="266">
          <cell r="C266" t="str">
            <v>441：一般貨物自動車運送業</v>
          </cell>
        </row>
        <row r="267">
          <cell r="C267" t="str">
            <v>442：特定貨物自動車運送業</v>
          </cell>
        </row>
        <row r="268">
          <cell r="C268" t="str">
            <v>443：貨物軽自動車運送業</v>
          </cell>
        </row>
        <row r="269">
          <cell r="C269" t="str">
            <v>444：集配利用運送業</v>
          </cell>
        </row>
        <row r="270">
          <cell r="C270" t="str">
            <v>449：その他の道路貨物運送業</v>
          </cell>
        </row>
        <row r="271">
          <cell r="C271" t="str">
            <v>450：管理，補助的経済活動を行う事業所（45水運業）</v>
          </cell>
        </row>
        <row r="272">
          <cell r="C272" t="str">
            <v>451：外航海運業</v>
          </cell>
        </row>
        <row r="273">
          <cell r="C273" t="str">
            <v>452：沿海海運業</v>
          </cell>
        </row>
        <row r="274">
          <cell r="C274" t="str">
            <v>453：内陸水運業</v>
          </cell>
        </row>
        <row r="275">
          <cell r="C275" t="str">
            <v>454：船舶貸渡業</v>
          </cell>
        </row>
        <row r="276">
          <cell r="C276" t="str">
            <v>460：管理，補助的経済活動を行う事業所（46航空運輸業）</v>
          </cell>
        </row>
        <row r="277">
          <cell r="C277" t="str">
            <v>461：航空運送業</v>
          </cell>
        </row>
        <row r="278">
          <cell r="C278" t="str">
            <v>462：航空機使用業（航空運送業を除く）</v>
          </cell>
        </row>
        <row r="279">
          <cell r="C279" t="str">
            <v>470：管理，補助的経済活動を行う事業所（47倉庫業）</v>
          </cell>
        </row>
        <row r="280">
          <cell r="C280" t="str">
            <v>471：倉庫業（冷蔵倉庫業を除く）</v>
          </cell>
        </row>
        <row r="281">
          <cell r="C281" t="str">
            <v>472：冷蔵倉庫業</v>
          </cell>
        </row>
        <row r="282">
          <cell r="C282" t="str">
            <v>480：管理，補助的経済活動を行う事業所（48運輸に附帯するサービス業）</v>
          </cell>
        </row>
        <row r="283">
          <cell r="C283" t="str">
            <v>481：港湾運送業</v>
          </cell>
        </row>
        <row r="284">
          <cell r="C284" t="str">
            <v>482：貨物運送取扱業（集配利用運送業を除く）</v>
          </cell>
        </row>
        <row r="285">
          <cell r="C285" t="str">
            <v>483：運送代理店</v>
          </cell>
        </row>
        <row r="286">
          <cell r="C286" t="str">
            <v>484：こん包業</v>
          </cell>
        </row>
        <row r="287">
          <cell r="C287" t="str">
            <v>485：運輸施設提供業</v>
          </cell>
        </row>
        <row r="288">
          <cell r="C288" t="str">
            <v>489：その他の運輸に附帯するサービス業</v>
          </cell>
        </row>
        <row r="289">
          <cell r="C289" t="str">
            <v>490：管理，補助的経済活動を行う事業所（49郵便業）</v>
          </cell>
        </row>
        <row r="290">
          <cell r="C290" t="str">
            <v>491：郵便業（信書便事業を含む）</v>
          </cell>
        </row>
        <row r="291">
          <cell r="C291" t="str">
            <v>500：管理，補助的経済活動を行う事業所（50各種商品卸売業）</v>
          </cell>
        </row>
        <row r="292">
          <cell r="C292" t="str">
            <v>501：各種商品卸売業</v>
          </cell>
        </row>
        <row r="293">
          <cell r="C293" t="str">
            <v>510：管理，補助的経済活動を行う事業所（51繊維・衣服等卸売業）</v>
          </cell>
        </row>
        <row r="294">
          <cell r="C294" t="str">
            <v>511：繊維品卸売業（衣服，身の回り品を除く）</v>
          </cell>
        </row>
        <row r="295">
          <cell r="C295" t="str">
            <v>512：衣服卸売業</v>
          </cell>
        </row>
        <row r="296">
          <cell r="C296" t="str">
            <v>513：身の回り品卸売業</v>
          </cell>
        </row>
        <row r="297">
          <cell r="C297" t="str">
            <v>520：管理，補助的経済活動を行う事業所（52飲食料品卸売業）</v>
          </cell>
        </row>
        <row r="298">
          <cell r="C298" t="str">
            <v>521：農畜産物・水産物卸売業</v>
          </cell>
        </row>
        <row r="299">
          <cell r="C299" t="str">
            <v>522：食料・飲料卸売業</v>
          </cell>
        </row>
        <row r="300">
          <cell r="C300" t="str">
            <v>530：管理，補助的経済活動を行う事業所（53建築材料，鉱物・金属材料等卸売業）</v>
          </cell>
        </row>
        <row r="301">
          <cell r="C301" t="str">
            <v>531：建築材料卸売業</v>
          </cell>
        </row>
        <row r="302">
          <cell r="C302" t="str">
            <v>532：化学製品卸売業</v>
          </cell>
        </row>
        <row r="303">
          <cell r="C303" t="str">
            <v>533：石油・鉱物卸売業</v>
          </cell>
        </row>
        <row r="304">
          <cell r="C304" t="str">
            <v>534：鉄鋼製品卸売業</v>
          </cell>
        </row>
        <row r="305">
          <cell r="C305" t="str">
            <v>535：非鉄金属卸売業</v>
          </cell>
        </row>
        <row r="306">
          <cell r="C306" t="str">
            <v>536：再生資源卸売業</v>
          </cell>
        </row>
        <row r="307">
          <cell r="C307" t="str">
            <v>540：管理，補助的経済活動を行う事業所（54機械器具卸売業）</v>
          </cell>
        </row>
        <row r="308">
          <cell r="C308" t="str">
            <v>541：産業機械器具卸売業</v>
          </cell>
        </row>
        <row r="309">
          <cell r="C309" t="str">
            <v>542：自動車卸売業</v>
          </cell>
        </row>
        <row r="310">
          <cell r="C310" t="str">
            <v>543：電気機械器具卸売業</v>
          </cell>
        </row>
        <row r="311">
          <cell r="C311" t="str">
            <v>549：その他の機械器具卸売業</v>
          </cell>
        </row>
        <row r="312">
          <cell r="C312" t="str">
            <v>550：管理，補助的経済活動を行う事業所（55その他の卸売業）</v>
          </cell>
        </row>
        <row r="313">
          <cell r="C313" t="str">
            <v>551：家具・建具・じゅう器等卸売業</v>
          </cell>
        </row>
        <row r="314">
          <cell r="C314" t="str">
            <v>552：医薬品・化粧品等卸売業</v>
          </cell>
        </row>
        <row r="315">
          <cell r="C315" t="str">
            <v>553：紙・紙製品卸売業</v>
          </cell>
        </row>
        <row r="316">
          <cell r="C316" t="str">
            <v>559：他に分類されない卸売業</v>
          </cell>
        </row>
        <row r="317">
          <cell r="C317" t="str">
            <v>560：管理，補助的経済活動を行う事業所（56各種商品小売業）</v>
          </cell>
        </row>
        <row r="318">
          <cell r="C318" t="str">
            <v>561：百貨店，総合スーパー</v>
          </cell>
        </row>
        <row r="319">
          <cell r="C319" t="str">
            <v>569：その他の各種商品小売業（従業者が常時50人未満のもの）</v>
          </cell>
        </row>
        <row r="320">
          <cell r="C320" t="str">
            <v>570：管理，補助的経済活動を行う事業所（57織物・衣服・身の回り品小売業）</v>
          </cell>
        </row>
        <row r="321">
          <cell r="C321" t="str">
            <v>571：呉服・服地・寝具小売業</v>
          </cell>
        </row>
        <row r="322">
          <cell r="C322" t="str">
            <v>572：男子服小売業</v>
          </cell>
        </row>
        <row r="323">
          <cell r="C323" t="str">
            <v>573：婦人・子供服小売業</v>
          </cell>
        </row>
        <row r="324">
          <cell r="C324" t="str">
            <v>574：靴・履物小売業</v>
          </cell>
        </row>
        <row r="325">
          <cell r="C325" t="str">
            <v>579：その他の織物・衣服・身の回り品小売業</v>
          </cell>
        </row>
        <row r="326">
          <cell r="C326" t="str">
            <v>580：管理，補助的経済活動を行う事業所（58飲食料品小売業）</v>
          </cell>
        </row>
        <row r="327">
          <cell r="C327" t="str">
            <v>581：各種食料品小売業</v>
          </cell>
        </row>
        <row r="328">
          <cell r="C328" t="str">
            <v>582：野菜・果実小売業</v>
          </cell>
        </row>
        <row r="329">
          <cell r="C329" t="str">
            <v>583：食肉小売業</v>
          </cell>
        </row>
        <row r="330">
          <cell r="C330" t="str">
            <v>584：鮮魚小売業</v>
          </cell>
        </row>
        <row r="331">
          <cell r="C331" t="str">
            <v>585：酒小売業</v>
          </cell>
        </row>
        <row r="332">
          <cell r="C332" t="str">
            <v>586：菓子・パン小売業</v>
          </cell>
        </row>
        <row r="333">
          <cell r="C333" t="str">
            <v>589：その他の飲食料品小売業</v>
          </cell>
        </row>
        <row r="334">
          <cell r="C334" t="str">
            <v>590：管理，補助的経済活動を行う事業所（59機械器具小売業）</v>
          </cell>
        </row>
        <row r="335">
          <cell r="C335" t="str">
            <v>591：自動車小売業</v>
          </cell>
        </row>
        <row r="336">
          <cell r="C336" t="str">
            <v>592：自転車小売業</v>
          </cell>
        </row>
        <row r="337">
          <cell r="C337" t="str">
            <v>593：機械器具小売業（自動車，自転車を除く）</v>
          </cell>
        </row>
        <row r="338">
          <cell r="C338" t="str">
            <v>600：管理，補助的経済活動を行う事業所（60その他の小売業）</v>
          </cell>
        </row>
        <row r="339">
          <cell r="C339" t="str">
            <v>601：家具・建具・畳小売業</v>
          </cell>
        </row>
        <row r="340">
          <cell r="C340" t="str">
            <v>602：じゅう器小売業</v>
          </cell>
        </row>
        <row r="341">
          <cell r="C341" t="str">
            <v>603：医薬品・化粧品小売業</v>
          </cell>
        </row>
        <row r="342">
          <cell r="C342" t="str">
            <v>604：農耕用品小売業</v>
          </cell>
        </row>
        <row r="343">
          <cell r="C343" t="str">
            <v>605：燃料小売業</v>
          </cell>
        </row>
        <row r="344">
          <cell r="C344" t="str">
            <v>606：書籍・文房具小売業</v>
          </cell>
        </row>
        <row r="345">
          <cell r="C345" t="str">
            <v>607：スポーツ用品・がん具・娯楽用品・楽器小売業</v>
          </cell>
        </row>
        <row r="346">
          <cell r="C346" t="str">
            <v>608：写真機・時計・眼鏡小売業</v>
          </cell>
        </row>
        <row r="347">
          <cell r="C347" t="str">
            <v>609：他に分類されない小売業</v>
          </cell>
        </row>
        <row r="348">
          <cell r="C348" t="str">
            <v>610：管理，補助的経済活動を行う事業所（61無店舗小売業）</v>
          </cell>
        </row>
        <row r="349">
          <cell r="C349" t="str">
            <v>611：通信販売・訪問販売小売業</v>
          </cell>
        </row>
        <row r="350">
          <cell r="C350" t="str">
            <v>612：自動販売機による小売業</v>
          </cell>
        </row>
        <row r="351">
          <cell r="C351" t="str">
            <v>619：その他の無店舗小売業</v>
          </cell>
        </row>
        <row r="352">
          <cell r="C352" t="str">
            <v>620：管理，補助的経済活動を行う事業所（62銀行業）</v>
          </cell>
        </row>
        <row r="353">
          <cell r="C353" t="str">
            <v>621：中央銀行</v>
          </cell>
        </row>
        <row r="354">
          <cell r="C354" t="str">
            <v>622：銀行（中央銀行を除く）</v>
          </cell>
        </row>
        <row r="355">
          <cell r="C355" t="str">
            <v>630：管理，補助的経済活動を行う事業所（63協同組織金融業）</v>
          </cell>
        </row>
        <row r="356">
          <cell r="C356" t="str">
            <v>631：中小企業等金融業</v>
          </cell>
        </row>
        <row r="357">
          <cell r="C357" t="str">
            <v>632：農林水産金融業</v>
          </cell>
        </row>
        <row r="358">
          <cell r="C358" t="str">
            <v>640：管理，補助的経済活動を行う事業所（64貸金業，クレジットカード業等非預金信用機関）</v>
          </cell>
        </row>
        <row r="359">
          <cell r="C359" t="str">
            <v>641：貸金業</v>
          </cell>
        </row>
        <row r="360">
          <cell r="C360" t="str">
            <v>642：質屋</v>
          </cell>
        </row>
        <row r="361">
          <cell r="C361" t="str">
            <v>643：クレジットカード業，割賦金融業</v>
          </cell>
        </row>
        <row r="362">
          <cell r="C362" t="str">
            <v>649：その他の非預金信用機関</v>
          </cell>
        </row>
        <row r="363">
          <cell r="C363" t="str">
            <v>650：管理，補助的経済活動を行う事業所（65金融商品取引業，商品先物取引業）</v>
          </cell>
        </row>
        <row r="364">
          <cell r="C364" t="str">
            <v>651：金融商品取引業</v>
          </cell>
        </row>
        <row r="365">
          <cell r="C365" t="str">
            <v>652：商品先物取引業，商品投資顧問業</v>
          </cell>
        </row>
        <row r="366">
          <cell r="C366" t="str">
            <v>660：管理，補助的経済活動を行う事業所（66補助的金融業等）</v>
          </cell>
        </row>
        <row r="367">
          <cell r="C367" t="str">
            <v>661：補助的金融業，金融附帯業</v>
          </cell>
        </row>
        <row r="368">
          <cell r="C368" t="str">
            <v>662：信託業</v>
          </cell>
        </row>
        <row r="369">
          <cell r="C369" t="str">
            <v>663：金融代理業</v>
          </cell>
        </row>
        <row r="370">
          <cell r="C370" t="str">
            <v>670：管理，補助的経済活動を行う事業所（67保険業）</v>
          </cell>
        </row>
        <row r="371">
          <cell r="C371" t="str">
            <v>671：生命保険業</v>
          </cell>
        </row>
        <row r="372">
          <cell r="C372" t="str">
            <v>672：損害保険業</v>
          </cell>
        </row>
        <row r="373">
          <cell r="C373" t="str">
            <v>673：共済事業，少額短期保険業</v>
          </cell>
        </row>
        <row r="374">
          <cell r="C374" t="str">
            <v>674：保険媒介代理業</v>
          </cell>
        </row>
        <row r="375">
          <cell r="C375" t="str">
            <v>675：保険サービス業</v>
          </cell>
        </row>
        <row r="376">
          <cell r="C376" t="str">
            <v>680：管理，補助的経済活動を行う事業所（68不動産取引業）</v>
          </cell>
        </row>
        <row r="377">
          <cell r="C377" t="str">
            <v>681：建物売買業，土地売買業</v>
          </cell>
        </row>
        <row r="378">
          <cell r="C378" t="str">
            <v>682：不動産代理業・仲介業</v>
          </cell>
        </row>
        <row r="379">
          <cell r="C379" t="str">
            <v>690：管理，補助的経済活動を行う事業所（69不動産賃貸業・管理業）</v>
          </cell>
        </row>
        <row r="380">
          <cell r="C380" t="str">
            <v>691：不動産賃貸業（貸家業，貸間業を除く）</v>
          </cell>
        </row>
        <row r="381">
          <cell r="C381" t="str">
            <v>692：貸家業，貸間業</v>
          </cell>
        </row>
        <row r="382">
          <cell r="C382" t="str">
            <v>693：駐車場業</v>
          </cell>
        </row>
        <row r="383">
          <cell r="C383" t="str">
            <v>694：不動産管理業</v>
          </cell>
        </row>
        <row r="384">
          <cell r="C384" t="str">
            <v>700：管理，補助的経済活動を行う事業所（70物品賃貸業）</v>
          </cell>
        </row>
        <row r="385">
          <cell r="C385" t="str">
            <v>701：各種物品賃貸業</v>
          </cell>
        </row>
        <row r="386">
          <cell r="C386" t="str">
            <v>702：産業用機械器具賃貸業</v>
          </cell>
        </row>
        <row r="387">
          <cell r="C387" t="str">
            <v>703：事務用機械器具賃貸業</v>
          </cell>
        </row>
        <row r="388">
          <cell r="C388" t="str">
            <v>704：自動車賃貸業</v>
          </cell>
        </row>
        <row r="389">
          <cell r="C389" t="str">
            <v>705：スポーツ・娯楽用品賃貸業</v>
          </cell>
        </row>
        <row r="390">
          <cell r="C390" t="str">
            <v>709：その他の物品賃貸業</v>
          </cell>
        </row>
        <row r="391">
          <cell r="C391" t="str">
            <v>710：管理，補助的経済活動を行う事業所（71学術・開発研究機関）</v>
          </cell>
        </row>
        <row r="392">
          <cell r="C392" t="str">
            <v>711：自然科学研究所</v>
          </cell>
        </row>
        <row r="393">
          <cell r="C393" t="str">
            <v>712：人文・社会科学研究所</v>
          </cell>
        </row>
        <row r="394">
          <cell r="C394" t="str">
            <v>720：管理，補助的経済活動を行う事業所（72専門サービス業）</v>
          </cell>
        </row>
        <row r="395">
          <cell r="C395" t="str">
            <v>721：法律事務所，特許事務所</v>
          </cell>
        </row>
        <row r="396">
          <cell r="C396" t="str">
            <v>722：公証人役場，司法書士事務所，土地家屋調査士事務所</v>
          </cell>
        </row>
        <row r="397">
          <cell r="C397" t="str">
            <v>723：行政書士事務所</v>
          </cell>
        </row>
        <row r="398">
          <cell r="C398" t="str">
            <v>724：公認会計士事務所，税理士事務所</v>
          </cell>
        </row>
        <row r="399">
          <cell r="C399" t="str">
            <v>725：社会保険労務士事務所</v>
          </cell>
        </row>
        <row r="400">
          <cell r="C400" t="str">
            <v>726：デザイン業</v>
          </cell>
        </row>
        <row r="401">
          <cell r="C401" t="str">
            <v>727：著述・芸術家業</v>
          </cell>
        </row>
        <row r="402">
          <cell r="C402" t="str">
            <v>728：経営コンサルタント業，純粋持株会社</v>
          </cell>
        </row>
        <row r="403">
          <cell r="C403" t="str">
            <v>729：その他の専門サービス業</v>
          </cell>
        </row>
        <row r="404">
          <cell r="C404" t="str">
            <v>730：管理，補助的経済活動を行う事業所（73広告業）</v>
          </cell>
        </row>
        <row r="405">
          <cell r="C405" t="str">
            <v>731：広告業</v>
          </cell>
        </row>
        <row r="406">
          <cell r="C406" t="str">
            <v>740：管理，補助的経済活動を行う事業所（74技術サービス業）</v>
          </cell>
        </row>
        <row r="407">
          <cell r="C407" t="str">
            <v>741：獣医業</v>
          </cell>
        </row>
        <row r="408">
          <cell r="C408" t="str">
            <v>742：土木建築サービス業</v>
          </cell>
        </row>
        <row r="409">
          <cell r="C409" t="str">
            <v>743：機械設計業</v>
          </cell>
        </row>
        <row r="410">
          <cell r="C410" t="str">
            <v>744：商品・非破壊検査業</v>
          </cell>
        </row>
        <row r="411">
          <cell r="C411" t="str">
            <v>745：計量証明業</v>
          </cell>
        </row>
        <row r="412">
          <cell r="C412" t="str">
            <v>746：写真業</v>
          </cell>
        </row>
        <row r="413">
          <cell r="C413" t="str">
            <v>749：その他の技術サービス業</v>
          </cell>
        </row>
        <row r="414">
          <cell r="C414" t="str">
            <v>750：管理，補助的経済活動を行う事業所（75宿泊業）</v>
          </cell>
        </row>
        <row r="415">
          <cell r="C415" t="str">
            <v>751：旅館，ホテル</v>
          </cell>
        </row>
        <row r="416">
          <cell r="C416" t="str">
            <v>752：簡易宿所</v>
          </cell>
        </row>
        <row r="417">
          <cell r="C417" t="str">
            <v>753：下宿業</v>
          </cell>
        </row>
        <row r="418">
          <cell r="C418" t="str">
            <v>759：その他の宿泊業</v>
          </cell>
        </row>
        <row r="419">
          <cell r="C419" t="str">
            <v>760：管理，補助的経済活動を行う事業所（76飲食店）</v>
          </cell>
        </row>
        <row r="420">
          <cell r="C420" t="str">
            <v>761：食堂，レストラン（専門料理店を除く）</v>
          </cell>
        </row>
        <row r="421">
          <cell r="C421" t="str">
            <v>762：専門料理店</v>
          </cell>
        </row>
        <row r="422">
          <cell r="C422" t="str">
            <v>763：そば・うどん店</v>
          </cell>
        </row>
        <row r="423">
          <cell r="C423" t="str">
            <v>764：すし店</v>
          </cell>
        </row>
        <row r="424">
          <cell r="C424" t="str">
            <v>765：酒場，ビヤホール</v>
          </cell>
        </row>
        <row r="425">
          <cell r="C425" t="str">
            <v>766：バー，キャバレー，ナイトクラブ</v>
          </cell>
        </row>
        <row r="426">
          <cell r="C426" t="str">
            <v>767：喫茶店</v>
          </cell>
        </row>
        <row r="427">
          <cell r="C427" t="str">
            <v>769：その他の飲食店</v>
          </cell>
        </row>
        <row r="428">
          <cell r="C428" t="str">
            <v>770：管理，補助的経済活動を行う事業所（77持ち帰り・配達飲食サービス業）</v>
          </cell>
        </row>
        <row r="429">
          <cell r="C429" t="str">
            <v>771：持ち帰り飲食サービス業</v>
          </cell>
        </row>
        <row r="430">
          <cell r="C430" t="str">
            <v>772：配達飲食サービス業</v>
          </cell>
        </row>
        <row r="431">
          <cell r="C431" t="str">
            <v>780：管理，補助的経済活動を行う事業所（78洗濯・理容・美容・浴場業）</v>
          </cell>
        </row>
        <row r="432">
          <cell r="C432" t="str">
            <v>781：洗濯業</v>
          </cell>
        </row>
        <row r="433">
          <cell r="C433" t="str">
            <v>782：理容業</v>
          </cell>
        </row>
        <row r="434">
          <cell r="C434" t="str">
            <v>783：美容業</v>
          </cell>
        </row>
        <row r="435">
          <cell r="C435" t="str">
            <v>784：一般公衆浴場業</v>
          </cell>
        </row>
        <row r="436">
          <cell r="C436" t="str">
            <v>785：その他の公衆浴場業</v>
          </cell>
        </row>
        <row r="437">
          <cell r="C437" t="str">
            <v>789：その他の洗濯・理容・美容・浴場業</v>
          </cell>
        </row>
        <row r="438">
          <cell r="C438" t="str">
            <v>790：管理，補助的経済活動を行う事業所（79その他の生活関連サービス業）</v>
          </cell>
        </row>
        <row r="439">
          <cell r="C439" t="str">
            <v>791：旅行業</v>
          </cell>
        </row>
        <row r="440">
          <cell r="C440" t="str">
            <v>792：家事サービス業</v>
          </cell>
        </row>
        <row r="441">
          <cell r="C441" t="str">
            <v>793：衣服裁縫修理業</v>
          </cell>
        </row>
        <row r="442">
          <cell r="C442" t="str">
            <v>794：物品預り業</v>
          </cell>
        </row>
        <row r="443">
          <cell r="C443" t="str">
            <v>795：火葬・墓地管理業</v>
          </cell>
        </row>
        <row r="444">
          <cell r="C444" t="str">
            <v>796：冠婚葬祭業</v>
          </cell>
        </row>
        <row r="445">
          <cell r="C445" t="str">
            <v>799：他に分類されない生活関連サービス業</v>
          </cell>
        </row>
        <row r="446">
          <cell r="C446" t="str">
            <v>800：管理，補助的経済活動を行う事業所（80娯楽業）</v>
          </cell>
        </row>
        <row r="447">
          <cell r="C447" t="str">
            <v>801：映画館</v>
          </cell>
        </row>
        <row r="448">
          <cell r="C448" t="str">
            <v>802：興行場（別掲を除く），興行団</v>
          </cell>
        </row>
        <row r="449">
          <cell r="C449" t="str">
            <v>803：競輪・競馬等の競走場，競技団</v>
          </cell>
        </row>
        <row r="450">
          <cell r="C450" t="str">
            <v>804：スポーツ施設提供業</v>
          </cell>
        </row>
        <row r="451">
          <cell r="C451" t="str">
            <v>805：公園，遊園地</v>
          </cell>
        </row>
        <row r="452">
          <cell r="C452" t="str">
            <v>806：遊戯場</v>
          </cell>
        </row>
        <row r="453">
          <cell r="C453" t="str">
            <v>809：その他の娯楽業</v>
          </cell>
        </row>
        <row r="454">
          <cell r="C454" t="str">
            <v>810：管理，補助的経済活動を行う事業所（81学校教育）</v>
          </cell>
        </row>
        <row r="455">
          <cell r="C455" t="str">
            <v>811：幼稚園</v>
          </cell>
        </row>
        <row r="456">
          <cell r="C456" t="str">
            <v>812：小学校</v>
          </cell>
        </row>
        <row r="457">
          <cell r="C457" t="str">
            <v>813：中学校</v>
          </cell>
        </row>
        <row r="458">
          <cell r="C458" t="str">
            <v>814：高等学校，中等教育学校</v>
          </cell>
        </row>
        <row r="459">
          <cell r="C459" t="str">
            <v>815：特別支援学校</v>
          </cell>
        </row>
        <row r="460">
          <cell r="C460" t="str">
            <v>816：高等教育機関</v>
          </cell>
        </row>
        <row r="461">
          <cell r="C461" t="str">
            <v>817：専修学校，各種学校</v>
          </cell>
        </row>
        <row r="462">
          <cell r="C462" t="str">
            <v>818：学校教育支援機関</v>
          </cell>
        </row>
        <row r="463">
          <cell r="C463" t="str">
            <v>819：幼保連携型認定こども園</v>
          </cell>
        </row>
        <row r="464">
          <cell r="C464" t="str">
            <v>820：管理，補助的経済活動を行う事業所（82その他の教育，学習支援業）</v>
          </cell>
        </row>
        <row r="465">
          <cell r="C465" t="str">
            <v>821：社会教育</v>
          </cell>
        </row>
        <row r="466">
          <cell r="C466" t="str">
            <v>822：職業・教育支援施設</v>
          </cell>
        </row>
        <row r="467">
          <cell r="C467" t="str">
            <v>823：学習塾</v>
          </cell>
        </row>
        <row r="468">
          <cell r="C468" t="str">
            <v>824：教養・技能教授業</v>
          </cell>
        </row>
        <row r="469">
          <cell r="C469" t="str">
            <v>829：他に分類されない教育，学習支援業</v>
          </cell>
        </row>
        <row r="470">
          <cell r="C470" t="str">
            <v>830：管理，補助的経済活動を行う事業所（83医療業）</v>
          </cell>
        </row>
        <row r="471">
          <cell r="C471" t="str">
            <v>831：病院</v>
          </cell>
        </row>
        <row r="472">
          <cell r="C472" t="str">
            <v>832：一般診療所</v>
          </cell>
        </row>
        <row r="473">
          <cell r="C473" t="str">
            <v>833：歯科診療所</v>
          </cell>
        </row>
        <row r="474">
          <cell r="C474" t="str">
            <v>834：助産・看護業</v>
          </cell>
        </row>
        <row r="475">
          <cell r="C475" t="str">
            <v>835：療術業</v>
          </cell>
        </row>
        <row r="476">
          <cell r="C476" t="str">
            <v>836：医療に附帯するサービス業</v>
          </cell>
        </row>
        <row r="477">
          <cell r="C477" t="str">
            <v>840：管理，補助的経済活動を行う事業所（84保健衛生）</v>
          </cell>
        </row>
        <row r="478">
          <cell r="C478" t="str">
            <v>841：保健所</v>
          </cell>
        </row>
        <row r="479">
          <cell r="C479" t="str">
            <v>842：健康相談施設</v>
          </cell>
        </row>
        <row r="480">
          <cell r="C480" t="str">
            <v>849：その他の保健衛生</v>
          </cell>
        </row>
        <row r="481">
          <cell r="C481" t="str">
            <v>850：管理，補助的経済活動を行う事業所（85社会保険・社会福祉・介護事業）</v>
          </cell>
        </row>
        <row r="482">
          <cell r="C482" t="str">
            <v>851：社会保険事業団体</v>
          </cell>
        </row>
        <row r="483">
          <cell r="C483" t="str">
            <v>852：福祉事務所</v>
          </cell>
        </row>
        <row r="484">
          <cell r="C484" t="str">
            <v>853：児童福祉事業</v>
          </cell>
        </row>
        <row r="485">
          <cell r="C485" t="str">
            <v>854：老人福祉・介護事業</v>
          </cell>
        </row>
        <row r="486">
          <cell r="C486" t="str">
            <v>855：障害者福祉事業</v>
          </cell>
        </row>
        <row r="487">
          <cell r="C487" t="str">
            <v>859：その他の社会保険・社会福祉・介護事業</v>
          </cell>
        </row>
        <row r="488">
          <cell r="C488" t="str">
            <v>860：管理，補助的経済活動を行う事業所（86郵便局）</v>
          </cell>
        </row>
        <row r="489">
          <cell r="C489" t="str">
            <v>861：郵便局</v>
          </cell>
        </row>
        <row r="490">
          <cell r="C490" t="str">
            <v>862：郵便局受託業</v>
          </cell>
        </row>
        <row r="491">
          <cell r="C491" t="str">
            <v>870：管理，補助的経済活動を行う事業所（87協同組合）</v>
          </cell>
        </row>
        <row r="492">
          <cell r="C492" t="str">
            <v>871：農林水産業協同組合（他に分類されないもの）</v>
          </cell>
        </row>
        <row r="493">
          <cell r="C493" t="str">
            <v>872：事業協同組合（他に分類されないもの）</v>
          </cell>
        </row>
        <row r="494">
          <cell r="C494" t="str">
            <v>880：管理，補助的経済活動を行う事業所（88廃棄物処理業）</v>
          </cell>
        </row>
        <row r="495">
          <cell r="C495" t="str">
            <v>881：一般廃棄物処理業</v>
          </cell>
        </row>
        <row r="496">
          <cell r="C496" t="str">
            <v>882：産業廃棄物処理業</v>
          </cell>
        </row>
        <row r="497">
          <cell r="C497" t="str">
            <v>889：その他の廃棄物処理業</v>
          </cell>
        </row>
        <row r="498">
          <cell r="C498" t="str">
            <v>890：管理，補助的経済活動を行う事業所（89自動車整備業）</v>
          </cell>
        </row>
        <row r="499">
          <cell r="C499" t="str">
            <v>891：自動車整備業</v>
          </cell>
        </row>
        <row r="500">
          <cell r="C500" t="str">
            <v>900：管理，補助的経済活動を行う事業所（90機械等修理業）</v>
          </cell>
        </row>
        <row r="501">
          <cell r="C501" t="str">
            <v>901：機械修理業（電気機械器具を除く）</v>
          </cell>
        </row>
        <row r="502">
          <cell r="C502" t="str">
            <v>902：電気機械器具修理業</v>
          </cell>
        </row>
        <row r="503">
          <cell r="C503" t="str">
            <v>903：表具業</v>
          </cell>
        </row>
        <row r="504">
          <cell r="C504" t="str">
            <v>909：その他の修理業</v>
          </cell>
        </row>
        <row r="505">
          <cell r="C505" t="str">
            <v>910：管理，補助的経済活動を行う事業所（91職業紹介・労働者派遣業）</v>
          </cell>
        </row>
        <row r="506">
          <cell r="C506" t="str">
            <v>911：職業紹介業</v>
          </cell>
        </row>
        <row r="507">
          <cell r="C507" t="str">
            <v>912：労働者派遣業</v>
          </cell>
        </row>
        <row r="508">
          <cell r="C508" t="str">
            <v>920：管理，補助的経済活動を行う事業所（92その他の事業サービス業）</v>
          </cell>
        </row>
        <row r="509">
          <cell r="C509" t="str">
            <v>921：速記・ワープロ入力・複写業</v>
          </cell>
        </row>
        <row r="510">
          <cell r="C510" t="str">
            <v>922：建物サービス業</v>
          </cell>
        </row>
        <row r="511">
          <cell r="C511" t="str">
            <v>923：警備業</v>
          </cell>
        </row>
        <row r="512">
          <cell r="C512" t="str">
            <v>929：他に分類されない事業サービス業</v>
          </cell>
        </row>
        <row r="513">
          <cell r="C513" t="str">
            <v>931：経済団体</v>
          </cell>
        </row>
        <row r="514">
          <cell r="C514" t="str">
            <v>932：労働団体</v>
          </cell>
        </row>
        <row r="515">
          <cell r="C515" t="str">
            <v>933：学術・文化団体</v>
          </cell>
        </row>
        <row r="516">
          <cell r="C516" t="str">
            <v>934：政治団体</v>
          </cell>
        </row>
        <row r="517">
          <cell r="C517" t="str">
            <v>939：他に分類されない非営利的団体</v>
          </cell>
        </row>
        <row r="518">
          <cell r="C518" t="str">
            <v>941：神道系宗教</v>
          </cell>
        </row>
        <row r="519">
          <cell r="C519" t="str">
            <v>942：仏教系宗教</v>
          </cell>
        </row>
        <row r="520">
          <cell r="C520" t="str">
            <v>943：キリスト教系宗教</v>
          </cell>
        </row>
        <row r="521">
          <cell r="C521" t="str">
            <v>949：その他の宗教</v>
          </cell>
        </row>
        <row r="522">
          <cell r="C522" t="str">
            <v>950：管理，補助的経済活動を行う事業所（95その他のサービス業）</v>
          </cell>
        </row>
        <row r="523">
          <cell r="C523" t="str">
            <v>951：集会場</v>
          </cell>
        </row>
        <row r="524">
          <cell r="C524" t="str">
            <v>952：と畜場</v>
          </cell>
        </row>
        <row r="525">
          <cell r="C525" t="str">
            <v>959：他に分類されないサービス業</v>
          </cell>
        </row>
        <row r="526">
          <cell r="C526" t="str">
            <v>961：外国公館</v>
          </cell>
        </row>
        <row r="527">
          <cell r="C527" t="str">
            <v>969：その他の外国公務</v>
          </cell>
        </row>
        <row r="528">
          <cell r="C528" t="str">
            <v>971：立法機関</v>
          </cell>
        </row>
        <row r="529">
          <cell r="C529" t="str">
            <v>972：司法機関</v>
          </cell>
        </row>
        <row r="530">
          <cell r="C530" t="str">
            <v>973：行政機関</v>
          </cell>
        </row>
        <row r="531">
          <cell r="C531" t="str">
            <v>981：都道府県機関</v>
          </cell>
        </row>
        <row r="532">
          <cell r="C532" t="str">
            <v>982：市町村機関</v>
          </cell>
        </row>
        <row r="533">
          <cell r="C533" t="str">
            <v>999：分類不能の産業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17"/>
  <sheetViews>
    <sheetView showGridLines="0" view="pageBreakPreview" zoomScaleNormal="100" zoomScaleSheetLayoutView="100" workbookViewId="0"/>
  </sheetViews>
  <sheetFormatPr defaultColWidth="8.1875" defaultRowHeight="12.75" x14ac:dyDescent="0.7"/>
  <cols>
    <col min="1" max="1" width="9.1875" style="15" customWidth="1"/>
    <col min="2" max="10" width="8.1875" style="15"/>
    <col min="11" max="11" width="2.1875" style="15" customWidth="1"/>
    <col min="12" max="13" width="8.1875" style="15"/>
    <col min="14" max="16384" width="8.1875" style="18"/>
  </cols>
  <sheetData>
    <row r="1" spans="1:3" ht="17.75" customHeight="1" x14ac:dyDescent="0.7">
      <c r="A1" s="186" t="s">
        <v>781</v>
      </c>
    </row>
    <row r="2" spans="1:3" x14ac:dyDescent="0.7">
      <c r="B2" s="15" t="s">
        <v>782</v>
      </c>
    </row>
    <row r="3" spans="1:3" ht="18" customHeight="1" x14ac:dyDescent="0.7">
      <c r="B3" s="17"/>
      <c r="C3" s="15" t="s">
        <v>783</v>
      </c>
    </row>
    <row r="4" spans="1:3" ht="18" customHeight="1" x14ac:dyDescent="0.7">
      <c r="B4" s="16"/>
      <c r="C4" s="15" t="s">
        <v>784</v>
      </c>
    </row>
    <row r="5" spans="1:3" ht="18" customHeight="1" x14ac:dyDescent="0.7">
      <c r="B5" s="20"/>
      <c r="C5" s="15" t="s">
        <v>882</v>
      </c>
    </row>
    <row r="6" spans="1:3" x14ac:dyDescent="0.7">
      <c r="B6" s="15" t="s">
        <v>850</v>
      </c>
    </row>
    <row r="8" spans="1:3" x14ac:dyDescent="0.7">
      <c r="B8" s="15" t="s">
        <v>785</v>
      </c>
    </row>
    <row r="9" spans="1:3" x14ac:dyDescent="0.7">
      <c r="B9" s="18"/>
    </row>
    <row r="10" spans="1:3" x14ac:dyDescent="0.7">
      <c r="B10" s="15" t="s">
        <v>787</v>
      </c>
    </row>
    <row r="11" spans="1:3" x14ac:dyDescent="0.7">
      <c r="B11" s="15" t="s">
        <v>786</v>
      </c>
    </row>
    <row r="13" spans="1:3" s="15" customFormat="1" ht="14.25" x14ac:dyDescent="0.7">
      <c r="B13" s="601" t="s">
        <v>929</v>
      </c>
    </row>
    <row r="14" spans="1:3" s="15" customFormat="1" ht="14.25" x14ac:dyDescent="0.7">
      <c r="B14" s="601" t="s">
        <v>913</v>
      </c>
    </row>
    <row r="15" spans="1:3" s="15" customFormat="1" ht="14.25" x14ac:dyDescent="0.7">
      <c r="B15" s="601"/>
    </row>
    <row r="16" spans="1:3" s="15" customFormat="1" ht="12" x14ac:dyDescent="0.7">
      <c r="B16" s="19" t="s">
        <v>849</v>
      </c>
    </row>
    <row r="17" spans="2:2" s="15" customFormat="1" ht="12" x14ac:dyDescent="0.7">
      <c r="B17" s="19"/>
    </row>
  </sheetData>
  <sheetProtection algorithmName="SHA-512" hashValue="Nb1w70iCsq/e+n+A1Kw2vRKV8GlDPK+UviDbZAeJP4CEpKQ82yvRCOloR/nH6KJwkdIfu7+TBCAH7LgZXJR6SQ==" saltValue="SgnKkH852+wkzOaZUvG8Cg==" spinCount="100000" sheet="1" scenarios="1" formatRows="0"/>
  <phoneticPr fontId="2"/>
  <conditionalFormatting sqref="B5">
    <cfRule type="expression" dxfId="427" priority="1">
      <formula>$AE$5=TRUE</formula>
    </cfRule>
  </conditionalFormatting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&amp;L&amp;6sf03h6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O89"/>
  <sheetViews>
    <sheetView showGridLines="0" view="pageBreakPreview" zoomScale="80" zoomScaleNormal="100" zoomScaleSheetLayoutView="80" workbookViewId="0"/>
  </sheetViews>
  <sheetFormatPr defaultColWidth="8.6875" defaultRowHeight="12.75" x14ac:dyDescent="0.7"/>
  <cols>
    <col min="1" max="7" width="2.1875" style="38" customWidth="1"/>
    <col min="8" max="8" width="11.5" style="38" customWidth="1"/>
    <col min="9" max="9" width="2.1875" style="38" customWidth="1"/>
    <col min="10" max="10" width="2.6875" style="38" customWidth="1"/>
    <col min="11" max="11" width="11.5" style="38" customWidth="1"/>
    <col min="12" max="13" width="2.1875" style="38" customWidth="1"/>
    <col min="14" max="14" width="10" style="38" customWidth="1"/>
    <col min="15" max="15" width="5.125" style="38" customWidth="1"/>
    <col min="16" max="16" width="10.5" style="38" hidden="1" customWidth="1"/>
    <col min="17" max="17" width="42.1875" style="38" customWidth="1"/>
    <col min="18" max="19" width="2.1875" style="38" customWidth="1"/>
    <col min="20" max="20" width="3.6875" style="38" customWidth="1"/>
    <col min="21" max="34" width="2.1875" style="38" customWidth="1"/>
    <col min="35" max="39" width="8.6875" style="38"/>
    <col min="40" max="40" width="8.6875" style="38" customWidth="1"/>
    <col min="41" max="41" width="8.6875" style="38" hidden="1" customWidth="1"/>
    <col min="42" max="42" width="8.6875" style="38" customWidth="1"/>
    <col min="43" max="16384" width="8.6875" style="38"/>
  </cols>
  <sheetData>
    <row r="1" spans="2:41" ht="12" customHeight="1" x14ac:dyDescent="0.7"/>
    <row r="2" spans="2:41" ht="14.65" thickBot="1" x14ac:dyDescent="0.75">
      <c r="B2" s="45" t="str">
        <f ca="1">MID(CELL("filename",C2),FIND("]",CELL("filename",C2))+1,3)&amp;"．"</f>
        <v>6-4．</v>
      </c>
      <c r="C2" s="46"/>
      <c r="D2" s="46" t="s">
        <v>891</v>
      </c>
      <c r="E2" s="46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6" t="s">
        <v>761</v>
      </c>
    </row>
    <row r="3" spans="2:41" ht="12" customHeight="1" thickBot="1" x14ac:dyDescent="0.75">
      <c r="AO3" s="536" t="b">
        <v>0</v>
      </c>
    </row>
    <row r="4" spans="2:41" ht="12" customHeight="1" thickBot="1" x14ac:dyDescent="0.75"/>
    <row r="5" spans="2:41" ht="12" customHeight="1" x14ac:dyDescent="0.7">
      <c r="B5" s="934" t="s">
        <v>759</v>
      </c>
      <c r="C5" s="911"/>
      <c r="D5" s="911"/>
      <c r="E5" s="911"/>
      <c r="F5" s="911"/>
      <c r="G5" s="935"/>
      <c r="H5" s="910" t="s">
        <v>837</v>
      </c>
      <c r="I5" s="911"/>
      <c r="J5" s="935"/>
      <c r="K5" s="910" t="s">
        <v>558</v>
      </c>
      <c r="L5" s="911"/>
      <c r="M5" s="911"/>
      <c r="N5" s="911"/>
      <c r="O5" s="911"/>
      <c r="P5" s="911"/>
      <c r="Q5" s="912"/>
    </row>
    <row r="6" spans="2:41" ht="17.75" customHeight="1" thickBot="1" x14ac:dyDescent="0.75">
      <c r="B6" s="932"/>
      <c r="C6" s="914"/>
      <c r="D6" s="914"/>
      <c r="E6" s="914"/>
      <c r="F6" s="914"/>
      <c r="G6" s="933"/>
      <c r="H6" s="913"/>
      <c r="I6" s="914"/>
      <c r="J6" s="933"/>
      <c r="K6" s="913"/>
      <c r="L6" s="914"/>
      <c r="M6" s="914"/>
      <c r="N6" s="914"/>
      <c r="O6" s="914"/>
      <c r="P6" s="914"/>
      <c r="Q6" s="915"/>
    </row>
    <row r="7" spans="2:41" ht="24" customHeight="1" x14ac:dyDescent="0.7">
      <c r="B7" s="936" t="str">
        <f>'4. 排出源リスト'!F5&amp;"年度"</f>
        <v>令和2年度</v>
      </c>
      <c r="C7" s="937"/>
      <c r="D7" s="937"/>
      <c r="E7" s="937"/>
      <c r="F7" s="937"/>
      <c r="G7" s="938"/>
      <c r="H7" s="111">
        <f>'6-1. CO2排出量①'!L32</f>
        <v>0</v>
      </c>
      <c r="I7" s="948" t="s">
        <v>841</v>
      </c>
      <c r="J7" s="949"/>
      <c r="K7" s="916"/>
      <c r="L7" s="917"/>
      <c r="M7" s="917"/>
      <c r="N7" s="917"/>
      <c r="O7" s="917"/>
      <c r="P7" s="917"/>
      <c r="Q7" s="918"/>
    </row>
    <row r="8" spans="2:41" ht="24" customHeight="1" x14ac:dyDescent="0.7">
      <c r="B8" s="939" t="str">
        <f>'4. 排出源リスト'!G5&amp;"年度"</f>
        <v>令和3年度</v>
      </c>
      <c r="C8" s="940"/>
      <c r="D8" s="940"/>
      <c r="E8" s="940"/>
      <c r="F8" s="940"/>
      <c r="G8" s="941"/>
      <c r="H8" s="113">
        <f>'6-2. CO2排出量②'!L32</f>
        <v>0</v>
      </c>
      <c r="I8" s="924" t="s">
        <v>841</v>
      </c>
      <c r="J8" s="925"/>
      <c r="K8" s="919"/>
      <c r="L8" s="736"/>
      <c r="M8" s="736"/>
      <c r="N8" s="736"/>
      <c r="O8" s="736"/>
      <c r="P8" s="736"/>
      <c r="Q8" s="920"/>
    </row>
    <row r="9" spans="2:41" ht="24" customHeight="1" thickBot="1" x14ac:dyDescent="0.75">
      <c r="B9" s="942" t="str">
        <f>'4. 排出源リスト'!H5&amp;"年度"</f>
        <v>令和4年度</v>
      </c>
      <c r="C9" s="943"/>
      <c r="D9" s="943"/>
      <c r="E9" s="943"/>
      <c r="F9" s="943"/>
      <c r="G9" s="944"/>
      <c r="H9" s="115">
        <f>'6-3. CO2排出量③'!L32</f>
        <v>0</v>
      </c>
      <c r="I9" s="926" t="s">
        <v>841</v>
      </c>
      <c r="J9" s="927"/>
      <c r="K9" s="921"/>
      <c r="L9" s="922"/>
      <c r="M9" s="922"/>
      <c r="N9" s="922"/>
      <c r="O9" s="922"/>
      <c r="P9" s="922"/>
      <c r="Q9" s="923"/>
    </row>
    <row r="10" spans="2:41" ht="24" customHeight="1" x14ac:dyDescent="0.7">
      <c r="B10" s="756" t="s">
        <v>8</v>
      </c>
      <c r="C10" s="701"/>
      <c r="D10" s="701"/>
      <c r="E10" s="701"/>
      <c r="F10" s="701"/>
      <c r="G10" s="757"/>
      <c r="H10" s="117">
        <f>SUM(H7:H9)</f>
        <v>0</v>
      </c>
      <c r="I10" s="928" t="s">
        <v>841</v>
      </c>
      <c r="J10" s="929"/>
      <c r="K10" s="595"/>
      <c r="L10" s="596"/>
      <c r="M10" s="596"/>
      <c r="N10" s="596"/>
      <c r="O10" s="596"/>
      <c r="P10" s="596"/>
      <c r="Q10" s="596"/>
    </row>
    <row r="11" spans="2:41" ht="27" customHeight="1" thickBot="1" x14ac:dyDescent="0.75">
      <c r="B11" s="945" t="s">
        <v>842</v>
      </c>
      <c r="C11" s="946"/>
      <c r="D11" s="946"/>
      <c r="E11" s="946"/>
      <c r="F11" s="946"/>
      <c r="G11" s="947"/>
      <c r="H11" s="119">
        <f>ROUNDDOWN(H10/3,0)</f>
        <v>0</v>
      </c>
      <c r="I11" s="930" t="s">
        <v>841</v>
      </c>
      <c r="J11" s="931"/>
      <c r="K11" s="595"/>
      <c r="L11" s="596"/>
      <c r="M11" s="596"/>
      <c r="N11" s="596"/>
      <c r="O11" s="596"/>
      <c r="P11" s="596"/>
      <c r="Q11" s="596"/>
    </row>
    <row r="12" spans="2:41" ht="12" customHeight="1" x14ac:dyDescent="0.7">
      <c r="B12" s="129" t="s">
        <v>4</v>
      </c>
      <c r="C12" s="129" t="s">
        <v>911</v>
      </c>
      <c r="D12" s="5"/>
      <c r="E12" s="122"/>
      <c r="F12" s="122"/>
    </row>
    <row r="13" spans="2:41" ht="12" customHeight="1" x14ac:dyDescent="0.7">
      <c r="B13" s="129"/>
      <c r="C13" s="129"/>
      <c r="D13" s="5"/>
    </row>
    <row r="14" spans="2:41" ht="12" customHeight="1" x14ac:dyDescent="0.7">
      <c r="B14" s="129"/>
      <c r="C14" s="121"/>
    </row>
    <row r="15" spans="2:41" ht="12" customHeight="1" thickBot="1" x14ac:dyDescent="0.7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7">
      <c r="B16" s="756" t="s">
        <v>845</v>
      </c>
      <c r="C16" s="701"/>
      <c r="D16" s="701"/>
      <c r="E16" s="701"/>
      <c r="F16" s="701"/>
      <c r="G16" s="757"/>
      <c r="H16" s="537"/>
      <c r="I16" s="123" t="s">
        <v>841</v>
      </c>
      <c r="J16" s="124"/>
      <c r="K16" s="5"/>
      <c r="L16" s="5"/>
      <c r="M16" s="5"/>
      <c r="N16" s="5"/>
      <c r="O16" s="5"/>
      <c r="P16" s="5"/>
      <c r="Q16" s="5"/>
      <c r="R16" s="125"/>
      <c r="S16" s="125"/>
      <c r="T16" s="5"/>
      <c r="U16" s="5"/>
    </row>
    <row r="17" spans="2:21" ht="24" customHeight="1" thickBot="1" x14ac:dyDescent="0.75">
      <c r="B17" s="932" t="s">
        <v>846</v>
      </c>
      <c r="C17" s="914"/>
      <c r="D17" s="914"/>
      <c r="E17" s="914"/>
      <c r="F17" s="914"/>
      <c r="G17" s="933"/>
      <c r="H17" s="126">
        <f>H11-H16</f>
        <v>0</v>
      </c>
      <c r="I17" s="127" t="s">
        <v>841</v>
      </c>
      <c r="J17" s="128"/>
      <c r="K17" s="5"/>
      <c r="L17" s="5"/>
      <c r="M17" s="5"/>
      <c r="N17" s="5"/>
      <c r="O17" s="5"/>
      <c r="P17" s="5"/>
      <c r="Q17" s="5"/>
      <c r="R17" s="125"/>
      <c r="S17" s="125"/>
      <c r="T17" s="5"/>
      <c r="U17" s="5"/>
    </row>
    <row r="18" spans="2:21" ht="12" customHeight="1" x14ac:dyDescent="0.7">
      <c r="B18" s="641" t="s">
        <v>4</v>
      </c>
      <c r="C18" s="642" t="s">
        <v>939</v>
      </c>
      <c r="D18" s="643"/>
      <c r="E18" s="643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7">
      <c r="B19" s="644"/>
      <c r="C19" s="642" t="s">
        <v>940</v>
      </c>
      <c r="E19" s="25"/>
      <c r="F19" s="25"/>
      <c r="G19" s="129"/>
      <c r="H19" s="129"/>
      <c r="I19" s="12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"/>
    </row>
    <row r="20" spans="2:21" ht="12" customHeight="1" x14ac:dyDescent="0.7">
      <c r="B20" s="129"/>
      <c r="C20" s="129"/>
      <c r="D20" s="129"/>
      <c r="E20" s="129"/>
      <c r="F20" s="129"/>
      <c r="G20" s="129"/>
      <c r="H20" s="129"/>
      <c r="I20" s="12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"/>
    </row>
    <row r="21" spans="2:21" ht="12" customHeight="1" x14ac:dyDescent="0.7">
      <c r="B21" s="129"/>
      <c r="C21" s="129"/>
      <c r="D21" s="129"/>
      <c r="E21" s="129"/>
      <c r="F21" s="129"/>
      <c r="G21" s="129"/>
      <c r="H21" s="129"/>
      <c r="I21" s="12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"/>
    </row>
    <row r="22" spans="2:21" ht="15" customHeight="1" thickBot="1" x14ac:dyDescent="0.75">
      <c r="B22" s="12" t="s">
        <v>778</v>
      </c>
      <c r="C22" s="129"/>
      <c r="D22" s="129"/>
      <c r="E22" s="129"/>
      <c r="F22" s="129"/>
      <c r="G22" s="129"/>
      <c r="H22" s="129"/>
      <c r="I22" s="129"/>
      <c r="J22" s="59"/>
      <c r="K22" s="642" t="s">
        <v>941</v>
      </c>
      <c r="L22" s="59"/>
      <c r="M22" s="59"/>
      <c r="N22" s="59"/>
      <c r="O22" s="59"/>
      <c r="P22" s="59"/>
      <c r="Q22" s="59"/>
      <c r="R22" s="59"/>
      <c r="S22" s="59"/>
      <c r="T22" s="59"/>
      <c r="U22" s="5"/>
    </row>
    <row r="23" spans="2:21" ht="31.25" customHeight="1" x14ac:dyDescent="0.7">
      <c r="B23" s="957" t="s">
        <v>759</v>
      </c>
      <c r="C23" s="958"/>
      <c r="D23" s="958"/>
      <c r="E23" s="958"/>
      <c r="F23" s="958"/>
      <c r="G23" s="958"/>
      <c r="H23" s="700" t="s">
        <v>779</v>
      </c>
      <c r="I23" s="701"/>
      <c r="J23" s="757"/>
      <c r="K23" s="950" t="s">
        <v>847</v>
      </c>
      <c r="L23" s="951"/>
      <c r="M23" s="952"/>
      <c r="N23" s="953" t="s">
        <v>780</v>
      </c>
      <c r="O23" s="874"/>
      <c r="P23" s="59"/>
      <c r="Q23" s="59"/>
      <c r="R23" s="59"/>
      <c r="S23" s="59"/>
      <c r="T23" s="59"/>
      <c r="U23" s="5"/>
    </row>
    <row r="24" spans="2:21" ht="21.6" customHeight="1" x14ac:dyDescent="0.7">
      <c r="B24" s="939" t="str">
        <f>'4. 排出源リスト'!F5&amp;"年度"</f>
        <v>令和2年度</v>
      </c>
      <c r="C24" s="940"/>
      <c r="D24" s="940"/>
      <c r="E24" s="940"/>
      <c r="F24" s="940"/>
      <c r="G24" s="941"/>
      <c r="H24" s="954"/>
      <c r="I24" s="955"/>
      <c r="J24" s="956"/>
      <c r="K24" s="967"/>
      <c r="L24" s="968"/>
      <c r="M24" s="969"/>
      <c r="N24" s="973"/>
      <c r="O24" s="974"/>
      <c r="P24" s="59"/>
      <c r="Q24" s="59"/>
      <c r="R24" s="59"/>
      <c r="S24" s="59"/>
      <c r="T24" s="59"/>
      <c r="U24" s="5"/>
    </row>
    <row r="25" spans="2:21" ht="21.6" customHeight="1" x14ac:dyDescent="0.7">
      <c r="B25" s="939" t="str">
        <f>'4. 排出源リスト'!G5&amp;"年度"</f>
        <v>令和3年度</v>
      </c>
      <c r="C25" s="940"/>
      <c r="D25" s="940"/>
      <c r="E25" s="940"/>
      <c r="F25" s="940"/>
      <c r="G25" s="941"/>
      <c r="H25" s="954"/>
      <c r="I25" s="955"/>
      <c r="J25" s="956"/>
      <c r="K25" s="967"/>
      <c r="L25" s="968"/>
      <c r="M25" s="969"/>
      <c r="N25" s="973"/>
      <c r="O25" s="974"/>
      <c r="P25" s="59"/>
      <c r="Q25" s="59"/>
      <c r="R25" s="59"/>
      <c r="S25" s="59"/>
      <c r="T25" s="59"/>
      <c r="U25" s="5"/>
    </row>
    <row r="26" spans="2:21" ht="21.6" customHeight="1" thickBot="1" x14ac:dyDescent="0.75">
      <c r="B26" s="959" t="str">
        <f>'4. 排出源リスト'!H5&amp;"年度"</f>
        <v>令和4年度</v>
      </c>
      <c r="C26" s="960"/>
      <c r="D26" s="960"/>
      <c r="E26" s="960"/>
      <c r="F26" s="960"/>
      <c r="G26" s="961"/>
      <c r="H26" s="964"/>
      <c r="I26" s="965"/>
      <c r="J26" s="966"/>
      <c r="K26" s="970"/>
      <c r="L26" s="971"/>
      <c r="M26" s="972"/>
      <c r="N26" s="975"/>
      <c r="O26" s="976"/>
      <c r="P26" s="59"/>
      <c r="Q26" s="59"/>
      <c r="R26" s="59"/>
      <c r="S26" s="59"/>
      <c r="T26" s="59"/>
      <c r="U26" s="5"/>
    </row>
    <row r="27" spans="2:21" ht="12" customHeight="1" x14ac:dyDescent="0.7">
      <c r="C27" s="129"/>
      <c r="D27" s="129"/>
      <c r="E27" s="129"/>
      <c r="F27" s="129"/>
      <c r="G27" s="129"/>
      <c r="H27" s="129"/>
      <c r="I27" s="12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"/>
    </row>
    <row r="28" spans="2:21" ht="12" customHeight="1" x14ac:dyDescent="0.7">
      <c r="B28" s="497"/>
      <c r="C28" s="480"/>
      <c r="D28" s="37"/>
      <c r="E28" s="37"/>
      <c r="F28" s="37"/>
      <c r="G28" s="37"/>
      <c r="H28" s="37"/>
      <c r="I28" s="37"/>
      <c r="J28" s="33"/>
      <c r="K28" s="33"/>
      <c r="L28" s="33"/>
      <c r="M28" s="33"/>
      <c r="N28" s="33"/>
      <c r="O28" s="33"/>
      <c r="P28" s="33"/>
      <c r="Q28" s="59"/>
      <c r="R28" s="59"/>
      <c r="S28" s="59"/>
      <c r="T28" s="59"/>
      <c r="U28" s="5"/>
    </row>
    <row r="29" spans="2:21" ht="12" customHeight="1" x14ac:dyDescent="0.7">
      <c r="B29" s="33"/>
      <c r="C29" s="33"/>
      <c r="D29" s="33"/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122"/>
      <c r="R29" s="122"/>
      <c r="S29" s="122"/>
      <c r="T29" s="122"/>
    </row>
    <row r="30" spans="2:21" ht="12" customHeight="1" x14ac:dyDescent="0.7"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</row>
    <row r="31" spans="2:21" ht="28.25" customHeight="1" x14ac:dyDescent="0.7">
      <c r="B31" s="977"/>
      <c r="C31" s="977"/>
      <c r="D31" s="977"/>
      <c r="E31" s="977"/>
      <c r="F31" s="977"/>
      <c r="G31" s="977"/>
      <c r="H31" s="977"/>
      <c r="I31" s="977"/>
      <c r="J31" s="977"/>
      <c r="K31" s="962"/>
      <c r="L31" s="962"/>
      <c r="M31" s="962"/>
      <c r="N31" s="962"/>
      <c r="O31" s="962"/>
      <c r="P31" s="962"/>
    </row>
    <row r="32" spans="2:21" ht="15.6" customHeight="1" x14ac:dyDescent="0.7">
      <c r="B32" s="787"/>
      <c r="C32" s="787"/>
      <c r="D32" s="787"/>
      <c r="E32" s="787"/>
      <c r="F32" s="787"/>
      <c r="G32" s="787"/>
      <c r="H32" s="978"/>
      <c r="I32" s="978"/>
      <c r="J32" s="978"/>
      <c r="K32" s="963"/>
      <c r="L32" s="963"/>
      <c r="M32" s="963"/>
      <c r="N32" s="963"/>
      <c r="O32" s="963"/>
      <c r="P32" s="963"/>
    </row>
    <row r="33" spans="2:16" ht="15.6" customHeight="1" x14ac:dyDescent="0.7">
      <c r="B33" s="772"/>
      <c r="C33" s="772"/>
      <c r="D33" s="772"/>
      <c r="E33" s="772"/>
      <c r="F33" s="772"/>
      <c r="G33" s="772"/>
      <c r="H33" s="978"/>
      <c r="I33" s="978"/>
      <c r="J33" s="978"/>
      <c r="K33" s="963"/>
      <c r="L33" s="963"/>
      <c r="M33" s="963"/>
      <c r="N33" s="963"/>
      <c r="O33" s="963"/>
      <c r="P33" s="963"/>
    </row>
    <row r="34" spans="2:16" ht="15.6" customHeight="1" x14ac:dyDescent="0.7">
      <c r="B34" s="787"/>
      <c r="C34" s="787"/>
      <c r="D34" s="787"/>
      <c r="E34" s="787"/>
      <c r="F34" s="787"/>
      <c r="G34" s="787"/>
      <c r="H34" s="978"/>
      <c r="I34" s="978"/>
      <c r="J34" s="978"/>
      <c r="K34" s="963"/>
      <c r="L34" s="963"/>
      <c r="M34" s="963"/>
      <c r="N34" s="963"/>
      <c r="O34" s="963"/>
      <c r="P34" s="963"/>
    </row>
    <row r="35" spans="2:16" ht="15.6" customHeight="1" x14ac:dyDescent="0.7">
      <c r="B35" s="772"/>
      <c r="C35" s="772"/>
      <c r="D35" s="772"/>
      <c r="E35" s="772"/>
      <c r="F35" s="772"/>
      <c r="G35" s="772"/>
      <c r="H35" s="978"/>
      <c r="I35" s="978"/>
      <c r="J35" s="978"/>
      <c r="K35" s="963"/>
      <c r="L35" s="963"/>
      <c r="M35" s="963"/>
      <c r="N35" s="963"/>
      <c r="O35" s="963"/>
      <c r="P35" s="963"/>
    </row>
    <row r="36" spans="2:16" ht="15.6" customHeight="1" x14ac:dyDescent="0.7">
      <c r="B36" s="787"/>
      <c r="C36" s="787"/>
      <c r="D36" s="787"/>
      <c r="E36" s="787"/>
      <c r="F36" s="787"/>
      <c r="G36" s="787"/>
      <c r="H36" s="978"/>
      <c r="I36" s="978"/>
      <c r="J36" s="978"/>
      <c r="K36" s="963"/>
      <c r="L36" s="963"/>
      <c r="M36" s="963"/>
      <c r="N36" s="963"/>
      <c r="O36" s="963"/>
      <c r="P36" s="963"/>
    </row>
    <row r="37" spans="2:16" ht="15.6" customHeight="1" x14ac:dyDescent="0.7">
      <c r="B37" s="772"/>
      <c r="C37" s="772"/>
      <c r="D37" s="772"/>
      <c r="E37" s="772"/>
      <c r="F37" s="772"/>
      <c r="G37" s="772"/>
      <c r="H37" s="978"/>
      <c r="I37" s="978"/>
      <c r="J37" s="978"/>
      <c r="K37" s="963"/>
      <c r="L37" s="963"/>
      <c r="M37" s="963"/>
      <c r="N37" s="963"/>
      <c r="O37" s="963"/>
      <c r="P37" s="963"/>
    </row>
    <row r="38" spans="2:16" ht="15.6" customHeight="1" x14ac:dyDescent="0.7">
      <c r="B38" s="787"/>
      <c r="C38" s="787"/>
      <c r="D38" s="787"/>
      <c r="E38" s="787"/>
      <c r="F38" s="787"/>
      <c r="G38" s="787"/>
      <c r="H38" s="978"/>
      <c r="I38" s="978"/>
      <c r="J38" s="978"/>
      <c r="K38" s="963"/>
      <c r="L38" s="963"/>
      <c r="M38" s="963"/>
      <c r="N38" s="963"/>
      <c r="O38" s="963"/>
      <c r="P38" s="963"/>
    </row>
    <row r="39" spans="2:16" ht="15.6" customHeight="1" x14ac:dyDescent="0.7">
      <c r="B39" s="772"/>
      <c r="C39" s="772"/>
      <c r="D39" s="772"/>
      <c r="E39" s="772"/>
      <c r="F39" s="772"/>
      <c r="G39" s="772"/>
      <c r="H39" s="978"/>
      <c r="I39" s="978"/>
      <c r="J39" s="978"/>
      <c r="K39" s="963"/>
      <c r="L39" s="963"/>
      <c r="M39" s="963"/>
      <c r="N39" s="963"/>
      <c r="O39" s="963"/>
      <c r="P39" s="963"/>
    </row>
    <row r="40" spans="2:16" ht="15.6" customHeight="1" x14ac:dyDescent="0.7">
      <c r="B40" s="787"/>
      <c r="C40" s="787"/>
      <c r="D40" s="787"/>
      <c r="E40" s="787"/>
      <c r="F40" s="787"/>
      <c r="G40" s="787"/>
      <c r="H40" s="978"/>
      <c r="I40" s="978"/>
      <c r="J40" s="978"/>
      <c r="K40" s="963"/>
      <c r="L40" s="963"/>
      <c r="M40" s="963"/>
      <c r="N40" s="963"/>
      <c r="O40" s="963"/>
      <c r="P40" s="963"/>
    </row>
    <row r="41" spans="2:16" ht="15.6" customHeight="1" x14ac:dyDescent="0.7">
      <c r="B41" s="772"/>
      <c r="C41" s="772"/>
      <c r="D41" s="772"/>
      <c r="E41" s="772"/>
      <c r="F41" s="772"/>
      <c r="G41" s="772"/>
      <c r="H41" s="978"/>
      <c r="I41" s="978"/>
      <c r="J41" s="978"/>
      <c r="K41" s="963"/>
      <c r="L41" s="963"/>
      <c r="M41" s="963"/>
      <c r="N41" s="963"/>
      <c r="O41" s="963"/>
      <c r="P41" s="963"/>
    </row>
    <row r="42" spans="2:16" ht="15.6" customHeight="1" x14ac:dyDescent="0.7">
      <c r="B42" s="787"/>
      <c r="C42" s="787"/>
      <c r="D42" s="787"/>
      <c r="E42" s="787"/>
      <c r="F42" s="787"/>
      <c r="G42" s="787"/>
      <c r="H42" s="978"/>
      <c r="I42" s="978"/>
      <c r="J42" s="978"/>
      <c r="K42" s="963"/>
      <c r="L42" s="963"/>
      <c r="M42" s="963"/>
      <c r="N42" s="963"/>
      <c r="O42" s="963"/>
      <c r="P42" s="963"/>
    </row>
    <row r="43" spans="2:16" ht="15.6" customHeight="1" x14ac:dyDescent="0.7">
      <c r="B43" s="772"/>
      <c r="C43" s="772"/>
      <c r="D43" s="772"/>
      <c r="E43" s="772"/>
      <c r="F43" s="772"/>
      <c r="G43" s="772"/>
      <c r="H43" s="978"/>
      <c r="I43" s="978"/>
      <c r="J43" s="978"/>
      <c r="K43" s="963"/>
      <c r="L43" s="963"/>
      <c r="M43" s="963"/>
      <c r="N43" s="963"/>
      <c r="O43" s="963"/>
      <c r="P43" s="963"/>
    </row>
    <row r="44" spans="2:16" ht="15.6" customHeight="1" x14ac:dyDescent="0.7">
      <c r="B44" s="787"/>
      <c r="C44" s="787"/>
      <c r="D44" s="787"/>
      <c r="E44" s="787"/>
      <c r="F44" s="787"/>
      <c r="G44" s="787"/>
      <c r="H44" s="978"/>
      <c r="I44" s="978"/>
      <c r="J44" s="978"/>
      <c r="K44" s="963"/>
      <c r="L44" s="963"/>
      <c r="M44" s="963"/>
      <c r="N44" s="963"/>
      <c r="O44" s="963"/>
      <c r="P44" s="963"/>
    </row>
    <row r="45" spans="2:16" ht="15.6" customHeight="1" x14ac:dyDescent="0.7">
      <c r="B45" s="772"/>
      <c r="C45" s="772"/>
      <c r="D45" s="772"/>
      <c r="E45" s="772"/>
      <c r="F45" s="772"/>
      <c r="G45" s="772"/>
      <c r="H45" s="978"/>
      <c r="I45" s="978"/>
      <c r="J45" s="978"/>
      <c r="K45" s="963"/>
      <c r="L45" s="963"/>
      <c r="M45" s="963"/>
      <c r="N45" s="963"/>
      <c r="O45" s="963"/>
      <c r="P45" s="963"/>
    </row>
    <row r="46" spans="2:16" ht="15.6" customHeight="1" x14ac:dyDescent="0.7">
      <c r="B46" s="787"/>
      <c r="C46" s="787"/>
      <c r="D46" s="787"/>
      <c r="E46" s="787"/>
      <c r="F46" s="787"/>
      <c r="G46" s="787"/>
      <c r="H46" s="978"/>
      <c r="I46" s="978"/>
      <c r="J46" s="978"/>
      <c r="K46" s="963"/>
      <c r="L46" s="963"/>
      <c r="M46" s="963"/>
      <c r="N46" s="963"/>
      <c r="O46" s="963"/>
      <c r="P46" s="963"/>
    </row>
    <row r="47" spans="2:16" ht="12" customHeight="1" x14ac:dyDescent="0.7"/>
    <row r="48" spans="2:16" ht="12" customHeight="1" x14ac:dyDescent="0.7"/>
    <row r="49" ht="12" customHeight="1" x14ac:dyDescent="0.7"/>
    <row r="50" ht="12" customHeight="1" x14ac:dyDescent="0.7"/>
    <row r="51" ht="12" customHeight="1" x14ac:dyDescent="0.7"/>
    <row r="52" ht="12" customHeight="1" x14ac:dyDescent="0.7"/>
    <row r="53" ht="12" customHeight="1" x14ac:dyDescent="0.7"/>
    <row r="54" ht="12" customHeight="1" x14ac:dyDescent="0.7"/>
    <row r="55" ht="12" customHeight="1" x14ac:dyDescent="0.7"/>
    <row r="56" ht="12" customHeight="1" x14ac:dyDescent="0.7"/>
    <row r="57" ht="12" customHeight="1" x14ac:dyDescent="0.7"/>
    <row r="58" ht="12" customHeight="1" x14ac:dyDescent="0.7"/>
    <row r="59" ht="12" customHeight="1" x14ac:dyDescent="0.7"/>
    <row r="60" ht="12" customHeight="1" x14ac:dyDescent="0.7"/>
    <row r="61" ht="12" customHeight="1" x14ac:dyDescent="0.7"/>
    <row r="62" ht="12" customHeight="1" x14ac:dyDescent="0.7"/>
    <row r="63" ht="12" customHeight="1" x14ac:dyDescent="0.7"/>
    <row r="64" ht="12" customHeight="1" x14ac:dyDescent="0.7"/>
    <row r="65" ht="12" customHeight="1" x14ac:dyDescent="0.7"/>
    <row r="66" ht="12" customHeight="1" x14ac:dyDescent="0.7"/>
    <row r="67" ht="12" customHeight="1" x14ac:dyDescent="0.7"/>
    <row r="68" ht="12" customHeight="1" x14ac:dyDescent="0.7"/>
    <row r="69" ht="12" customHeight="1" x14ac:dyDescent="0.7"/>
    <row r="70" ht="12" customHeight="1" x14ac:dyDescent="0.7"/>
    <row r="71" ht="12" customHeight="1" x14ac:dyDescent="0.7"/>
    <row r="72" ht="12" customHeight="1" x14ac:dyDescent="0.7"/>
    <row r="73" ht="12" customHeight="1" x14ac:dyDescent="0.7"/>
    <row r="74" ht="12" customHeight="1" x14ac:dyDescent="0.7"/>
    <row r="75" ht="12" customHeight="1" x14ac:dyDescent="0.7"/>
    <row r="76" ht="12" customHeight="1" x14ac:dyDescent="0.7"/>
    <row r="77" ht="12" customHeight="1" x14ac:dyDescent="0.7"/>
    <row r="78" ht="12" customHeight="1" x14ac:dyDescent="0.7"/>
    <row r="79" ht="12" customHeight="1" x14ac:dyDescent="0.7"/>
    <row r="80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</sheetData>
  <sheetProtection algorithmName="SHA-512" hashValue="cDBz0mCLghb7NB/YlQljWviJxam749zhLPTfRRevVFhFb7sgKWYc/Dv1yYSwEiJEP6c2SGjnQNQGAnViFevZOA==" saltValue="p8AwCMC+dkeMCNtCV+T7Kw==" spinCount="100000" sheet="1" scenarios="1" formatRows="0"/>
  <mergeCells count="114">
    <mergeCell ref="M33:N33"/>
    <mergeCell ref="O33:P33"/>
    <mergeCell ref="K34:L34"/>
    <mergeCell ref="M34:N34"/>
    <mergeCell ref="O34:P34"/>
    <mergeCell ref="K44:L44"/>
    <mergeCell ref="M44:N44"/>
    <mergeCell ref="O44:P44"/>
    <mergeCell ref="K39:L39"/>
    <mergeCell ref="M39:N39"/>
    <mergeCell ref="O39:P39"/>
    <mergeCell ref="K40:L40"/>
    <mergeCell ref="M40:N40"/>
    <mergeCell ref="O40:P40"/>
    <mergeCell ref="K37:L37"/>
    <mergeCell ref="M37:N37"/>
    <mergeCell ref="O37:P37"/>
    <mergeCell ref="K38:L38"/>
    <mergeCell ref="M38:N38"/>
    <mergeCell ref="O38:P38"/>
    <mergeCell ref="K35:L35"/>
    <mergeCell ref="M35:N35"/>
    <mergeCell ref="O35:P35"/>
    <mergeCell ref="K36:L36"/>
    <mergeCell ref="M46:N46"/>
    <mergeCell ref="O46:P46"/>
    <mergeCell ref="K41:L41"/>
    <mergeCell ref="M41:N41"/>
    <mergeCell ref="O41:P41"/>
    <mergeCell ref="K42:L42"/>
    <mergeCell ref="M42:N42"/>
    <mergeCell ref="O42:P42"/>
    <mergeCell ref="K43:L43"/>
    <mergeCell ref="M43:N43"/>
    <mergeCell ref="O43:P43"/>
    <mergeCell ref="H38:J38"/>
    <mergeCell ref="H39:J39"/>
    <mergeCell ref="H40:J40"/>
    <mergeCell ref="M36:N36"/>
    <mergeCell ref="O36:P36"/>
    <mergeCell ref="H44:J44"/>
    <mergeCell ref="H45:J45"/>
    <mergeCell ref="H46:J46"/>
    <mergeCell ref="B43:G43"/>
    <mergeCell ref="B44:G44"/>
    <mergeCell ref="B45:G45"/>
    <mergeCell ref="B46:G46"/>
    <mergeCell ref="H41:J41"/>
    <mergeCell ref="H42:J42"/>
    <mergeCell ref="H43:J43"/>
    <mergeCell ref="B38:G38"/>
    <mergeCell ref="B39:G39"/>
    <mergeCell ref="B40:G40"/>
    <mergeCell ref="B41:G41"/>
    <mergeCell ref="B42:G42"/>
    <mergeCell ref="K45:L45"/>
    <mergeCell ref="M45:N45"/>
    <mergeCell ref="O45:P45"/>
    <mergeCell ref="K46:L46"/>
    <mergeCell ref="B33:G33"/>
    <mergeCell ref="B34:G34"/>
    <mergeCell ref="B35:G35"/>
    <mergeCell ref="B36:G36"/>
    <mergeCell ref="B37:G37"/>
    <mergeCell ref="B31:G31"/>
    <mergeCell ref="H31:J31"/>
    <mergeCell ref="B32:G32"/>
    <mergeCell ref="K31:L31"/>
    <mergeCell ref="K33:L33"/>
    <mergeCell ref="H32:J32"/>
    <mergeCell ref="H33:J33"/>
    <mergeCell ref="H34:J34"/>
    <mergeCell ref="H35:J35"/>
    <mergeCell ref="H36:J36"/>
    <mergeCell ref="H37:J37"/>
    <mergeCell ref="M31:N31"/>
    <mergeCell ref="O31:P31"/>
    <mergeCell ref="K32:L32"/>
    <mergeCell ref="M32:N32"/>
    <mergeCell ref="O32:P32"/>
    <mergeCell ref="H26:J26"/>
    <mergeCell ref="K24:M24"/>
    <mergeCell ref="K25:M25"/>
    <mergeCell ref="K26:M26"/>
    <mergeCell ref="N24:O24"/>
    <mergeCell ref="N25:O25"/>
    <mergeCell ref="N26:O26"/>
    <mergeCell ref="H23:J23"/>
    <mergeCell ref="K23:M23"/>
    <mergeCell ref="N23:O23"/>
    <mergeCell ref="H24:J24"/>
    <mergeCell ref="H25:J25"/>
    <mergeCell ref="B23:G23"/>
    <mergeCell ref="B24:G24"/>
    <mergeCell ref="B25:G25"/>
    <mergeCell ref="B26:G26"/>
    <mergeCell ref="B17:G17"/>
    <mergeCell ref="B5:G6"/>
    <mergeCell ref="B7:G7"/>
    <mergeCell ref="B8:G8"/>
    <mergeCell ref="B9:G9"/>
    <mergeCell ref="B10:G10"/>
    <mergeCell ref="B11:G11"/>
    <mergeCell ref="I7:J7"/>
    <mergeCell ref="H5:J6"/>
    <mergeCell ref="K5:Q6"/>
    <mergeCell ref="K7:Q7"/>
    <mergeCell ref="K8:Q8"/>
    <mergeCell ref="K9:Q9"/>
    <mergeCell ref="I8:J8"/>
    <mergeCell ref="I9:J9"/>
    <mergeCell ref="I10:J10"/>
    <mergeCell ref="I11:J11"/>
    <mergeCell ref="B16:G16"/>
  </mergeCells>
  <phoneticPr fontId="2"/>
  <conditionalFormatting sqref="H7:H11 H16:H17 B7:G9 B24:O26 K31:P31 H32:P46">
    <cfRule type="expression" dxfId="220" priority="6">
      <formula>$AO$3</formula>
    </cfRule>
  </conditionalFormatting>
  <conditionalFormatting sqref="K7">
    <cfRule type="expression" dxfId="219" priority="5">
      <formula>$AO$3</formula>
    </cfRule>
  </conditionalFormatting>
  <conditionalFormatting sqref="K8">
    <cfRule type="expression" dxfId="218" priority="4">
      <formula>$AO$3</formula>
    </cfRule>
  </conditionalFormatting>
  <conditionalFormatting sqref="K9">
    <cfRule type="expression" dxfId="217" priority="3">
      <formula>$AO$3</formula>
    </cfRule>
  </conditionalFormatting>
  <conditionalFormatting sqref="K10">
    <cfRule type="expression" dxfId="216" priority="2">
      <formula>$AO$3</formula>
    </cfRule>
  </conditionalFormatting>
  <conditionalFormatting sqref="K11">
    <cfRule type="expression" dxfId="215" priority="1">
      <formula>$AO$3</formula>
    </cfRule>
  </conditionalFormatting>
  <dataValidations count="1">
    <dataValidation allowBlank="1" showInputMessage="1" showErrorMessage="1" prompt="整数で記入してください。" sqref="H16" xr:uid="{00000000-0002-0000-0900-000000000000}"/>
  </dataValidations>
  <pageMargins left="0.59055118110236227" right="0.59055118110236227" top="0.39370078740157483" bottom="0.39370078740157483" header="0.31496062992125984" footer="0.31496062992125984"/>
  <pageSetup paperSize="9" scale="64" fitToHeight="0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10</xdr:col>
                    <xdr:colOff>647700</xdr:colOff>
                    <xdr:row>0</xdr:row>
                    <xdr:rowOff>142875</xdr:rowOff>
                  </from>
                  <to>
                    <xdr:col>14</xdr:col>
                    <xdr:colOff>61913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CZ198"/>
  <sheetViews>
    <sheetView showGridLines="0" view="pageBreakPreview" zoomScale="80" zoomScaleNormal="85" zoomScaleSheetLayoutView="80" workbookViewId="0"/>
  </sheetViews>
  <sheetFormatPr defaultColWidth="8.6875" defaultRowHeight="12" x14ac:dyDescent="0.7"/>
  <cols>
    <col min="1" max="1" width="1.1875" style="204" customWidth="1"/>
    <col min="2" max="2" width="4.5" style="187" customWidth="1"/>
    <col min="3" max="3" width="2.1875" style="5" customWidth="1"/>
    <col min="4" max="4" width="32.1875" style="5" customWidth="1"/>
    <col min="5" max="5" width="15.6875" style="33" customWidth="1"/>
    <col min="6" max="6" width="5.625" style="33" customWidth="1"/>
    <col min="7" max="7" width="10" style="33" customWidth="1"/>
    <col min="8" max="8" width="6.6875" style="33" customWidth="1"/>
    <col min="9" max="10" width="9.1875" style="33" customWidth="1"/>
    <col min="11" max="11" width="13.6875" style="33" customWidth="1"/>
    <col min="12" max="12" width="34.125" style="33" customWidth="1"/>
    <col min="13" max="13" width="10.6875" style="33" customWidth="1"/>
    <col min="14" max="14" width="22.1875" style="5" customWidth="1"/>
    <col min="15" max="15" width="12.625" style="5" customWidth="1"/>
    <col min="16" max="16" width="8.6875" style="187" customWidth="1"/>
    <col min="17" max="55" width="2.1875" style="187" customWidth="1"/>
    <col min="56" max="56" width="9.1875" style="187" hidden="1" customWidth="1"/>
    <col min="57" max="70" width="2.1875" style="187" customWidth="1"/>
    <col min="71" max="71" width="2.1875" style="205" customWidth="1"/>
    <col min="72" max="72" width="2.1875" style="206" customWidth="1"/>
    <col min="73" max="81" width="2.1875" style="187" customWidth="1"/>
    <col min="82" max="82" width="8.6875" style="187"/>
    <col min="83" max="84" width="8.6875" style="207"/>
    <col min="85" max="85" width="6.125" style="207" customWidth="1"/>
    <col min="86" max="86" width="8.6875" style="207"/>
    <col min="87" max="87" width="8.1875" style="207" customWidth="1"/>
    <col min="88" max="88" width="9.6875" style="207" customWidth="1"/>
    <col min="89" max="89" width="6.5" style="207" customWidth="1"/>
    <col min="90" max="97" width="8.6875" style="207"/>
    <col min="98" max="98" width="26.1875" style="207" customWidth="1"/>
    <col min="99" max="104" width="8.6875" style="207"/>
    <col min="105" max="16384" width="8.6875" style="187"/>
  </cols>
  <sheetData>
    <row r="1" spans="1:72" ht="12" customHeight="1" thickBot="1" x14ac:dyDescent="0.75"/>
    <row r="2" spans="1:72" ht="20.75" customHeight="1" thickBot="1" x14ac:dyDescent="0.75">
      <c r="B2" s="498" t="str">
        <f ca="1">MID(CELL("filename",C2),FIND("]",CELL("filename",C2))+1,3)&amp;"．"</f>
        <v>7-1．</v>
      </c>
      <c r="C2" s="45" t="s">
        <v>899</v>
      </c>
      <c r="D2" s="45"/>
      <c r="E2" s="130" t="str">
        <f>IF('4. 排出源リスト'!F5&amp;"年度"="","",'4. 排出源リスト'!F5&amp;"年度")</f>
        <v>令和2年度</v>
      </c>
      <c r="BD2" s="187" t="s">
        <v>761</v>
      </c>
    </row>
    <row r="3" spans="1:72" ht="12" customHeight="1" thickBot="1" x14ac:dyDescent="0.75">
      <c r="BD3" s="536" t="b">
        <v>0</v>
      </c>
    </row>
    <row r="4" spans="1:72" ht="12" customHeight="1" x14ac:dyDescent="0.7">
      <c r="B4" s="839"/>
      <c r="C4" s="839"/>
      <c r="D4" s="979" t="s">
        <v>586</v>
      </c>
      <c r="E4" s="892" t="s">
        <v>587</v>
      </c>
      <c r="F4" s="879"/>
      <c r="G4" s="892" t="s">
        <v>588</v>
      </c>
      <c r="H4" s="893"/>
      <c r="I4" s="879" t="s">
        <v>659</v>
      </c>
      <c r="J4" s="879"/>
      <c r="K4" s="881" t="s">
        <v>836</v>
      </c>
      <c r="L4" s="884" t="s">
        <v>704</v>
      </c>
      <c r="M4" s="887" t="s">
        <v>747</v>
      </c>
      <c r="N4" s="873" t="s">
        <v>772</v>
      </c>
      <c r="O4" s="874"/>
    </row>
    <row r="5" spans="1:72" ht="12" customHeight="1" x14ac:dyDescent="0.7">
      <c r="B5" s="839"/>
      <c r="C5" s="839"/>
      <c r="D5" s="980"/>
      <c r="E5" s="894"/>
      <c r="F5" s="880"/>
      <c r="G5" s="894"/>
      <c r="H5" s="895"/>
      <c r="I5" s="880"/>
      <c r="J5" s="880"/>
      <c r="K5" s="882"/>
      <c r="L5" s="885"/>
      <c r="M5" s="888"/>
      <c r="N5" s="875" t="s">
        <v>773</v>
      </c>
      <c r="O5" s="877" t="s">
        <v>755</v>
      </c>
      <c r="BS5" s="208"/>
      <c r="BT5" s="209"/>
    </row>
    <row r="6" spans="1:72" ht="15" customHeight="1" thickBot="1" x14ac:dyDescent="0.75">
      <c r="B6" s="839"/>
      <c r="C6" s="839"/>
      <c r="D6" s="981"/>
      <c r="E6" s="229" t="s">
        <v>657</v>
      </c>
      <c r="F6" s="230" t="s">
        <v>658</v>
      </c>
      <c r="G6" s="231" t="s">
        <v>703</v>
      </c>
      <c r="H6" s="232" t="s">
        <v>676</v>
      </c>
      <c r="I6" s="233" t="s">
        <v>703</v>
      </c>
      <c r="J6" s="234" t="s">
        <v>676</v>
      </c>
      <c r="K6" s="883"/>
      <c r="L6" s="886"/>
      <c r="M6" s="235" t="s">
        <v>746</v>
      </c>
      <c r="N6" s="876"/>
      <c r="O6" s="878"/>
      <c r="BS6" s="210"/>
      <c r="BT6" s="209"/>
    </row>
    <row r="7" spans="1:72" ht="24" customHeight="1" x14ac:dyDescent="0.7">
      <c r="A7" s="204" t="e">
        <f>VLOOKUP(D7,非表示_活動量と単位!$D$8:$E$75,2,FALSE)</f>
        <v>#N/A</v>
      </c>
      <c r="B7" s="504"/>
      <c r="C7" s="551"/>
      <c r="D7" s="552"/>
      <c r="E7" s="442"/>
      <c r="F7" s="443" t="str">
        <f t="shared" ref="F7:F21" si="0">IF($D7="","",VLOOKUP($D7,活動の種別と単位,4,FALSE))</f>
        <v/>
      </c>
      <c r="G7" s="444"/>
      <c r="H7" s="388" t="str">
        <f t="shared" ref="H7:H21" si="1">IF($D7="","",VLOOKUP($D7,活動の種別と単位,5,FALSE))</f>
        <v/>
      </c>
      <c r="I7" s="531"/>
      <c r="J7" s="388" t="str">
        <f t="shared" ref="J7:J21" si="2">IF($D7="","",VLOOKUP($D7,活動の種別と単位,6,FALSE))</f>
        <v/>
      </c>
      <c r="K7" s="374" t="str">
        <f>IF($D7="","",IF($A7=0,E7*G7*I7,E7*I7))</f>
        <v/>
      </c>
      <c r="L7" s="192"/>
      <c r="M7" s="389" t="str">
        <f t="shared" ref="M7:M21" si="3">IF($D7="","",VLOOKUP($D7,活動の種別と単位,3,FALSE))</f>
        <v/>
      </c>
      <c r="N7" s="394" t="str">
        <f t="shared" ref="N7:N31" si="4">IF($D7="","",VLOOKUP($D7,活動の種別と単位,7,FALSE))</f>
        <v/>
      </c>
      <c r="O7" s="445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210"/>
      <c r="BT7" s="209"/>
    </row>
    <row r="8" spans="1:72" ht="24" customHeight="1" x14ac:dyDescent="0.7">
      <c r="A8" s="204" t="e">
        <f>VLOOKUP(D8,非表示_活動量と単位!$D$8:$E$75,2,FALSE)</f>
        <v>#N/A</v>
      </c>
      <c r="B8" s="504"/>
      <c r="C8" s="551"/>
      <c r="D8" s="553"/>
      <c r="E8" s="446"/>
      <c r="F8" s="397" t="str">
        <f t="shared" si="0"/>
        <v/>
      </c>
      <c r="G8" s="447"/>
      <c r="H8" s="397" t="str">
        <f t="shared" si="1"/>
        <v/>
      </c>
      <c r="I8" s="532"/>
      <c r="J8" s="397" t="str">
        <f t="shared" si="2"/>
        <v/>
      </c>
      <c r="K8" s="372" t="str">
        <f t="shared" ref="K8:K20" si="6">IF($D8="","",IF($A8=0,E8*G8*I8,E8*I8))</f>
        <v/>
      </c>
      <c r="L8" s="193"/>
      <c r="M8" s="398" t="str">
        <f t="shared" si="3"/>
        <v/>
      </c>
      <c r="N8" s="405" t="str">
        <f t="shared" si="4"/>
        <v/>
      </c>
      <c r="O8" s="448" t="str">
        <f t="shared" si="5"/>
        <v/>
      </c>
      <c r="BS8" s="210"/>
      <c r="BT8" s="209"/>
    </row>
    <row r="9" spans="1:72" ht="24" customHeight="1" x14ac:dyDescent="0.7">
      <c r="A9" s="204" t="e">
        <f>VLOOKUP(D9,非表示_活動量と単位!$D$8:$E$75,2,FALSE)</f>
        <v>#N/A</v>
      </c>
      <c r="B9" s="504"/>
      <c r="C9" s="551"/>
      <c r="D9" s="553"/>
      <c r="E9" s="446"/>
      <c r="F9" s="397" t="str">
        <f t="shared" si="0"/>
        <v/>
      </c>
      <c r="G9" s="447"/>
      <c r="H9" s="397" t="str">
        <f t="shared" si="1"/>
        <v/>
      </c>
      <c r="I9" s="532"/>
      <c r="J9" s="397" t="str">
        <f t="shared" si="2"/>
        <v/>
      </c>
      <c r="K9" s="372" t="str">
        <f t="shared" si="6"/>
        <v/>
      </c>
      <c r="L9" s="193"/>
      <c r="M9" s="398" t="str">
        <f t="shared" si="3"/>
        <v/>
      </c>
      <c r="N9" s="405" t="str">
        <f t="shared" si="4"/>
        <v/>
      </c>
      <c r="O9" s="448" t="str">
        <f t="shared" si="5"/>
        <v/>
      </c>
      <c r="BS9" s="210"/>
      <c r="BT9" s="209"/>
    </row>
    <row r="10" spans="1:72" ht="24" customHeight="1" x14ac:dyDescent="0.7">
      <c r="A10" s="204" t="e">
        <f>VLOOKUP(D10,非表示_活動量と単位!$D$8:$E$75,2,FALSE)</f>
        <v>#N/A</v>
      </c>
      <c r="B10" s="504"/>
      <c r="C10" s="551"/>
      <c r="D10" s="553"/>
      <c r="E10" s="446"/>
      <c r="F10" s="397" t="str">
        <f t="shared" si="0"/>
        <v/>
      </c>
      <c r="G10" s="447"/>
      <c r="H10" s="397" t="str">
        <f t="shared" si="1"/>
        <v/>
      </c>
      <c r="I10" s="532"/>
      <c r="J10" s="397" t="str">
        <f t="shared" si="2"/>
        <v/>
      </c>
      <c r="K10" s="372" t="str">
        <f t="shared" si="6"/>
        <v/>
      </c>
      <c r="L10" s="193"/>
      <c r="M10" s="398" t="str">
        <f t="shared" si="3"/>
        <v/>
      </c>
      <c r="N10" s="405" t="str">
        <f t="shared" si="4"/>
        <v/>
      </c>
      <c r="O10" s="448" t="str">
        <f t="shared" si="5"/>
        <v/>
      </c>
      <c r="BS10" s="210"/>
      <c r="BT10" s="209"/>
    </row>
    <row r="11" spans="1:72" ht="24" customHeight="1" x14ac:dyDescent="0.7">
      <c r="A11" s="204" t="e">
        <f>VLOOKUP(D11,非表示_活動量と単位!$D$8:$E$75,2,FALSE)</f>
        <v>#N/A</v>
      </c>
      <c r="B11" s="504"/>
      <c r="C11" s="551"/>
      <c r="D11" s="553"/>
      <c r="E11" s="446"/>
      <c r="F11" s="397" t="str">
        <f t="shared" si="0"/>
        <v/>
      </c>
      <c r="G11" s="447"/>
      <c r="H11" s="397" t="str">
        <f t="shared" si="1"/>
        <v/>
      </c>
      <c r="I11" s="532"/>
      <c r="J11" s="397" t="str">
        <f t="shared" si="2"/>
        <v/>
      </c>
      <c r="K11" s="372" t="str">
        <f t="shared" si="6"/>
        <v/>
      </c>
      <c r="L11" s="193"/>
      <c r="M11" s="398" t="str">
        <f t="shared" si="3"/>
        <v/>
      </c>
      <c r="N11" s="405" t="str">
        <f t="shared" si="4"/>
        <v/>
      </c>
      <c r="O11" s="448" t="str">
        <f t="shared" si="5"/>
        <v/>
      </c>
      <c r="BS11" s="210"/>
      <c r="BT11" s="209"/>
    </row>
    <row r="12" spans="1:72" ht="24" customHeight="1" x14ac:dyDescent="0.7">
      <c r="A12" s="204" t="e">
        <f>VLOOKUP(D12,非表示_活動量と単位!$D$8:$E$75,2,FALSE)</f>
        <v>#N/A</v>
      </c>
      <c r="B12" s="504"/>
      <c r="C12" s="551"/>
      <c r="D12" s="553"/>
      <c r="E12" s="446"/>
      <c r="F12" s="397" t="str">
        <f t="shared" si="0"/>
        <v/>
      </c>
      <c r="G12" s="447"/>
      <c r="H12" s="397" t="str">
        <f t="shared" si="1"/>
        <v/>
      </c>
      <c r="I12" s="532"/>
      <c r="J12" s="397" t="str">
        <f t="shared" si="2"/>
        <v/>
      </c>
      <c r="K12" s="372" t="str">
        <f t="shared" ref="K12:K13" si="7">IF($D12="","",IF($A12=0,E12*G12*I12,E12*I12))</f>
        <v/>
      </c>
      <c r="L12" s="193"/>
      <c r="M12" s="398" t="str">
        <f t="shared" si="3"/>
        <v/>
      </c>
      <c r="N12" s="405" t="str">
        <f t="shared" si="4"/>
        <v/>
      </c>
      <c r="O12" s="448" t="str">
        <f t="shared" si="5"/>
        <v/>
      </c>
      <c r="BS12" s="210"/>
      <c r="BT12" s="209"/>
    </row>
    <row r="13" spans="1:72" ht="24" customHeight="1" x14ac:dyDescent="0.7">
      <c r="A13" s="204" t="e">
        <f>VLOOKUP(D13,非表示_活動量と単位!$D$8:$E$75,2,FALSE)</f>
        <v>#N/A</v>
      </c>
      <c r="B13" s="504"/>
      <c r="C13" s="551"/>
      <c r="D13" s="553"/>
      <c r="E13" s="446"/>
      <c r="F13" s="397" t="str">
        <f t="shared" si="0"/>
        <v/>
      </c>
      <c r="G13" s="447"/>
      <c r="H13" s="397" t="str">
        <f t="shared" si="1"/>
        <v/>
      </c>
      <c r="I13" s="532"/>
      <c r="J13" s="397" t="str">
        <f t="shared" si="2"/>
        <v/>
      </c>
      <c r="K13" s="372" t="str">
        <f t="shared" si="7"/>
        <v/>
      </c>
      <c r="L13" s="193"/>
      <c r="M13" s="398" t="str">
        <f t="shared" si="3"/>
        <v/>
      </c>
      <c r="N13" s="405" t="str">
        <f t="shared" si="4"/>
        <v/>
      </c>
      <c r="O13" s="448" t="str">
        <f t="shared" si="5"/>
        <v/>
      </c>
      <c r="BS13" s="210"/>
      <c r="BT13" s="209"/>
    </row>
    <row r="14" spans="1:72" ht="24" customHeight="1" x14ac:dyDescent="0.7">
      <c r="A14" s="204" t="e">
        <f>VLOOKUP(D14,非表示_活動量と単位!$D$8:$E$75,2,FALSE)</f>
        <v>#N/A</v>
      </c>
      <c r="B14" s="504"/>
      <c r="C14" s="551"/>
      <c r="D14" s="553"/>
      <c r="E14" s="446"/>
      <c r="F14" s="397" t="str">
        <f t="shared" si="0"/>
        <v/>
      </c>
      <c r="G14" s="447"/>
      <c r="H14" s="397" t="str">
        <f t="shared" si="1"/>
        <v/>
      </c>
      <c r="I14" s="532"/>
      <c r="J14" s="397" t="str">
        <f t="shared" si="2"/>
        <v/>
      </c>
      <c r="K14" s="372" t="str">
        <f t="shared" si="6"/>
        <v/>
      </c>
      <c r="L14" s="193"/>
      <c r="M14" s="398" t="str">
        <f t="shared" si="3"/>
        <v/>
      </c>
      <c r="N14" s="405" t="str">
        <f t="shared" si="4"/>
        <v/>
      </c>
      <c r="O14" s="448" t="str">
        <f t="shared" si="5"/>
        <v/>
      </c>
      <c r="BS14" s="210"/>
      <c r="BT14" s="209"/>
    </row>
    <row r="15" spans="1:72" ht="24" customHeight="1" x14ac:dyDescent="0.7">
      <c r="A15" s="204" t="e">
        <f>VLOOKUP(D15,非表示_活動量と単位!$D$8:$E$75,2,FALSE)</f>
        <v>#N/A</v>
      </c>
      <c r="B15" s="504"/>
      <c r="C15" s="551"/>
      <c r="D15" s="553"/>
      <c r="E15" s="446"/>
      <c r="F15" s="397" t="str">
        <f t="shared" si="0"/>
        <v/>
      </c>
      <c r="G15" s="447"/>
      <c r="H15" s="397" t="str">
        <f t="shared" si="1"/>
        <v/>
      </c>
      <c r="I15" s="532"/>
      <c r="J15" s="397" t="str">
        <f t="shared" si="2"/>
        <v/>
      </c>
      <c r="K15" s="372" t="str">
        <f t="shared" si="6"/>
        <v/>
      </c>
      <c r="L15" s="193"/>
      <c r="M15" s="398" t="str">
        <f t="shared" si="3"/>
        <v/>
      </c>
      <c r="N15" s="405" t="str">
        <f t="shared" si="4"/>
        <v/>
      </c>
      <c r="O15" s="448" t="str">
        <f t="shared" si="5"/>
        <v/>
      </c>
      <c r="BS15" s="210"/>
      <c r="BT15" s="209"/>
    </row>
    <row r="16" spans="1:72" ht="24" customHeight="1" x14ac:dyDescent="0.7">
      <c r="A16" s="204" t="e">
        <f>VLOOKUP(D16,非表示_活動量と単位!$D$8:$E$75,2,FALSE)</f>
        <v>#N/A</v>
      </c>
      <c r="B16" s="504"/>
      <c r="C16" s="551"/>
      <c r="D16" s="553"/>
      <c r="E16" s="446"/>
      <c r="F16" s="397" t="str">
        <f t="shared" si="0"/>
        <v/>
      </c>
      <c r="G16" s="447"/>
      <c r="H16" s="397" t="str">
        <f t="shared" si="1"/>
        <v/>
      </c>
      <c r="I16" s="532"/>
      <c r="J16" s="397" t="str">
        <f t="shared" si="2"/>
        <v/>
      </c>
      <c r="K16" s="372" t="str">
        <f t="shared" si="6"/>
        <v/>
      </c>
      <c r="L16" s="193"/>
      <c r="M16" s="398" t="str">
        <f t="shared" si="3"/>
        <v/>
      </c>
      <c r="N16" s="405" t="str">
        <f t="shared" si="4"/>
        <v/>
      </c>
      <c r="O16" s="448" t="str">
        <f t="shared" si="5"/>
        <v/>
      </c>
      <c r="BS16" s="210"/>
      <c r="BT16" s="209"/>
    </row>
    <row r="17" spans="1:72" ht="24" customHeight="1" x14ac:dyDescent="0.7">
      <c r="A17" s="204" t="e">
        <f>VLOOKUP(D17,非表示_活動量と単位!$D$8:$E$75,2,FALSE)</f>
        <v>#N/A</v>
      </c>
      <c r="B17" s="504"/>
      <c r="C17" s="551"/>
      <c r="D17" s="553"/>
      <c r="E17" s="446"/>
      <c r="F17" s="397" t="str">
        <f t="shared" si="0"/>
        <v/>
      </c>
      <c r="G17" s="447"/>
      <c r="H17" s="397" t="str">
        <f t="shared" si="1"/>
        <v/>
      </c>
      <c r="I17" s="532"/>
      <c r="J17" s="397" t="str">
        <f t="shared" si="2"/>
        <v/>
      </c>
      <c r="K17" s="372" t="str">
        <f t="shared" si="6"/>
        <v/>
      </c>
      <c r="L17" s="193"/>
      <c r="M17" s="398" t="str">
        <f t="shared" si="3"/>
        <v/>
      </c>
      <c r="N17" s="405" t="str">
        <f t="shared" si="4"/>
        <v/>
      </c>
      <c r="O17" s="448" t="str">
        <f t="shared" si="5"/>
        <v/>
      </c>
      <c r="BS17" s="210"/>
      <c r="BT17" s="209"/>
    </row>
    <row r="18" spans="1:72" ht="24" customHeight="1" x14ac:dyDescent="0.7">
      <c r="A18" s="204" t="e">
        <f>VLOOKUP(D18,非表示_活動量と単位!$D$8:$E$75,2,FALSE)</f>
        <v>#N/A</v>
      </c>
      <c r="B18" s="504"/>
      <c r="C18" s="551"/>
      <c r="D18" s="553"/>
      <c r="E18" s="446"/>
      <c r="F18" s="397" t="str">
        <f t="shared" si="0"/>
        <v/>
      </c>
      <c r="G18" s="447"/>
      <c r="H18" s="397" t="str">
        <f t="shared" si="1"/>
        <v/>
      </c>
      <c r="I18" s="532"/>
      <c r="J18" s="397" t="str">
        <f t="shared" si="2"/>
        <v/>
      </c>
      <c r="K18" s="372" t="str">
        <f t="shared" si="6"/>
        <v/>
      </c>
      <c r="L18" s="193"/>
      <c r="M18" s="398" t="str">
        <f t="shared" si="3"/>
        <v/>
      </c>
      <c r="N18" s="405" t="str">
        <f t="shared" si="4"/>
        <v/>
      </c>
      <c r="O18" s="448" t="str">
        <f t="shared" si="5"/>
        <v/>
      </c>
      <c r="BS18" s="210"/>
      <c r="BT18" s="209"/>
    </row>
    <row r="19" spans="1:72" ht="24" customHeight="1" x14ac:dyDescent="0.7">
      <c r="A19" s="204" t="e">
        <f>VLOOKUP(D19,非表示_活動量と単位!$D$8:$E$75,2,FALSE)</f>
        <v>#N/A</v>
      </c>
      <c r="B19" s="504"/>
      <c r="C19" s="551"/>
      <c r="D19" s="553"/>
      <c r="E19" s="446"/>
      <c r="F19" s="397" t="str">
        <f t="shared" si="0"/>
        <v/>
      </c>
      <c r="G19" s="447"/>
      <c r="H19" s="397" t="str">
        <f t="shared" si="1"/>
        <v/>
      </c>
      <c r="I19" s="532"/>
      <c r="J19" s="397" t="str">
        <f t="shared" si="2"/>
        <v/>
      </c>
      <c r="K19" s="372" t="str">
        <f t="shared" si="6"/>
        <v/>
      </c>
      <c r="L19" s="193"/>
      <c r="M19" s="398" t="str">
        <f t="shared" si="3"/>
        <v/>
      </c>
      <c r="N19" s="405" t="str">
        <f t="shared" si="4"/>
        <v/>
      </c>
      <c r="O19" s="448" t="str">
        <f t="shared" si="5"/>
        <v/>
      </c>
      <c r="BS19" s="210"/>
      <c r="BT19" s="209"/>
    </row>
    <row r="20" spans="1:72" ht="24" customHeight="1" x14ac:dyDescent="0.7">
      <c r="A20" s="204" t="e">
        <f>VLOOKUP(D20,非表示_活動量と単位!$D$8:$E$75,2,FALSE)</f>
        <v>#N/A</v>
      </c>
      <c r="B20" s="504"/>
      <c r="C20" s="551"/>
      <c r="D20" s="553"/>
      <c r="E20" s="446"/>
      <c r="F20" s="397" t="str">
        <f t="shared" si="0"/>
        <v/>
      </c>
      <c r="G20" s="447"/>
      <c r="H20" s="397" t="str">
        <f t="shared" si="1"/>
        <v/>
      </c>
      <c r="I20" s="532"/>
      <c r="J20" s="397" t="str">
        <f t="shared" si="2"/>
        <v/>
      </c>
      <c r="K20" s="372" t="str">
        <f t="shared" si="6"/>
        <v/>
      </c>
      <c r="L20" s="193"/>
      <c r="M20" s="398" t="str">
        <f t="shared" si="3"/>
        <v/>
      </c>
      <c r="N20" s="405" t="str">
        <f t="shared" si="4"/>
        <v/>
      </c>
      <c r="O20" s="448" t="str">
        <f t="shared" si="5"/>
        <v/>
      </c>
      <c r="BS20" s="210"/>
      <c r="BT20" s="209"/>
    </row>
    <row r="21" spans="1:72" ht="24" customHeight="1" thickBot="1" x14ac:dyDescent="0.75">
      <c r="A21" s="204" t="e">
        <f>VLOOKUP(D21,非表示_活動量と単位!$D$8:$E$75,2,FALSE)</f>
        <v>#N/A</v>
      </c>
      <c r="B21" s="504"/>
      <c r="C21" s="551"/>
      <c r="D21" s="554"/>
      <c r="E21" s="449"/>
      <c r="F21" s="388" t="str">
        <f t="shared" si="0"/>
        <v/>
      </c>
      <c r="G21" s="450"/>
      <c r="H21" s="410" t="str">
        <f t="shared" si="1"/>
        <v/>
      </c>
      <c r="I21" s="533"/>
      <c r="J21" s="410" t="str">
        <f t="shared" si="2"/>
        <v/>
      </c>
      <c r="K21" s="375" t="str">
        <f>IF($D21="","",IF($A21=0,E21*G21*I21,E21*I21))</f>
        <v/>
      </c>
      <c r="L21" s="194"/>
      <c r="M21" s="411" t="str">
        <f t="shared" si="3"/>
        <v/>
      </c>
      <c r="N21" s="416" t="str">
        <f t="shared" si="4"/>
        <v/>
      </c>
      <c r="O21" s="451" t="str">
        <f t="shared" si="5"/>
        <v/>
      </c>
      <c r="BS21" s="210"/>
      <c r="BT21" s="209"/>
    </row>
    <row r="22" spans="1:72" ht="24" customHeight="1" x14ac:dyDescent="0.7">
      <c r="A22" s="204">
        <f t="shared" ref="A22:A30" si="8">IF($G22="",1,0)</f>
        <v>1</v>
      </c>
      <c r="B22" s="504"/>
      <c r="C22" s="551"/>
      <c r="D22" s="555" t="s">
        <v>640</v>
      </c>
      <c r="E22" s="452"/>
      <c r="F22" s="419"/>
      <c r="G22" s="453"/>
      <c r="H22" s="419"/>
      <c r="I22" s="534"/>
      <c r="J22" s="419"/>
      <c r="K22" s="371" t="str">
        <f>IF($E22="","",IF($A22=0,E22*G22*I22,E22*I22))</f>
        <v/>
      </c>
      <c r="L22" s="195"/>
      <c r="M22" s="420"/>
      <c r="N22" s="382" t="str">
        <f t="shared" si="4"/>
        <v>---</v>
      </c>
      <c r="O22" s="383" t="str">
        <f t="shared" si="5"/>
        <v>---</v>
      </c>
      <c r="BS22" s="210"/>
      <c r="BT22" s="209"/>
    </row>
    <row r="23" spans="1:72" ht="24" customHeight="1" x14ac:dyDescent="0.7">
      <c r="A23" s="204">
        <f t="shared" si="8"/>
        <v>1</v>
      </c>
      <c r="B23" s="504"/>
      <c r="C23" s="551"/>
      <c r="D23" s="556" t="s">
        <v>640</v>
      </c>
      <c r="E23" s="446"/>
      <c r="F23" s="428"/>
      <c r="G23" s="447"/>
      <c r="H23" s="428"/>
      <c r="I23" s="532"/>
      <c r="J23" s="428"/>
      <c r="K23" s="372" t="str">
        <f t="shared" ref="K23:K31" si="9">IF($E23="","",IF($A23=0,E23*G23*I23,E23*I23))</f>
        <v/>
      </c>
      <c r="L23" s="193"/>
      <c r="M23" s="429"/>
      <c r="N23" s="378" t="str">
        <f t="shared" si="4"/>
        <v>---</v>
      </c>
      <c r="O23" s="384" t="str">
        <f t="shared" si="5"/>
        <v>---</v>
      </c>
      <c r="BS23" s="210"/>
      <c r="BT23" s="209"/>
    </row>
    <row r="24" spans="1:72" ht="24" customHeight="1" x14ac:dyDescent="0.7">
      <c r="A24" s="204">
        <f t="shared" si="8"/>
        <v>1</v>
      </c>
      <c r="B24" s="504"/>
      <c r="C24" s="551"/>
      <c r="D24" s="556" t="s">
        <v>640</v>
      </c>
      <c r="E24" s="446"/>
      <c r="F24" s="428"/>
      <c r="G24" s="447"/>
      <c r="H24" s="428"/>
      <c r="I24" s="532"/>
      <c r="J24" s="428"/>
      <c r="K24" s="372" t="str">
        <f t="shared" si="9"/>
        <v/>
      </c>
      <c r="L24" s="193"/>
      <c r="M24" s="429"/>
      <c r="N24" s="378" t="str">
        <f t="shared" si="4"/>
        <v>---</v>
      </c>
      <c r="O24" s="384" t="str">
        <f t="shared" si="5"/>
        <v>---</v>
      </c>
      <c r="BS24" s="210"/>
      <c r="BT24" s="209"/>
    </row>
    <row r="25" spans="1:72" ht="24" customHeight="1" x14ac:dyDescent="0.7">
      <c r="A25" s="204">
        <f t="shared" si="8"/>
        <v>1</v>
      </c>
      <c r="B25" s="504"/>
      <c r="C25" s="551"/>
      <c r="D25" s="556" t="s">
        <v>640</v>
      </c>
      <c r="E25" s="446"/>
      <c r="F25" s="428"/>
      <c r="G25" s="447"/>
      <c r="H25" s="428"/>
      <c r="I25" s="532"/>
      <c r="J25" s="428"/>
      <c r="K25" s="372" t="str">
        <f t="shared" si="9"/>
        <v/>
      </c>
      <c r="L25" s="193"/>
      <c r="M25" s="429"/>
      <c r="N25" s="378" t="str">
        <f t="shared" si="4"/>
        <v>---</v>
      </c>
      <c r="O25" s="384" t="str">
        <f t="shared" si="5"/>
        <v>---</v>
      </c>
      <c r="BS25" s="210"/>
      <c r="BT25" s="209"/>
    </row>
    <row r="26" spans="1:72" ht="24" customHeight="1" x14ac:dyDescent="0.7">
      <c r="A26" s="204">
        <f t="shared" si="8"/>
        <v>1</v>
      </c>
      <c r="B26" s="504"/>
      <c r="C26" s="551"/>
      <c r="D26" s="556" t="s">
        <v>640</v>
      </c>
      <c r="E26" s="446"/>
      <c r="F26" s="428"/>
      <c r="G26" s="447"/>
      <c r="H26" s="428"/>
      <c r="I26" s="532"/>
      <c r="J26" s="428"/>
      <c r="K26" s="372" t="str">
        <f t="shared" si="9"/>
        <v/>
      </c>
      <c r="L26" s="193"/>
      <c r="M26" s="429"/>
      <c r="N26" s="378" t="str">
        <f t="shared" si="4"/>
        <v>---</v>
      </c>
      <c r="O26" s="384" t="str">
        <f t="shared" si="5"/>
        <v>---</v>
      </c>
      <c r="BS26" s="210"/>
      <c r="BT26" s="209"/>
    </row>
    <row r="27" spans="1:72" ht="24" customHeight="1" x14ac:dyDescent="0.7">
      <c r="A27" s="204">
        <f t="shared" si="8"/>
        <v>1</v>
      </c>
      <c r="B27" s="504"/>
      <c r="C27" s="551"/>
      <c r="D27" s="556" t="s">
        <v>640</v>
      </c>
      <c r="E27" s="446"/>
      <c r="F27" s="428"/>
      <c r="G27" s="447"/>
      <c r="H27" s="428"/>
      <c r="I27" s="532"/>
      <c r="J27" s="428"/>
      <c r="K27" s="372" t="str">
        <f t="shared" si="9"/>
        <v/>
      </c>
      <c r="L27" s="193"/>
      <c r="M27" s="429"/>
      <c r="N27" s="378" t="str">
        <f t="shared" si="4"/>
        <v>---</v>
      </c>
      <c r="O27" s="384" t="str">
        <f t="shared" si="5"/>
        <v>---</v>
      </c>
      <c r="BS27" s="210"/>
      <c r="BT27" s="209"/>
    </row>
    <row r="28" spans="1:72" ht="24" customHeight="1" x14ac:dyDescent="0.7">
      <c r="A28" s="204">
        <f t="shared" si="8"/>
        <v>1</v>
      </c>
      <c r="B28" s="504"/>
      <c r="C28" s="551"/>
      <c r="D28" s="556" t="s">
        <v>640</v>
      </c>
      <c r="E28" s="446"/>
      <c r="F28" s="428"/>
      <c r="G28" s="447"/>
      <c r="H28" s="428"/>
      <c r="I28" s="532"/>
      <c r="J28" s="428"/>
      <c r="K28" s="372" t="str">
        <f t="shared" si="9"/>
        <v/>
      </c>
      <c r="L28" s="193"/>
      <c r="M28" s="429"/>
      <c r="N28" s="378" t="str">
        <f t="shared" si="4"/>
        <v>---</v>
      </c>
      <c r="O28" s="384" t="str">
        <f t="shared" si="5"/>
        <v>---</v>
      </c>
      <c r="BS28" s="210"/>
      <c r="BT28" s="209"/>
    </row>
    <row r="29" spans="1:72" ht="24" customHeight="1" x14ac:dyDescent="0.7">
      <c r="A29" s="204">
        <f t="shared" si="8"/>
        <v>1</v>
      </c>
      <c r="B29" s="504"/>
      <c r="C29" s="551"/>
      <c r="D29" s="556" t="s">
        <v>640</v>
      </c>
      <c r="E29" s="446"/>
      <c r="F29" s="428"/>
      <c r="G29" s="447"/>
      <c r="H29" s="428"/>
      <c r="I29" s="532"/>
      <c r="J29" s="428"/>
      <c r="K29" s="372" t="str">
        <f t="shared" si="9"/>
        <v/>
      </c>
      <c r="L29" s="193"/>
      <c r="M29" s="429"/>
      <c r="N29" s="378" t="str">
        <f t="shared" si="4"/>
        <v>---</v>
      </c>
      <c r="O29" s="384" t="str">
        <f t="shared" si="5"/>
        <v>---</v>
      </c>
      <c r="BS29" s="210"/>
      <c r="BT29" s="209"/>
    </row>
    <row r="30" spans="1:72" ht="24" customHeight="1" x14ac:dyDescent="0.7">
      <c r="A30" s="204">
        <f t="shared" si="8"/>
        <v>1</v>
      </c>
      <c r="B30" s="504"/>
      <c r="C30" s="551"/>
      <c r="D30" s="556" t="s">
        <v>640</v>
      </c>
      <c r="E30" s="446"/>
      <c r="F30" s="428"/>
      <c r="G30" s="447"/>
      <c r="H30" s="428"/>
      <c r="I30" s="532"/>
      <c r="J30" s="428"/>
      <c r="K30" s="372" t="str">
        <f>IF($E30="","",IF($A30=0,E30*G30*I30,E30*I30))</f>
        <v/>
      </c>
      <c r="L30" s="193"/>
      <c r="M30" s="429"/>
      <c r="N30" s="378" t="str">
        <f t="shared" si="4"/>
        <v>---</v>
      </c>
      <c r="O30" s="384" t="str">
        <f t="shared" si="5"/>
        <v>---</v>
      </c>
      <c r="BS30" s="210"/>
      <c r="BT30" s="209"/>
    </row>
    <row r="31" spans="1:72" ht="24" customHeight="1" thickBot="1" x14ac:dyDescent="0.75">
      <c r="A31" s="204">
        <f t="shared" ref="A31" si="10">IF($G31="",1,0)</f>
        <v>1</v>
      </c>
      <c r="B31" s="504"/>
      <c r="C31" s="551"/>
      <c r="D31" s="557" t="s">
        <v>640</v>
      </c>
      <c r="E31" s="454"/>
      <c r="F31" s="432"/>
      <c r="G31" s="455"/>
      <c r="H31" s="432"/>
      <c r="I31" s="535"/>
      <c r="J31" s="432"/>
      <c r="K31" s="373" t="str">
        <f t="shared" si="9"/>
        <v/>
      </c>
      <c r="L31" s="196"/>
      <c r="M31" s="433"/>
      <c r="N31" s="385" t="str">
        <f t="shared" si="4"/>
        <v>---</v>
      </c>
      <c r="O31" s="386" t="str">
        <f t="shared" si="5"/>
        <v>---</v>
      </c>
      <c r="BS31" s="210"/>
      <c r="BT31" s="209"/>
    </row>
    <row r="32" spans="1:72" ht="25.25" customHeight="1" thickBot="1" x14ac:dyDescent="0.75">
      <c r="A32" s="309"/>
      <c r="B32" s="257"/>
      <c r="C32" s="7"/>
      <c r="D32" s="7"/>
      <c r="I32" s="904" t="s">
        <v>752</v>
      </c>
      <c r="J32" s="905"/>
      <c r="K32" s="569">
        <f>SUM($K$7:$K$31)+SUM($K$47:$K$101)</f>
        <v>0</v>
      </c>
      <c r="L32" s="440"/>
      <c r="M32" s="34"/>
      <c r="N32" s="202" t="s">
        <v>777</v>
      </c>
      <c r="O32" s="571">
        <f>SUM($O$7:$O$31)+SUM($O$47:$O$101)</f>
        <v>0</v>
      </c>
      <c r="BS32" s="210"/>
      <c r="BT32" s="209"/>
    </row>
    <row r="33" spans="1:72" ht="25.25" customHeight="1" thickBot="1" x14ac:dyDescent="0.75">
      <c r="A33" s="309"/>
      <c r="B33" s="257"/>
      <c r="C33" s="7"/>
      <c r="D33" s="7"/>
      <c r="I33" s="899" t="s">
        <v>776</v>
      </c>
      <c r="J33" s="900"/>
      <c r="K33" s="569">
        <f>SUMIFS(K7:K31,N7:N31,"対象")+SUMIFS(K47:K101,N47:N101,"対象")</f>
        <v>0</v>
      </c>
      <c r="L33" s="440"/>
      <c r="M33" s="34"/>
      <c r="N33" s="203" t="s">
        <v>896</v>
      </c>
      <c r="O33" s="581" t="str">
        <f>IFERROR(K33/O32,"---")</f>
        <v>---</v>
      </c>
      <c r="BS33" s="210"/>
      <c r="BT33" s="209"/>
    </row>
    <row r="34" spans="1:72" ht="8.75" customHeight="1" x14ac:dyDescent="0.7">
      <c r="A34" s="309"/>
      <c r="B34" s="260"/>
      <c r="C34" s="100"/>
      <c r="D34" s="6"/>
      <c r="J34" s="90"/>
      <c r="K34" s="90"/>
      <c r="L34" s="90"/>
      <c r="M34" s="34"/>
      <c r="BS34" s="210"/>
      <c r="BT34" s="209"/>
    </row>
    <row r="35" spans="1:72" ht="12" customHeight="1" x14ac:dyDescent="0.7">
      <c r="B35" s="500" t="s">
        <v>857</v>
      </c>
      <c r="C35" s="238" t="s">
        <v>858</v>
      </c>
      <c r="D35" s="96"/>
      <c r="J35" s="90"/>
      <c r="K35" s="90"/>
      <c r="L35" s="90"/>
      <c r="M35" s="34"/>
      <c r="BS35" s="210"/>
      <c r="BT35" s="209"/>
    </row>
    <row r="36" spans="1:72" ht="14.75" customHeight="1" x14ac:dyDescent="0.7">
      <c r="B36" s="500" t="s">
        <v>578</v>
      </c>
      <c r="C36" s="122" t="s">
        <v>888</v>
      </c>
      <c r="D36" s="96"/>
      <c r="BS36" s="211"/>
      <c r="BT36" s="209"/>
    </row>
    <row r="37" spans="1:72" ht="14.75" customHeight="1" x14ac:dyDescent="0.7">
      <c r="B37" s="501"/>
      <c r="C37" s="236" t="s">
        <v>889</v>
      </c>
      <c r="D37" s="96"/>
      <c r="BS37" s="212"/>
      <c r="BT37" s="209"/>
    </row>
    <row r="38" spans="1:72" ht="14.75" customHeight="1" x14ac:dyDescent="0.7">
      <c r="B38" s="501"/>
      <c r="C38" s="38" t="s">
        <v>900</v>
      </c>
      <c r="D38" s="38"/>
      <c r="BS38" s="212"/>
      <c r="BT38" s="209"/>
    </row>
    <row r="39" spans="1:72" ht="14.75" customHeight="1" x14ac:dyDescent="0.7">
      <c r="B39" s="500"/>
      <c r="C39" s="236" t="s">
        <v>890</v>
      </c>
      <c r="D39" s="237"/>
      <c r="BS39" s="212"/>
      <c r="BT39" s="209"/>
    </row>
    <row r="40" spans="1:72" ht="14.75" customHeight="1" x14ac:dyDescent="0.7">
      <c r="B40" s="500"/>
      <c r="C40" s="38" t="s">
        <v>895</v>
      </c>
      <c r="D40" s="38"/>
      <c r="BS40" s="212"/>
      <c r="BT40" s="209"/>
    </row>
    <row r="41" spans="1:72" ht="14.75" customHeight="1" x14ac:dyDescent="0.7">
      <c r="B41" s="502" t="s">
        <v>579</v>
      </c>
      <c r="C41" s="38" t="s">
        <v>753</v>
      </c>
      <c r="D41" s="38"/>
      <c r="BS41" s="212"/>
      <c r="BT41" s="209"/>
    </row>
    <row r="42" spans="1:72" ht="14.75" customHeight="1" x14ac:dyDescent="0.7">
      <c r="B42" s="502" t="s">
        <v>580</v>
      </c>
      <c r="C42" s="367" t="s">
        <v>856</v>
      </c>
      <c r="D42" s="38"/>
      <c r="BS42" s="212"/>
      <c r="BT42" s="209"/>
    </row>
    <row r="43" spans="1:72" ht="12" customHeight="1" thickBot="1" x14ac:dyDescent="0.75">
      <c r="BS43" s="212"/>
      <c r="BT43" s="209"/>
    </row>
    <row r="44" spans="1:72" ht="14.75" customHeight="1" x14ac:dyDescent="0.7">
      <c r="B44" s="839"/>
      <c r="C44" s="839"/>
      <c r="D44" s="979" t="s">
        <v>586</v>
      </c>
      <c r="E44" s="892" t="s">
        <v>587</v>
      </c>
      <c r="F44" s="879"/>
      <c r="G44" s="892" t="s">
        <v>588</v>
      </c>
      <c r="H44" s="893"/>
      <c r="I44" s="879" t="s">
        <v>659</v>
      </c>
      <c r="J44" s="879"/>
      <c r="K44" s="881" t="s">
        <v>836</v>
      </c>
      <c r="L44" s="884" t="s">
        <v>704</v>
      </c>
      <c r="M44" s="887" t="s">
        <v>747</v>
      </c>
      <c r="N44" s="873" t="s">
        <v>772</v>
      </c>
      <c r="O44" s="874"/>
      <c r="BS44" s="212"/>
      <c r="BT44" s="209"/>
    </row>
    <row r="45" spans="1:72" ht="14.75" customHeight="1" x14ac:dyDescent="0.7">
      <c r="B45" s="839"/>
      <c r="C45" s="839"/>
      <c r="D45" s="980"/>
      <c r="E45" s="894"/>
      <c r="F45" s="880"/>
      <c r="G45" s="894"/>
      <c r="H45" s="895"/>
      <c r="I45" s="880"/>
      <c r="J45" s="880"/>
      <c r="K45" s="882"/>
      <c r="L45" s="885"/>
      <c r="M45" s="888"/>
      <c r="N45" s="875" t="s">
        <v>773</v>
      </c>
      <c r="O45" s="877" t="s">
        <v>755</v>
      </c>
      <c r="BS45" s="212"/>
      <c r="BT45" s="209"/>
    </row>
    <row r="46" spans="1:72" ht="14.75" customHeight="1" thickBot="1" x14ac:dyDescent="0.75">
      <c r="B46" s="839"/>
      <c r="C46" s="839"/>
      <c r="D46" s="981"/>
      <c r="E46" s="229" t="s">
        <v>657</v>
      </c>
      <c r="F46" s="230" t="s">
        <v>658</v>
      </c>
      <c r="G46" s="231" t="s">
        <v>703</v>
      </c>
      <c r="H46" s="232" t="s">
        <v>676</v>
      </c>
      <c r="I46" s="233" t="s">
        <v>703</v>
      </c>
      <c r="J46" s="234" t="s">
        <v>676</v>
      </c>
      <c r="K46" s="883"/>
      <c r="L46" s="886"/>
      <c r="M46" s="235" t="s">
        <v>746</v>
      </c>
      <c r="N46" s="876"/>
      <c r="O46" s="878"/>
      <c r="BS46" s="212"/>
      <c r="BT46" s="209"/>
    </row>
    <row r="47" spans="1:72" ht="24" customHeight="1" x14ac:dyDescent="0.7">
      <c r="A47" s="485" t="e">
        <f>VLOOKUP(D47,非表示_活動量と単位!$D$8:$E$75,2,FALSE)</f>
        <v>#N/A</v>
      </c>
      <c r="B47" s="503"/>
      <c r="C47" s="558"/>
      <c r="D47" s="559"/>
      <c r="E47" s="358"/>
      <c r="F47" s="217" t="str">
        <f t="shared" ref="F47:F101" si="11">IF($D47="","",VLOOKUP($D47,活動の種別と単位,4,FALSE))</f>
        <v/>
      </c>
      <c r="G47" s="305"/>
      <c r="H47" s="217" t="str">
        <f t="shared" ref="H47:H101" si="12">IF($D47="","",VLOOKUP($D47,活動の種別と単位,5,FALSE))</f>
        <v/>
      </c>
      <c r="I47" s="528"/>
      <c r="J47" s="217" t="str">
        <f t="shared" ref="J47:J101" si="13">IF($D47="","",VLOOKUP($D47,活動の種別と単位,6,FALSE))</f>
        <v/>
      </c>
      <c r="K47" s="297" t="str">
        <f t="shared" ref="K47:K78" si="14">IF($D47="","",IF($A47=0,E47*G47*I47,E47*I47))</f>
        <v/>
      </c>
      <c r="L47" s="268"/>
      <c r="M47" s="218" t="str">
        <f t="shared" ref="M47:M101" si="15">IF($D47="","",VLOOKUP($D47,活動の種別と単位,3,FALSE))</f>
        <v/>
      </c>
      <c r="N47" s="95" t="str">
        <f t="shared" ref="N47:N101" si="16">IF($D47="","",VLOOKUP($D47,活動の種別と単位,7,FALSE))</f>
        <v/>
      </c>
      <c r="O47" s="445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212"/>
      <c r="BT47" s="209"/>
    </row>
    <row r="48" spans="1:72" ht="24" customHeight="1" x14ac:dyDescent="0.7">
      <c r="A48" s="485" t="e">
        <f>VLOOKUP(D48,非表示_活動量と単位!$D$8:$E$75,2,FALSE)</f>
        <v>#N/A</v>
      </c>
      <c r="B48" s="503"/>
      <c r="C48" s="558"/>
      <c r="D48" s="560"/>
      <c r="E48" s="359"/>
      <c r="F48" s="221" t="str">
        <f t="shared" si="11"/>
        <v/>
      </c>
      <c r="G48" s="303"/>
      <c r="H48" s="221" t="str">
        <f t="shared" si="12"/>
        <v/>
      </c>
      <c r="I48" s="529"/>
      <c r="J48" s="221" t="str">
        <f t="shared" si="13"/>
        <v/>
      </c>
      <c r="K48" s="298" t="str">
        <f t="shared" si="14"/>
        <v/>
      </c>
      <c r="L48" s="269"/>
      <c r="M48" s="222" t="str">
        <f t="shared" si="15"/>
        <v/>
      </c>
      <c r="N48" s="99" t="str">
        <f t="shared" si="16"/>
        <v/>
      </c>
      <c r="O48" s="255" t="str">
        <f t="shared" si="17"/>
        <v/>
      </c>
      <c r="BS48" s="212"/>
      <c r="BT48" s="209"/>
    </row>
    <row r="49" spans="1:72" ht="24" customHeight="1" x14ac:dyDescent="0.7">
      <c r="A49" s="485" t="e">
        <f>VLOOKUP(D49,非表示_活動量と単位!$D$8:$E$75,2,FALSE)</f>
        <v>#N/A</v>
      </c>
      <c r="B49" s="503"/>
      <c r="C49" s="558"/>
      <c r="D49" s="560"/>
      <c r="E49" s="359"/>
      <c r="F49" s="221" t="str">
        <f t="shared" si="11"/>
        <v/>
      </c>
      <c r="G49" s="303"/>
      <c r="H49" s="221" t="str">
        <f t="shared" si="12"/>
        <v/>
      </c>
      <c r="I49" s="529"/>
      <c r="J49" s="221" t="str">
        <f t="shared" si="13"/>
        <v/>
      </c>
      <c r="K49" s="298" t="str">
        <f t="shared" si="14"/>
        <v/>
      </c>
      <c r="L49" s="269"/>
      <c r="M49" s="222" t="str">
        <f t="shared" si="15"/>
        <v/>
      </c>
      <c r="N49" s="99" t="str">
        <f t="shared" si="16"/>
        <v/>
      </c>
      <c r="O49" s="255" t="str">
        <f t="shared" si="17"/>
        <v/>
      </c>
      <c r="BS49" s="212"/>
      <c r="BT49" s="209"/>
    </row>
    <row r="50" spans="1:72" ht="24" customHeight="1" x14ac:dyDescent="0.7">
      <c r="A50" s="485" t="e">
        <f>VLOOKUP(D50,非表示_活動量と単位!$D$8:$E$75,2,FALSE)</f>
        <v>#N/A</v>
      </c>
      <c r="B50" s="503"/>
      <c r="C50" s="558"/>
      <c r="D50" s="560"/>
      <c r="E50" s="359"/>
      <c r="F50" s="221" t="str">
        <f t="shared" si="11"/>
        <v/>
      </c>
      <c r="G50" s="303"/>
      <c r="H50" s="221" t="str">
        <f t="shared" si="12"/>
        <v/>
      </c>
      <c r="I50" s="529"/>
      <c r="J50" s="221" t="str">
        <f t="shared" si="13"/>
        <v/>
      </c>
      <c r="K50" s="298" t="str">
        <f t="shared" si="14"/>
        <v/>
      </c>
      <c r="L50" s="269"/>
      <c r="M50" s="222" t="str">
        <f t="shared" si="15"/>
        <v/>
      </c>
      <c r="N50" s="99" t="str">
        <f t="shared" si="16"/>
        <v/>
      </c>
      <c r="O50" s="255" t="str">
        <f t="shared" si="17"/>
        <v/>
      </c>
      <c r="BS50" s="212"/>
      <c r="BT50" s="209"/>
    </row>
    <row r="51" spans="1:72" ht="24" customHeight="1" x14ac:dyDescent="0.7">
      <c r="A51" s="485" t="e">
        <f>VLOOKUP(D51,非表示_活動量と単位!$D$8:$E$75,2,FALSE)</f>
        <v>#N/A</v>
      </c>
      <c r="B51" s="503"/>
      <c r="C51" s="558"/>
      <c r="D51" s="560"/>
      <c r="E51" s="359"/>
      <c r="F51" s="221" t="str">
        <f t="shared" si="11"/>
        <v/>
      </c>
      <c r="G51" s="303"/>
      <c r="H51" s="221" t="str">
        <f t="shared" si="12"/>
        <v/>
      </c>
      <c r="I51" s="529"/>
      <c r="J51" s="221" t="str">
        <f t="shared" si="13"/>
        <v/>
      </c>
      <c r="K51" s="298" t="str">
        <f t="shared" si="14"/>
        <v/>
      </c>
      <c r="L51" s="269"/>
      <c r="M51" s="222" t="str">
        <f t="shared" si="15"/>
        <v/>
      </c>
      <c r="N51" s="99" t="str">
        <f t="shared" si="16"/>
        <v/>
      </c>
      <c r="O51" s="255" t="str">
        <f t="shared" si="17"/>
        <v/>
      </c>
      <c r="BS51" s="212"/>
      <c r="BT51" s="209"/>
    </row>
    <row r="52" spans="1:72" ht="24" customHeight="1" x14ac:dyDescent="0.7">
      <c r="A52" s="485" t="e">
        <f>VLOOKUP(D52,非表示_活動量と単位!$D$8:$E$75,2,FALSE)</f>
        <v>#N/A</v>
      </c>
      <c r="B52" s="503"/>
      <c r="C52" s="558"/>
      <c r="D52" s="560"/>
      <c r="E52" s="359"/>
      <c r="F52" s="221" t="str">
        <f t="shared" si="11"/>
        <v/>
      </c>
      <c r="G52" s="303"/>
      <c r="H52" s="221" t="str">
        <f t="shared" si="12"/>
        <v/>
      </c>
      <c r="I52" s="529"/>
      <c r="J52" s="221" t="str">
        <f t="shared" si="13"/>
        <v/>
      </c>
      <c r="K52" s="298" t="str">
        <f t="shared" si="14"/>
        <v/>
      </c>
      <c r="L52" s="269"/>
      <c r="M52" s="222" t="str">
        <f t="shared" si="15"/>
        <v/>
      </c>
      <c r="N52" s="99" t="str">
        <f t="shared" si="16"/>
        <v/>
      </c>
      <c r="O52" s="255" t="str">
        <f t="shared" si="17"/>
        <v/>
      </c>
      <c r="BS52" s="212"/>
      <c r="BT52" s="209"/>
    </row>
    <row r="53" spans="1:72" ht="24" customHeight="1" x14ac:dyDescent="0.7">
      <c r="A53" s="485" t="e">
        <f>VLOOKUP(D53,非表示_活動量と単位!$D$8:$E$75,2,FALSE)</f>
        <v>#N/A</v>
      </c>
      <c r="B53" s="503"/>
      <c r="C53" s="558"/>
      <c r="D53" s="560"/>
      <c r="E53" s="359"/>
      <c r="F53" s="221" t="str">
        <f t="shared" si="11"/>
        <v/>
      </c>
      <c r="G53" s="303"/>
      <c r="H53" s="221" t="str">
        <f t="shared" si="12"/>
        <v/>
      </c>
      <c r="I53" s="529"/>
      <c r="J53" s="221" t="str">
        <f t="shared" si="13"/>
        <v/>
      </c>
      <c r="K53" s="298" t="str">
        <f t="shared" si="14"/>
        <v/>
      </c>
      <c r="L53" s="269"/>
      <c r="M53" s="222" t="str">
        <f t="shared" si="15"/>
        <v/>
      </c>
      <c r="N53" s="99" t="str">
        <f t="shared" si="16"/>
        <v/>
      </c>
      <c r="O53" s="255" t="str">
        <f t="shared" si="17"/>
        <v/>
      </c>
      <c r="BS53" s="212"/>
      <c r="BT53" s="209"/>
    </row>
    <row r="54" spans="1:72" ht="24" customHeight="1" x14ac:dyDescent="0.7">
      <c r="A54" s="485" t="e">
        <f>VLOOKUP(D54,非表示_活動量と単位!$D$8:$E$75,2,FALSE)</f>
        <v>#N/A</v>
      </c>
      <c r="B54" s="503"/>
      <c r="C54" s="558"/>
      <c r="D54" s="560"/>
      <c r="E54" s="359"/>
      <c r="F54" s="221" t="str">
        <f t="shared" si="11"/>
        <v/>
      </c>
      <c r="G54" s="303"/>
      <c r="H54" s="221" t="str">
        <f t="shared" si="12"/>
        <v/>
      </c>
      <c r="I54" s="529"/>
      <c r="J54" s="221" t="str">
        <f t="shared" si="13"/>
        <v/>
      </c>
      <c r="K54" s="298" t="str">
        <f t="shared" si="14"/>
        <v/>
      </c>
      <c r="L54" s="269"/>
      <c r="M54" s="222" t="str">
        <f t="shared" si="15"/>
        <v/>
      </c>
      <c r="N54" s="99" t="str">
        <f t="shared" si="16"/>
        <v/>
      </c>
      <c r="O54" s="255" t="str">
        <f t="shared" si="17"/>
        <v/>
      </c>
      <c r="BS54" s="212"/>
      <c r="BT54" s="209"/>
    </row>
    <row r="55" spans="1:72" ht="24" customHeight="1" x14ac:dyDescent="0.7">
      <c r="A55" s="485" t="e">
        <f>VLOOKUP(D55,非表示_活動量と単位!$D$8:$E$75,2,FALSE)</f>
        <v>#N/A</v>
      </c>
      <c r="B55" s="503"/>
      <c r="C55" s="558"/>
      <c r="D55" s="560"/>
      <c r="E55" s="359"/>
      <c r="F55" s="221" t="str">
        <f t="shared" si="11"/>
        <v/>
      </c>
      <c r="G55" s="303"/>
      <c r="H55" s="221" t="str">
        <f t="shared" si="12"/>
        <v/>
      </c>
      <c r="I55" s="529"/>
      <c r="J55" s="221" t="str">
        <f t="shared" si="13"/>
        <v/>
      </c>
      <c r="K55" s="298" t="str">
        <f t="shared" si="14"/>
        <v/>
      </c>
      <c r="L55" s="269"/>
      <c r="M55" s="222" t="str">
        <f t="shared" si="15"/>
        <v/>
      </c>
      <c r="N55" s="99" t="str">
        <f t="shared" si="16"/>
        <v/>
      </c>
      <c r="O55" s="255" t="str">
        <f t="shared" si="17"/>
        <v/>
      </c>
      <c r="BS55" s="212"/>
      <c r="BT55" s="209"/>
    </row>
    <row r="56" spans="1:72" ht="24" customHeight="1" x14ac:dyDescent="0.7">
      <c r="A56" s="485" t="e">
        <f>VLOOKUP(D56,非表示_活動量と単位!$D$8:$E$75,2,FALSE)</f>
        <v>#N/A</v>
      </c>
      <c r="B56" s="503"/>
      <c r="C56" s="558"/>
      <c r="D56" s="560"/>
      <c r="E56" s="359"/>
      <c r="F56" s="221" t="str">
        <f t="shared" si="11"/>
        <v/>
      </c>
      <c r="G56" s="303"/>
      <c r="H56" s="221" t="str">
        <f t="shared" si="12"/>
        <v/>
      </c>
      <c r="I56" s="529"/>
      <c r="J56" s="221" t="str">
        <f t="shared" si="13"/>
        <v/>
      </c>
      <c r="K56" s="298" t="str">
        <f t="shared" si="14"/>
        <v/>
      </c>
      <c r="L56" s="269"/>
      <c r="M56" s="222" t="str">
        <f t="shared" si="15"/>
        <v/>
      </c>
      <c r="N56" s="99" t="str">
        <f t="shared" si="16"/>
        <v/>
      </c>
      <c r="O56" s="255" t="str">
        <f t="shared" si="17"/>
        <v/>
      </c>
      <c r="BS56" s="212"/>
      <c r="BT56" s="209"/>
    </row>
    <row r="57" spans="1:72" ht="24" customHeight="1" x14ac:dyDescent="0.7">
      <c r="A57" s="485" t="e">
        <f>VLOOKUP(D57,非表示_活動量と単位!$D$8:$E$75,2,FALSE)</f>
        <v>#N/A</v>
      </c>
      <c r="B57" s="503"/>
      <c r="C57" s="558"/>
      <c r="D57" s="560"/>
      <c r="E57" s="359"/>
      <c r="F57" s="221" t="str">
        <f t="shared" si="11"/>
        <v/>
      </c>
      <c r="G57" s="303"/>
      <c r="H57" s="221" t="str">
        <f t="shared" si="12"/>
        <v/>
      </c>
      <c r="I57" s="529"/>
      <c r="J57" s="221" t="str">
        <f t="shared" si="13"/>
        <v/>
      </c>
      <c r="K57" s="298" t="str">
        <f t="shared" si="14"/>
        <v/>
      </c>
      <c r="L57" s="269"/>
      <c r="M57" s="222" t="str">
        <f t="shared" si="15"/>
        <v/>
      </c>
      <c r="N57" s="99" t="str">
        <f t="shared" si="16"/>
        <v/>
      </c>
      <c r="O57" s="255" t="str">
        <f t="shared" si="17"/>
        <v/>
      </c>
      <c r="BS57" s="212"/>
      <c r="BT57" s="209"/>
    </row>
    <row r="58" spans="1:72" ht="24" customHeight="1" x14ac:dyDescent="0.7">
      <c r="A58" s="485" t="e">
        <f>VLOOKUP(D58,非表示_活動量と単位!$D$8:$E$75,2,FALSE)</f>
        <v>#N/A</v>
      </c>
      <c r="B58" s="503"/>
      <c r="C58" s="558"/>
      <c r="D58" s="560"/>
      <c r="E58" s="359"/>
      <c r="F58" s="221" t="str">
        <f t="shared" si="11"/>
        <v/>
      </c>
      <c r="G58" s="303"/>
      <c r="H58" s="221" t="str">
        <f t="shared" si="12"/>
        <v/>
      </c>
      <c r="I58" s="529"/>
      <c r="J58" s="221" t="str">
        <f t="shared" si="13"/>
        <v/>
      </c>
      <c r="K58" s="298" t="str">
        <f t="shared" si="14"/>
        <v/>
      </c>
      <c r="L58" s="269"/>
      <c r="M58" s="222" t="str">
        <f t="shared" si="15"/>
        <v/>
      </c>
      <c r="N58" s="99" t="str">
        <f t="shared" si="16"/>
        <v/>
      </c>
      <c r="O58" s="255" t="str">
        <f t="shared" si="17"/>
        <v/>
      </c>
      <c r="BS58" s="212"/>
      <c r="BT58" s="209"/>
    </row>
    <row r="59" spans="1:72" ht="24" customHeight="1" x14ac:dyDescent="0.7">
      <c r="A59" s="485" t="e">
        <f>VLOOKUP(D59,非表示_活動量と単位!$D$8:$E$75,2,FALSE)</f>
        <v>#N/A</v>
      </c>
      <c r="B59" s="503"/>
      <c r="C59" s="558"/>
      <c r="D59" s="560"/>
      <c r="E59" s="359"/>
      <c r="F59" s="221" t="str">
        <f t="shared" si="11"/>
        <v/>
      </c>
      <c r="G59" s="303"/>
      <c r="H59" s="221" t="str">
        <f t="shared" si="12"/>
        <v/>
      </c>
      <c r="I59" s="529"/>
      <c r="J59" s="221" t="str">
        <f t="shared" si="13"/>
        <v/>
      </c>
      <c r="K59" s="298" t="str">
        <f t="shared" si="14"/>
        <v/>
      </c>
      <c r="L59" s="269"/>
      <c r="M59" s="222" t="str">
        <f t="shared" si="15"/>
        <v/>
      </c>
      <c r="N59" s="99" t="str">
        <f t="shared" si="16"/>
        <v/>
      </c>
      <c r="O59" s="255" t="str">
        <f t="shared" si="17"/>
        <v/>
      </c>
      <c r="BS59" s="212"/>
      <c r="BT59" s="209"/>
    </row>
    <row r="60" spans="1:72" ht="24" customHeight="1" x14ac:dyDescent="0.7">
      <c r="A60" s="485" t="e">
        <f>VLOOKUP(D60,非表示_活動量と単位!$D$8:$E$75,2,FALSE)</f>
        <v>#N/A</v>
      </c>
      <c r="B60" s="503"/>
      <c r="C60" s="558"/>
      <c r="D60" s="560"/>
      <c r="E60" s="359"/>
      <c r="F60" s="221" t="str">
        <f t="shared" si="11"/>
        <v/>
      </c>
      <c r="G60" s="303"/>
      <c r="H60" s="221" t="str">
        <f t="shared" si="12"/>
        <v/>
      </c>
      <c r="I60" s="529"/>
      <c r="J60" s="221" t="str">
        <f t="shared" si="13"/>
        <v/>
      </c>
      <c r="K60" s="298" t="str">
        <f t="shared" si="14"/>
        <v/>
      </c>
      <c r="L60" s="269"/>
      <c r="M60" s="222" t="str">
        <f t="shared" si="15"/>
        <v/>
      </c>
      <c r="N60" s="99" t="str">
        <f t="shared" si="16"/>
        <v/>
      </c>
      <c r="O60" s="255" t="str">
        <f t="shared" si="17"/>
        <v/>
      </c>
      <c r="BS60" s="212"/>
      <c r="BT60" s="209"/>
    </row>
    <row r="61" spans="1:72" ht="24" customHeight="1" x14ac:dyDescent="0.7">
      <c r="A61" s="485" t="e">
        <f>VLOOKUP(D61,非表示_活動量と単位!$D$8:$E$75,2,FALSE)</f>
        <v>#N/A</v>
      </c>
      <c r="B61" s="503"/>
      <c r="C61" s="558"/>
      <c r="D61" s="560"/>
      <c r="E61" s="359"/>
      <c r="F61" s="221" t="str">
        <f t="shared" si="11"/>
        <v/>
      </c>
      <c r="G61" s="303"/>
      <c r="H61" s="221" t="str">
        <f t="shared" si="12"/>
        <v/>
      </c>
      <c r="I61" s="529"/>
      <c r="J61" s="221" t="str">
        <f t="shared" si="13"/>
        <v/>
      </c>
      <c r="K61" s="298" t="str">
        <f t="shared" si="14"/>
        <v/>
      </c>
      <c r="L61" s="269"/>
      <c r="M61" s="222" t="str">
        <f t="shared" si="15"/>
        <v/>
      </c>
      <c r="N61" s="99" t="str">
        <f t="shared" si="16"/>
        <v/>
      </c>
      <c r="O61" s="255" t="str">
        <f t="shared" si="17"/>
        <v/>
      </c>
      <c r="BS61" s="212"/>
      <c r="BT61" s="209"/>
    </row>
    <row r="62" spans="1:72" ht="24" customHeight="1" x14ac:dyDescent="0.7">
      <c r="A62" s="485" t="e">
        <f>VLOOKUP(D62,非表示_活動量と単位!$D$8:$E$75,2,FALSE)</f>
        <v>#N/A</v>
      </c>
      <c r="B62" s="503"/>
      <c r="C62" s="558"/>
      <c r="D62" s="560"/>
      <c r="E62" s="359"/>
      <c r="F62" s="221" t="str">
        <f t="shared" si="11"/>
        <v/>
      </c>
      <c r="G62" s="303"/>
      <c r="H62" s="221" t="str">
        <f t="shared" si="12"/>
        <v/>
      </c>
      <c r="I62" s="529"/>
      <c r="J62" s="221" t="str">
        <f t="shared" si="13"/>
        <v/>
      </c>
      <c r="K62" s="298" t="str">
        <f t="shared" si="14"/>
        <v/>
      </c>
      <c r="L62" s="269"/>
      <c r="M62" s="222" t="str">
        <f t="shared" si="15"/>
        <v/>
      </c>
      <c r="N62" s="99" t="str">
        <f t="shared" si="16"/>
        <v/>
      </c>
      <c r="O62" s="255" t="str">
        <f t="shared" si="17"/>
        <v/>
      </c>
      <c r="BS62" s="212"/>
      <c r="BT62" s="209"/>
    </row>
    <row r="63" spans="1:72" ht="24" customHeight="1" x14ac:dyDescent="0.7">
      <c r="A63" s="485" t="e">
        <f>VLOOKUP(D63,非表示_活動量と単位!$D$8:$E$75,2,FALSE)</f>
        <v>#N/A</v>
      </c>
      <c r="B63" s="503"/>
      <c r="C63" s="558"/>
      <c r="D63" s="560"/>
      <c r="E63" s="359"/>
      <c r="F63" s="221" t="str">
        <f t="shared" si="11"/>
        <v/>
      </c>
      <c r="G63" s="303"/>
      <c r="H63" s="221" t="str">
        <f t="shared" si="12"/>
        <v/>
      </c>
      <c r="I63" s="529"/>
      <c r="J63" s="221" t="str">
        <f t="shared" si="13"/>
        <v/>
      </c>
      <c r="K63" s="298" t="str">
        <f t="shared" si="14"/>
        <v/>
      </c>
      <c r="L63" s="269"/>
      <c r="M63" s="222" t="str">
        <f t="shared" si="15"/>
        <v/>
      </c>
      <c r="N63" s="99" t="str">
        <f t="shared" si="16"/>
        <v/>
      </c>
      <c r="O63" s="255" t="str">
        <f t="shared" si="17"/>
        <v/>
      </c>
      <c r="BS63" s="212"/>
      <c r="BT63" s="209"/>
    </row>
    <row r="64" spans="1:72" ht="24" customHeight="1" x14ac:dyDescent="0.7">
      <c r="A64" s="485" t="e">
        <f>VLOOKUP(D64,非表示_活動量と単位!$D$8:$E$75,2,FALSE)</f>
        <v>#N/A</v>
      </c>
      <c r="B64" s="503"/>
      <c r="C64" s="558"/>
      <c r="D64" s="560"/>
      <c r="E64" s="359"/>
      <c r="F64" s="221" t="str">
        <f t="shared" si="11"/>
        <v/>
      </c>
      <c r="G64" s="303"/>
      <c r="H64" s="221" t="str">
        <f t="shared" si="12"/>
        <v/>
      </c>
      <c r="I64" s="529"/>
      <c r="J64" s="221" t="str">
        <f t="shared" si="13"/>
        <v/>
      </c>
      <c r="K64" s="298" t="str">
        <f t="shared" si="14"/>
        <v/>
      </c>
      <c r="L64" s="269"/>
      <c r="M64" s="222" t="str">
        <f t="shared" si="15"/>
        <v/>
      </c>
      <c r="N64" s="99" t="str">
        <f t="shared" si="16"/>
        <v/>
      </c>
      <c r="O64" s="255" t="str">
        <f t="shared" si="17"/>
        <v/>
      </c>
      <c r="BS64" s="212"/>
      <c r="BT64" s="209"/>
    </row>
    <row r="65" spans="1:72" ht="24" customHeight="1" x14ac:dyDescent="0.7">
      <c r="A65" s="485" t="e">
        <f>VLOOKUP(D65,非表示_活動量と単位!$D$8:$E$75,2,FALSE)</f>
        <v>#N/A</v>
      </c>
      <c r="B65" s="503"/>
      <c r="C65" s="558"/>
      <c r="D65" s="560"/>
      <c r="E65" s="359"/>
      <c r="F65" s="221" t="str">
        <f t="shared" si="11"/>
        <v/>
      </c>
      <c r="G65" s="303"/>
      <c r="H65" s="221" t="str">
        <f t="shared" si="12"/>
        <v/>
      </c>
      <c r="I65" s="529"/>
      <c r="J65" s="221" t="str">
        <f t="shared" si="13"/>
        <v/>
      </c>
      <c r="K65" s="298" t="str">
        <f t="shared" si="14"/>
        <v/>
      </c>
      <c r="L65" s="269"/>
      <c r="M65" s="222" t="str">
        <f t="shared" si="15"/>
        <v/>
      </c>
      <c r="N65" s="99" t="str">
        <f t="shared" si="16"/>
        <v/>
      </c>
      <c r="O65" s="255" t="str">
        <f t="shared" si="17"/>
        <v/>
      </c>
      <c r="BS65" s="212"/>
      <c r="BT65" s="209"/>
    </row>
    <row r="66" spans="1:72" ht="24" customHeight="1" x14ac:dyDescent="0.7">
      <c r="A66" s="485" t="e">
        <f>VLOOKUP(D66,非表示_活動量と単位!$D$8:$E$75,2,FALSE)</f>
        <v>#N/A</v>
      </c>
      <c r="B66" s="503"/>
      <c r="C66" s="558"/>
      <c r="D66" s="560"/>
      <c r="E66" s="359"/>
      <c r="F66" s="221" t="str">
        <f t="shared" si="11"/>
        <v/>
      </c>
      <c r="G66" s="303"/>
      <c r="H66" s="221" t="str">
        <f t="shared" si="12"/>
        <v/>
      </c>
      <c r="I66" s="529"/>
      <c r="J66" s="221" t="str">
        <f t="shared" si="13"/>
        <v/>
      </c>
      <c r="K66" s="298" t="str">
        <f t="shared" si="14"/>
        <v/>
      </c>
      <c r="L66" s="269"/>
      <c r="M66" s="222" t="str">
        <f t="shared" si="15"/>
        <v/>
      </c>
      <c r="N66" s="99" t="str">
        <f t="shared" si="16"/>
        <v/>
      </c>
      <c r="O66" s="255" t="str">
        <f t="shared" si="17"/>
        <v/>
      </c>
      <c r="BS66" s="212"/>
      <c r="BT66" s="209"/>
    </row>
    <row r="67" spans="1:72" ht="24" customHeight="1" x14ac:dyDescent="0.7">
      <c r="A67" s="485" t="e">
        <f>VLOOKUP(D67,非表示_活動量と単位!$D$8:$E$75,2,FALSE)</f>
        <v>#N/A</v>
      </c>
      <c r="B67" s="503"/>
      <c r="C67" s="558"/>
      <c r="D67" s="560"/>
      <c r="E67" s="359"/>
      <c r="F67" s="221" t="str">
        <f t="shared" si="11"/>
        <v/>
      </c>
      <c r="G67" s="303"/>
      <c r="H67" s="221" t="str">
        <f t="shared" si="12"/>
        <v/>
      </c>
      <c r="I67" s="529"/>
      <c r="J67" s="221" t="str">
        <f t="shared" si="13"/>
        <v/>
      </c>
      <c r="K67" s="298" t="str">
        <f t="shared" si="14"/>
        <v/>
      </c>
      <c r="L67" s="269"/>
      <c r="M67" s="222" t="str">
        <f t="shared" si="15"/>
        <v/>
      </c>
      <c r="N67" s="99" t="str">
        <f t="shared" si="16"/>
        <v/>
      </c>
      <c r="O67" s="255" t="str">
        <f t="shared" si="17"/>
        <v/>
      </c>
      <c r="BS67" s="212"/>
      <c r="BT67" s="209"/>
    </row>
    <row r="68" spans="1:72" ht="24" customHeight="1" x14ac:dyDescent="0.7">
      <c r="A68" s="485" t="e">
        <f>VLOOKUP(D68,非表示_活動量と単位!$D$8:$E$75,2,FALSE)</f>
        <v>#N/A</v>
      </c>
      <c r="B68" s="503"/>
      <c r="C68" s="558"/>
      <c r="D68" s="560"/>
      <c r="E68" s="359"/>
      <c r="F68" s="221" t="str">
        <f t="shared" si="11"/>
        <v/>
      </c>
      <c r="G68" s="303"/>
      <c r="H68" s="221" t="str">
        <f t="shared" si="12"/>
        <v/>
      </c>
      <c r="I68" s="529"/>
      <c r="J68" s="221" t="str">
        <f t="shared" si="13"/>
        <v/>
      </c>
      <c r="K68" s="298" t="str">
        <f t="shared" si="14"/>
        <v/>
      </c>
      <c r="L68" s="269"/>
      <c r="M68" s="222" t="str">
        <f t="shared" si="15"/>
        <v/>
      </c>
      <c r="N68" s="99" t="str">
        <f t="shared" si="16"/>
        <v/>
      </c>
      <c r="O68" s="255" t="str">
        <f t="shared" si="17"/>
        <v/>
      </c>
      <c r="BS68" s="212"/>
      <c r="BT68" s="209"/>
    </row>
    <row r="69" spans="1:72" ht="24" customHeight="1" x14ac:dyDescent="0.7">
      <c r="A69" s="485" t="e">
        <f>VLOOKUP(D69,非表示_活動量と単位!$D$8:$E$75,2,FALSE)</f>
        <v>#N/A</v>
      </c>
      <c r="B69" s="503"/>
      <c r="C69" s="558"/>
      <c r="D69" s="560"/>
      <c r="E69" s="359"/>
      <c r="F69" s="221" t="str">
        <f t="shared" si="11"/>
        <v/>
      </c>
      <c r="G69" s="303"/>
      <c r="H69" s="221" t="str">
        <f t="shared" si="12"/>
        <v/>
      </c>
      <c r="I69" s="529"/>
      <c r="J69" s="221" t="str">
        <f t="shared" si="13"/>
        <v/>
      </c>
      <c r="K69" s="298" t="str">
        <f t="shared" si="14"/>
        <v/>
      </c>
      <c r="L69" s="269"/>
      <c r="M69" s="222" t="str">
        <f t="shared" si="15"/>
        <v/>
      </c>
      <c r="N69" s="99" t="str">
        <f t="shared" si="16"/>
        <v/>
      </c>
      <c r="O69" s="255" t="str">
        <f t="shared" si="17"/>
        <v/>
      </c>
      <c r="BS69" s="212"/>
      <c r="BT69" s="209"/>
    </row>
    <row r="70" spans="1:72" ht="24" customHeight="1" x14ac:dyDescent="0.7">
      <c r="A70" s="485" t="e">
        <f>VLOOKUP(D70,非表示_活動量と単位!$D$8:$E$75,2,FALSE)</f>
        <v>#N/A</v>
      </c>
      <c r="B70" s="503"/>
      <c r="C70" s="558"/>
      <c r="D70" s="560"/>
      <c r="E70" s="359"/>
      <c r="F70" s="221" t="str">
        <f t="shared" si="11"/>
        <v/>
      </c>
      <c r="G70" s="303"/>
      <c r="H70" s="221" t="str">
        <f t="shared" si="12"/>
        <v/>
      </c>
      <c r="I70" s="529"/>
      <c r="J70" s="221" t="str">
        <f t="shared" si="13"/>
        <v/>
      </c>
      <c r="K70" s="298" t="str">
        <f t="shared" si="14"/>
        <v/>
      </c>
      <c r="L70" s="269"/>
      <c r="M70" s="222" t="str">
        <f t="shared" si="15"/>
        <v/>
      </c>
      <c r="N70" s="99" t="str">
        <f t="shared" si="16"/>
        <v/>
      </c>
      <c r="O70" s="255" t="str">
        <f t="shared" si="17"/>
        <v/>
      </c>
      <c r="BS70" s="212"/>
      <c r="BT70" s="209"/>
    </row>
    <row r="71" spans="1:72" ht="24" customHeight="1" x14ac:dyDescent="0.7">
      <c r="A71" s="485" t="e">
        <f>VLOOKUP(D71,非表示_活動量と単位!$D$8:$E$75,2,FALSE)</f>
        <v>#N/A</v>
      </c>
      <c r="B71" s="503"/>
      <c r="C71" s="558"/>
      <c r="D71" s="560"/>
      <c r="E71" s="359"/>
      <c r="F71" s="221" t="str">
        <f t="shared" si="11"/>
        <v/>
      </c>
      <c r="G71" s="303"/>
      <c r="H71" s="221" t="str">
        <f t="shared" si="12"/>
        <v/>
      </c>
      <c r="I71" s="529"/>
      <c r="J71" s="221" t="str">
        <f t="shared" si="13"/>
        <v/>
      </c>
      <c r="K71" s="298" t="str">
        <f t="shared" si="14"/>
        <v/>
      </c>
      <c r="L71" s="269"/>
      <c r="M71" s="222" t="str">
        <f t="shared" si="15"/>
        <v/>
      </c>
      <c r="N71" s="99" t="str">
        <f t="shared" si="16"/>
        <v/>
      </c>
      <c r="O71" s="255" t="str">
        <f t="shared" si="17"/>
        <v/>
      </c>
      <c r="BS71" s="212"/>
      <c r="BT71" s="209"/>
    </row>
    <row r="72" spans="1:72" ht="24" customHeight="1" x14ac:dyDescent="0.7">
      <c r="A72" s="485" t="e">
        <f>VLOOKUP(D72,非表示_活動量と単位!$D$8:$E$75,2,FALSE)</f>
        <v>#N/A</v>
      </c>
      <c r="B72" s="503"/>
      <c r="C72" s="558"/>
      <c r="D72" s="560"/>
      <c r="E72" s="359"/>
      <c r="F72" s="221" t="str">
        <f t="shared" si="11"/>
        <v/>
      </c>
      <c r="G72" s="303"/>
      <c r="H72" s="221" t="str">
        <f t="shared" si="12"/>
        <v/>
      </c>
      <c r="I72" s="529"/>
      <c r="J72" s="221" t="str">
        <f t="shared" si="13"/>
        <v/>
      </c>
      <c r="K72" s="298" t="str">
        <f t="shared" si="14"/>
        <v/>
      </c>
      <c r="L72" s="269"/>
      <c r="M72" s="222" t="str">
        <f t="shared" si="15"/>
        <v/>
      </c>
      <c r="N72" s="99" t="str">
        <f t="shared" si="16"/>
        <v/>
      </c>
      <c r="O72" s="255" t="str">
        <f t="shared" si="17"/>
        <v/>
      </c>
      <c r="BS72" s="212"/>
      <c r="BT72" s="209"/>
    </row>
    <row r="73" spans="1:72" ht="24" customHeight="1" x14ac:dyDescent="0.7">
      <c r="A73" s="485" t="e">
        <f>VLOOKUP(D73,非表示_活動量と単位!$D$8:$E$75,2,FALSE)</f>
        <v>#N/A</v>
      </c>
      <c r="B73" s="503"/>
      <c r="C73" s="558"/>
      <c r="D73" s="560"/>
      <c r="E73" s="359"/>
      <c r="F73" s="221" t="str">
        <f t="shared" si="11"/>
        <v/>
      </c>
      <c r="G73" s="303"/>
      <c r="H73" s="221" t="str">
        <f t="shared" si="12"/>
        <v/>
      </c>
      <c r="I73" s="529"/>
      <c r="J73" s="221" t="str">
        <f t="shared" si="13"/>
        <v/>
      </c>
      <c r="K73" s="298" t="str">
        <f t="shared" si="14"/>
        <v/>
      </c>
      <c r="L73" s="269"/>
      <c r="M73" s="222" t="str">
        <f t="shared" si="15"/>
        <v/>
      </c>
      <c r="N73" s="99" t="str">
        <f t="shared" si="16"/>
        <v/>
      </c>
      <c r="O73" s="255" t="str">
        <f t="shared" si="17"/>
        <v/>
      </c>
      <c r="BS73" s="212"/>
      <c r="BT73" s="209"/>
    </row>
    <row r="74" spans="1:72" ht="24" customHeight="1" x14ac:dyDescent="0.7">
      <c r="A74" s="485" t="e">
        <f>VLOOKUP(D74,非表示_活動量と単位!$D$8:$E$75,2,FALSE)</f>
        <v>#N/A</v>
      </c>
      <c r="B74" s="503"/>
      <c r="C74" s="558"/>
      <c r="D74" s="560"/>
      <c r="E74" s="359"/>
      <c r="F74" s="221" t="str">
        <f t="shared" si="11"/>
        <v/>
      </c>
      <c r="G74" s="303"/>
      <c r="H74" s="221" t="str">
        <f t="shared" si="12"/>
        <v/>
      </c>
      <c r="I74" s="529"/>
      <c r="J74" s="221" t="str">
        <f t="shared" si="13"/>
        <v/>
      </c>
      <c r="K74" s="298" t="str">
        <f t="shared" si="14"/>
        <v/>
      </c>
      <c r="L74" s="269"/>
      <c r="M74" s="222" t="str">
        <f t="shared" si="15"/>
        <v/>
      </c>
      <c r="N74" s="99" t="str">
        <f t="shared" si="16"/>
        <v/>
      </c>
      <c r="O74" s="255" t="str">
        <f t="shared" si="17"/>
        <v/>
      </c>
      <c r="BS74" s="212"/>
      <c r="BT74" s="209"/>
    </row>
    <row r="75" spans="1:72" ht="24" customHeight="1" x14ac:dyDescent="0.7">
      <c r="A75" s="485" t="e">
        <f>VLOOKUP(D75,非表示_活動量と単位!$D$8:$E$75,2,FALSE)</f>
        <v>#N/A</v>
      </c>
      <c r="B75" s="503"/>
      <c r="C75" s="558"/>
      <c r="D75" s="560"/>
      <c r="E75" s="359"/>
      <c r="F75" s="221" t="str">
        <f t="shared" si="11"/>
        <v/>
      </c>
      <c r="G75" s="303"/>
      <c r="H75" s="221" t="str">
        <f t="shared" si="12"/>
        <v/>
      </c>
      <c r="I75" s="529"/>
      <c r="J75" s="221" t="str">
        <f t="shared" si="13"/>
        <v/>
      </c>
      <c r="K75" s="298" t="str">
        <f t="shared" si="14"/>
        <v/>
      </c>
      <c r="L75" s="269"/>
      <c r="M75" s="222" t="str">
        <f t="shared" si="15"/>
        <v/>
      </c>
      <c r="N75" s="99" t="str">
        <f t="shared" si="16"/>
        <v/>
      </c>
      <c r="O75" s="255" t="str">
        <f t="shared" si="17"/>
        <v/>
      </c>
    </row>
    <row r="76" spans="1:72" ht="24" customHeight="1" x14ac:dyDescent="0.7">
      <c r="A76" s="485" t="e">
        <f>VLOOKUP(D76,非表示_活動量と単位!$D$8:$E$75,2,FALSE)</f>
        <v>#N/A</v>
      </c>
      <c r="B76" s="503"/>
      <c r="C76" s="558"/>
      <c r="D76" s="560"/>
      <c r="E76" s="359"/>
      <c r="F76" s="221" t="str">
        <f t="shared" si="11"/>
        <v/>
      </c>
      <c r="G76" s="303"/>
      <c r="H76" s="221" t="str">
        <f t="shared" si="12"/>
        <v/>
      </c>
      <c r="I76" s="529"/>
      <c r="J76" s="221" t="str">
        <f t="shared" si="13"/>
        <v/>
      </c>
      <c r="K76" s="298" t="str">
        <f t="shared" si="14"/>
        <v/>
      </c>
      <c r="L76" s="269"/>
      <c r="M76" s="222" t="str">
        <f t="shared" si="15"/>
        <v/>
      </c>
      <c r="N76" s="99" t="str">
        <f t="shared" si="16"/>
        <v/>
      </c>
      <c r="O76" s="255" t="str">
        <f t="shared" si="17"/>
        <v/>
      </c>
    </row>
    <row r="77" spans="1:72" ht="24" customHeight="1" x14ac:dyDescent="0.7">
      <c r="A77" s="485" t="e">
        <f>VLOOKUP(D77,非表示_活動量と単位!$D$8:$E$75,2,FALSE)</f>
        <v>#N/A</v>
      </c>
      <c r="B77" s="503"/>
      <c r="C77" s="558"/>
      <c r="D77" s="560"/>
      <c r="E77" s="359"/>
      <c r="F77" s="221" t="str">
        <f t="shared" si="11"/>
        <v/>
      </c>
      <c r="G77" s="303"/>
      <c r="H77" s="221" t="str">
        <f t="shared" si="12"/>
        <v/>
      </c>
      <c r="I77" s="529"/>
      <c r="J77" s="221" t="str">
        <f t="shared" si="13"/>
        <v/>
      </c>
      <c r="K77" s="298" t="str">
        <f t="shared" si="14"/>
        <v/>
      </c>
      <c r="L77" s="269"/>
      <c r="M77" s="222" t="str">
        <f t="shared" si="15"/>
        <v/>
      </c>
      <c r="N77" s="99" t="str">
        <f t="shared" si="16"/>
        <v/>
      </c>
      <c r="O77" s="255" t="str">
        <f t="shared" si="17"/>
        <v/>
      </c>
    </row>
    <row r="78" spans="1:72" ht="24" customHeight="1" x14ac:dyDescent="0.7">
      <c r="A78" s="485" t="e">
        <f>VLOOKUP(D78,非表示_活動量と単位!$D$8:$E$75,2,FALSE)</f>
        <v>#N/A</v>
      </c>
      <c r="B78" s="503"/>
      <c r="C78" s="558"/>
      <c r="D78" s="560"/>
      <c r="E78" s="359"/>
      <c r="F78" s="221" t="str">
        <f t="shared" si="11"/>
        <v/>
      </c>
      <c r="G78" s="303"/>
      <c r="H78" s="221" t="str">
        <f t="shared" si="12"/>
        <v/>
      </c>
      <c r="I78" s="529"/>
      <c r="J78" s="221" t="str">
        <f t="shared" si="13"/>
        <v/>
      </c>
      <c r="K78" s="298" t="str">
        <f t="shared" si="14"/>
        <v/>
      </c>
      <c r="L78" s="269"/>
      <c r="M78" s="222" t="str">
        <f t="shared" si="15"/>
        <v/>
      </c>
      <c r="N78" s="99" t="str">
        <f t="shared" si="16"/>
        <v/>
      </c>
      <c r="O78" s="255" t="str">
        <f t="shared" si="17"/>
        <v/>
      </c>
    </row>
    <row r="79" spans="1:72" ht="24" customHeight="1" x14ac:dyDescent="0.7">
      <c r="A79" s="485" t="e">
        <f>VLOOKUP(D79,非表示_活動量と単位!$D$8:$E$75,2,FALSE)</f>
        <v>#N/A</v>
      </c>
      <c r="B79" s="503"/>
      <c r="C79" s="558"/>
      <c r="D79" s="560"/>
      <c r="E79" s="359"/>
      <c r="F79" s="221" t="str">
        <f t="shared" si="11"/>
        <v/>
      </c>
      <c r="G79" s="303"/>
      <c r="H79" s="221" t="str">
        <f t="shared" si="12"/>
        <v/>
      </c>
      <c r="I79" s="529"/>
      <c r="J79" s="221" t="str">
        <f t="shared" si="13"/>
        <v/>
      </c>
      <c r="K79" s="298" t="str">
        <f t="shared" ref="K79:K101" si="18">IF($D79="","",IF($A79=0,E79*G79*I79,E79*I79))</f>
        <v/>
      </c>
      <c r="L79" s="269"/>
      <c r="M79" s="222" t="str">
        <f t="shared" si="15"/>
        <v/>
      </c>
      <c r="N79" s="99" t="str">
        <f t="shared" si="16"/>
        <v/>
      </c>
      <c r="O79" s="25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7">
      <c r="A80" s="485" t="e">
        <f>VLOOKUP(D80,非表示_活動量と単位!$D$8:$E$75,2,FALSE)</f>
        <v>#N/A</v>
      </c>
      <c r="B80" s="503"/>
      <c r="C80" s="558"/>
      <c r="D80" s="560"/>
      <c r="E80" s="359"/>
      <c r="F80" s="221" t="str">
        <f t="shared" si="11"/>
        <v/>
      </c>
      <c r="G80" s="303"/>
      <c r="H80" s="221" t="str">
        <f t="shared" si="12"/>
        <v/>
      </c>
      <c r="I80" s="529"/>
      <c r="J80" s="221" t="str">
        <f t="shared" si="13"/>
        <v/>
      </c>
      <c r="K80" s="298" t="str">
        <f t="shared" si="18"/>
        <v/>
      </c>
      <c r="L80" s="269"/>
      <c r="M80" s="222" t="str">
        <f t="shared" si="15"/>
        <v/>
      </c>
      <c r="N80" s="99" t="str">
        <f t="shared" si="16"/>
        <v/>
      </c>
      <c r="O80" s="255" t="str">
        <f t="shared" si="19"/>
        <v/>
      </c>
    </row>
    <row r="81" spans="1:15" ht="24" customHeight="1" x14ac:dyDescent="0.7">
      <c r="A81" s="485" t="e">
        <f>VLOOKUP(D81,非表示_活動量と単位!$D$8:$E$75,2,FALSE)</f>
        <v>#N/A</v>
      </c>
      <c r="B81" s="503"/>
      <c r="C81" s="558"/>
      <c r="D81" s="560"/>
      <c r="E81" s="359"/>
      <c r="F81" s="221" t="str">
        <f t="shared" si="11"/>
        <v/>
      </c>
      <c r="G81" s="303"/>
      <c r="H81" s="221" t="str">
        <f t="shared" si="12"/>
        <v/>
      </c>
      <c r="I81" s="529"/>
      <c r="J81" s="221" t="str">
        <f t="shared" si="13"/>
        <v/>
      </c>
      <c r="K81" s="298" t="str">
        <f t="shared" si="18"/>
        <v/>
      </c>
      <c r="L81" s="269"/>
      <c r="M81" s="222" t="str">
        <f t="shared" si="15"/>
        <v/>
      </c>
      <c r="N81" s="99" t="str">
        <f t="shared" si="16"/>
        <v/>
      </c>
      <c r="O81" s="255" t="str">
        <f t="shared" si="19"/>
        <v/>
      </c>
    </row>
    <row r="82" spans="1:15" ht="24" customHeight="1" x14ac:dyDescent="0.7">
      <c r="A82" s="485" t="e">
        <f>VLOOKUP(D82,非表示_活動量と単位!$D$8:$E$75,2,FALSE)</f>
        <v>#N/A</v>
      </c>
      <c r="B82" s="503"/>
      <c r="C82" s="558"/>
      <c r="D82" s="560"/>
      <c r="E82" s="359"/>
      <c r="F82" s="221" t="str">
        <f t="shared" si="11"/>
        <v/>
      </c>
      <c r="G82" s="303"/>
      <c r="H82" s="221" t="str">
        <f t="shared" si="12"/>
        <v/>
      </c>
      <c r="I82" s="529"/>
      <c r="J82" s="221" t="str">
        <f t="shared" si="13"/>
        <v/>
      </c>
      <c r="K82" s="298" t="str">
        <f t="shared" si="18"/>
        <v/>
      </c>
      <c r="L82" s="269"/>
      <c r="M82" s="222" t="str">
        <f t="shared" si="15"/>
        <v/>
      </c>
      <c r="N82" s="99" t="str">
        <f t="shared" si="16"/>
        <v/>
      </c>
      <c r="O82" s="255" t="str">
        <f t="shared" si="19"/>
        <v/>
      </c>
    </row>
    <row r="83" spans="1:15" ht="24" customHeight="1" x14ac:dyDescent="0.7">
      <c r="A83" s="485" t="e">
        <f>VLOOKUP(D83,非表示_活動量と単位!$D$8:$E$75,2,FALSE)</f>
        <v>#N/A</v>
      </c>
      <c r="B83" s="503"/>
      <c r="C83" s="558"/>
      <c r="D83" s="560"/>
      <c r="E83" s="359"/>
      <c r="F83" s="221" t="str">
        <f t="shared" si="11"/>
        <v/>
      </c>
      <c r="G83" s="303"/>
      <c r="H83" s="221" t="str">
        <f t="shared" si="12"/>
        <v/>
      </c>
      <c r="I83" s="529"/>
      <c r="J83" s="221" t="str">
        <f t="shared" si="13"/>
        <v/>
      </c>
      <c r="K83" s="298" t="str">
        <f t="shared" si="18"/>
        <v/>
      </c>
      <c r="L83" s="269"/>
      <c r="M83" s="222" t="str">
        <f t="shared" si="15"/>
        <v/>
      </c>
      <c r="N83" s="99" t="str">
        <f t="shared" si="16"/>
        <v/>
      </c>
      <c r="O83" s="255" t="str">
        <f t="shared" si="19"/>
        <v/>
      </c>
    </row>
    <row r="84" spans="1:15" ht="24" customHeight="1" x14ac:dyDescent="0.7">
      <c r="A84" s="485" t="e">
        <f>VLOOKUP(D84,非表示_活動量と単位!$D$8:$E$75,2,FALSE)</f>
        <v>#N/A</v>
      </c>
      <c r="B84" s="503"/>
      <c r="C84" s="558"/>
      <c r="D84" s="560"/>
      <c r="E84" s="359"/>
      <c r="F84" s="221" t="str">
        <f t="shared" si="11"/>
        <v/>
      </c>
      <c r="G84" s="303"/>
      <c r="H84" s="221" t="str">
        <f t="shared" si="12"/>
        <v/>
      </c>
      <c r="I84" s="529"/>
      <c r="J84" s="221" t="str">
        <f t="shared" si="13"/>
        <v/>
      </c>
      <c r="K84" s="298" t="str">
        <f t="shared" si="18"/>
        <v/>
      </c>
      <c r="L84" s="269"/>
      <c r="M84" s="222" t="str">
        <f t="shared" si="15"/>
        <v/>
      </c>
      <c r="N84" s="99" t="str">
        <f t="shared" si="16"/>
        <v/>
      </c>
      <c r="O84" s="255" t="str">
        <f t="shared" si="19"/>
        <v/>
      </c>
    </row>
    <row r="85" spans="1:15" ht="24" customHeight="1" x14ac:dyDescent="0.7">
      <c r="A85" s="485" t="e">
        <f>VLOOKUP(D85,非表示_活動量と単位!$D$8:$E$75,2,FALSE)</f>
        <v>#N/A</v>
      </c>
      <c r="B85" s="503"/>
      <c r="C85" s="558"/>
      <c r="D85" s="560"/>
      <c r="E85" s="359"/>
      <c r="F85" s="221" t="str">
        <f t="shared" si="11"/>
        <v/>
      </c>
      <c r="G85" s="303"/>
      <c r="H85" s="221" t="str">
        <f t="shared" si="12"/>
        <v/>
      </c>
      <c r="I85" s="529"/>
      <c r="J85" s="221" t="str">
        <f t="shared" si="13"/>
        <v/>
      </c>
      <c r="K85" s="298" t="str">
        <f t="shared" si="18"/>
        <v/>
      </c>
      <c r="L85" s="269"/>
      <c r="M85" s="222" t="str">
        <f t="shared" si="15"/>
        <v/>
      </c>
      <c r="N85" s="99" t="str">
        <f t="shared" si="16"/>
        <v/>
      </c>
      <c r="O85" s="255" t="str">
        <f t="shared" si="19"/>
        <v/>
      </c>
    </row>
    <row r="86" spans="1:15" ht="24" customHeight="1" x14ac:dyDescent="0.7">
      <c r="A86" s="485" t="e">
        <f>VLOOKUP(D86,非表示_活動量と単位!$D$8:$E$75,2,FALSE)</f>
        <v>#N/A</v>
      </c>
      <c r="B86" s="503"/>
      <c r="C86" s="558"/>
      <c r="D86" s="560"/>
      <c r="E86" s="359"/>
      <c r="F86" s="221" t="str">
        <f t="shared" si="11"/>
        <v/>
      </c>
      <c r="G86" s="303"/>
      <c r="H86" s="221" t="str">
        <f t="shared" si="12"/>
        <v/>
      </c>
      <c r="I86" s="529"/>
      <c r="J86" s="221" t="str">
        <f t="shared" si="13"/>
        <v/>
      </c>
      <c r="K86" s="298" t="str">
        <f t="shared" si="18"/>
        <v/>
      </c>
      <c r="L86" s="269"/>
      <c r="M86" s="222" t="str">
        <f t="shared" si="15"/>
        <v/>
      </c>
      <c r="N86" s="99" t="str">
        <f t="shared" si="16"/>
        <v/>
      </c>
      <c r="O86" s="255" t="str">
        <f t="shared" si="19"/>
        <v/>
      </c>
    </row>
    <row r="87" spans="1:15" ht="24" customHeight="1" x14ac:dyDescent="0.7">
      <c r="A87" s="485" t="e">
        <f>VLOOKUP(D87,非表示_活動量と単位!$D$8:$E$75,2,FALSE)</f>
        <v>#N/A</v>
      </c>
      <c r="B87" s="503"/>
      <c r="C87" s="558"/>
      <c r="D87" s="560"/>
      <c r="E87" s="359"/>
      <c r="F87" s="221" t="str">
        <f t="shared" si="11"/>
        <v/>
      </c>
      <c r="G87" s="303"/>
      <c r="H87" s="221" t="str">
        <f t="shared" si="12"/>
        <v/>
      </c>
      <c r="I87" s="529"/>
      <c r="J87" s="221" t="str">
        <f t="shared" si="13"/>
        <v/>
      </c>
      <c r="K87" s="298" t="str">
        <f t="shared" si="18"/>
        <v/>
      </c>
      <c r="L87" s="269"/>
      <c r="M87" s="222" t="str">
        <f t="shared" si="15"/>
        <v/>
      </c>
      <c r="N87" s="99" t="str">
        <f t="shared" si="16"/>
        <v/>
      </c>
      <c r="O87" s="255" t="str">
        <f t="shared" si="19"/>
        <v/>
      </c>
    </row>
    <row r="88" spans="1:15" ht="24" customHeight="1" x14ac:dyDescent="0.7">
      <c r="A88" s="485" t="e">
        <f>VLOOKUP(D88,非表示_活動量と単位!$D$8:$E$75,2,FALSE)</f>
        <v>#N/A</v>
      </c>
      <c r="B88" s="503"/>
      <c r="C88" s="558"/>
      <c r="D88" s="560"/>
      <c r="E88" s="359"/>
      <c r="F88" s="221" t="str">
        <f t="shared" si="11"/>
        <v/>
      </c>
      <c r="G88" s="303"/>
      <c r="H88" s="221" t="str">
        <f t="shared" si="12"/>
        <v/>
      </c>
      <c r="I88" s="529"/>
      <c r="J88" s="221" t="str">
        <f t="shared" si="13"/>
        <v/>
      </c>
      <c r="K88" s="298" t="str">
        <f t="shared" si="18"/>
        <v/>
      </c>
      <c r="L88" s="269"/>
      <c r="M88" s="222" t="str">
        <f t="shared" si="15"/>
        <v/>
      </c>
      <c r="N88" s="99" t="str">
        <f t="shared" si="16"/>
        <v/>
      </c>
      <c r="O88" s="255" t="str">
        <f t="shared" si="19"/>
        <v/>
      </c>
    </row>
    <row r="89" spans="1:15" ht="24" customHeight="1" x14ac:dyDescent="0.7">
      <c r="A89" s="485" t="e">
        <f>VLOOKUP(D89,非表示_活動量と単位!$D$8:$E$75,2,FALSE)</f>
        <v>#N/A</v>
      </c>
      <c r="B89" s="503"/>
      <c r="C89" s="558"/>
      <c r="D89" s="560"/>
      <c r="E89" s="359"/>
      <c r="F89" s="221" t="str">
        <f t="shared" si="11"/>
        <v/>
      </c>
      <c r="G89" s="303"/>
      <c r="H89" s="221" t="str">
        <f t="shared" si="12"/>
        <v/>
      </c>
      <c r="I89" s="529"/>
      <c r="J89" s="221" t="str">
        <f t="shared" si="13"/>
        <v/>
      </c>
      <c r="K89" s="298" t="str">
        <f t="shared" si="18"/>
        <v/>
      </c>
      <c r="L89" s="269"/>
      <c r="M89" s="222" t="str">
        <f t="shared" si="15"/>
        <v/>
      </c>
      <c r="N89" s="99" t="str">
        <f t="shared" si="16"/>
        <v/>
      </c>
      <c r="O89" s="255" t="str">
        <f t="shared" si="19"/>
        <v/>
      </c>
    </row>
    <row r="90" spans="1:15" ht="24" customHeight="1" x14ac:dyDescent="0.7">
      <c r="A90" s="485" t="e">
        <f>VLOOKUP(D90,非表示_活動量と単位!$D$8:$E$75,2,FALSE)</f>
        <v>#N/A</v>
      </c>
      <c r="B90" s="503"/>
      <c r="C90" s="558"/>
      <c r="D90" s="560"/>
      <c r="E90" s="359"/>
      <c r="F90" s="221" t="str">
        <f t="shared" si="11"/>
        <v/>
      </c>
      <c r="G90" s="303"/>
      <c r="H90" s="221" t="str">
        <f t="shared" si="12"/>
        <v/>
      </c>
      <c r="I90" s="529"/>
      <c r="J90" s="221" t="str">
        <f t="shared" si="13"/>
        <v/>
      </c>
      <c r="K90" s="298" t="str">
        <f t="shared" si="18"/>
        <v/>
      </c>
      <c r="L90" s="269"/>
      <c r="M90" s="222" t="str">
        <f t="shared" si="15"/>
        <v/>
      </c>
      <c r="N90" s="99" t="str">
        <f t="shared" si="16"/>
        <v/>
      </c>
      <c r="O90" s="255" t="str">
        <f t="shared" si="19"/>
        <v/>
      </c>
    </row>
    <row r="91" spans="1:15" ht="24" customHeight="1" x14ac:dyDescent="0.7">
      <c r="A91" s="485" t="e">
        <f>VLOOKUP(D91,非表示_活動量と単位!$D$8:$E$75,2,FALSE)</f>
        <v>#N/A</v>
      </c>
      <c r="B91" s="503"/>
      <c r="C91" s="558"/>
      <c r="D91" s="560"/>
      <c r="E91" s="359"/>
      <c r="F91" s="221" t="str">
        <f t="shared" si="11"/>
        <v/>
      </c>
      <c r="G91" s="303"/>
      <c r="H91" s="221" t="str">
        <f t="shared" si="12"/>
        <v/>
      </c>
      <c r="I91" s="529"/>
      <c r="J91" s="221" t="str">
        <f t="shared" si="13"/>
        <v/>
      </c>
      <c r="K91" s="298" t="str">
        <f t="shared" si="18"/>
        <v/>
      </c>
      <c r="L91" s="269"/>
      <c r="M91" s="222" t="str">
        <f t="shared" si="15"/>
        <v/>
      </c>
      <c r="N91" s="99" t="str">
        <f t="shared" si="16"/>
        <v/>
      </c>
      <c r="O91" s="255" t="str">
        <f t="shared" si="19"/>
        <v/>
      </c>
    </row>
    <row r="92" spans="1:15" ht="24" customHeight="1" x14ac:dyDescent="0.7">
      <c r="A92" s="485" t="e">
        <f>VLOOKUP(D92,非表示_活動量と単位!$D$8:$E$75,2,FALSE)</f>
        <v>#N/A</v>
      </c>
      <c r="B92" s="503"/>
      <c r="C92" s="558"/>
      <c r="D92" s="560"/>
      <c r="E92" s="359"/>
      <c r="F92" s="221" t="str">
        <f t="shared" si="11"/>
        <v/>
      </c>
      <c r="G92" s="303"/>
      <c r="H92" s="221" t="str">
        <f t="shared" si="12"/>
        <v/>
      </c>
      <c r="I92" s="529"/>
      <c r="J92" s="221" t="str">
        <f t="shared" si="13"/>
        <v/>
      </c>
      <c r="K92" s="298" t="str">
        <f t="shared" si="18"/>
        <v/>
      </c>
      <c r="L92" s="269"/>
      <c r="M92" s="222" t="str">
        <f t="shared" si="15"/>
        <v/>
      </c>
      <c r="N92" s="99" t="str">
        <f t="shared" si="16"/>
        <v/>
      </c>
      <c r="O92" s="255" t="str">
        <f t="shared" si="19"/>
        <v/>
      </c>
    </row>
    <row r="93" spans="1:15" ht="24" customHeight="1" x14ac:dyDescent="0.7">
      <c r="A93" s="485" t="e">
        <f>VLOOKUP(D93,非表示_活動量と単位!$D$8:$E$75,2,FALSE)</f>
        <v>#N/A</v>
      </c>
      <c r="B93" s="503"/>
      <c r="C93" s="558"/>
      <c r="D93" s="560"/>
      <c r="E93" s="359"/>
      <c r="F93" s="221" t="str">
        <f t="shared" si="11"/>
        <v/>
      </c>
      <c r="G93" s="303"/>
      <c r="H93" s="221" t="str">
        <f t="shared" si="12"/>
        <v/>
      </c>
      <c r="I93" s="529"/>
      <c r="J93" s="221" t="str">
        <f t="shared" si="13"/>
        <v/>
      </c>
      <c r="K93" s="298" t="str">
        <f t="shared" si="18"/>
        <v/>
      </c>
      <c r="L93" s="269"/>
      <c r="M93" s="222" t="str">
        <f t="shared" si="15"/>
        <v/>
      </c>
      <c r="N93" s="99" t="str">
        <f t="shared" si="16"/>
        <v/>
      </c>
      <c r="O93" s="255" t="str">
        <f t="shared" si="19"/>
        <v/>
      </c>
    </row>
    <row r="94" spans="1:15" ht="24" customHeight="1" x14ac:dyDescent="0.7">
      <c r="A94" s="485" t="e">
        <f>VLOOKUP(D94,非表示_活動量と単位!$D$8:$E$75,2,FALSE)</f>
        <v>#N/A</v>
      </c>
      <c r="B94" s="503"/>
      <c r="C94" s="558"/>
      <c r="D94" s="560"/>
      <c r="E94" s="359"/>
      <c r="F94" s="221" t="str">
        <f t="shared" si="11"/>
        <v/>
      </c>
      <c r="G94" s="303"/>
      <c r="H94" s="221" t="str">
        <f t="shared" si="12"/>
        <v/>
      </c>
      <c r="I94" s="529"/>
      <c r="J94" s="221" t="str">
        <f t="shared" si="13"/>
        <v/>
      </c>
      <c r="K94" s="298" t="str">
        <f t="shared" si="18"/>
        <v/>
      </c>
      <c r="L94" s="269"/>
      <c r="M94" s="222" t="str">
        <f t="shared" si="15"/>
        <v/>
      </c>
      <c r="N94" s="99" t="str">
        <f t="shared" si="16"/>
        <v/>
      </c>
      <c r="O94" s="255" t="str">
        <f t="shared" si="19"/>
        <v/>
      </c>
    </row>
    <row r="95" spans="1:15" ht="24" customHeight="1" x14ac:dyDescent="0.7">
      <c r="A95" s="485" t="e">
        <f>VLOOKUP(D95,非表示_活動量と単位!$D$8:$E$75,2,FALSE)</f>
        <v>#N/A</v>
      </c>
      <c r="B95" s="503"/>
      <c r="C95" s="558"/>
      <c r="D95" s="560"/>
      <c r="E95" s="359"/>
      <c r="F95" s="221" t="str">
        <f t="shared" si="11"/>
        <v/>
      </c>
      <c r="G95" s="303"/>
      <c r="H95" s="221" t="str">
        <f t="shared" si="12"/>
        <v/>
      </c>
      <c r="I95" s="529"/>
      <c r="J95" s="221" t="str">
        <f t="shared" si="13"/>
        <v/>
      </c>
      <c r="K95" s="298" t="str">
        <f t="shared" si="18"/>
        <v/>
      </c>
      <c r="L95" s="269"/>
      <c r="M95" s="222" t="str">
        <f t="shared" si="15"/>
        <v/>
      </c>
      <c r="N95" s="99" t="str">
        <f t="shared" si="16"/>
        <v/>
      </c>
      <c r="O95" s="255" t="str">
        <f t="shared" si="19"/>
        <v/>
      </c>
    </row>
    <row r="96" spans="1:15" ht="24" customHeight="1" x14ac:dyDescent="0.7">
      <c r="A96" s="485" t="e">
        <f>VLOOKUP(D96,非表示_活動量と単位!$D$8:$E$75,2,FALSE)</f>
        <v>#N/A</v>
      </c>
      <c r="B96" s="503"/>
      <c r="C96" s="558"/>
      <c r="D96" s="560"/>
      <c r="E96" s="359"/>
      <c r="F96" s="221" t="str">
        <f t="shared" si="11"/>
        <v/>
      </c>
      <c r="G96" s="303"/>
      <c r="H96" s="221" t="str">
        <f t="shared" si="12"/>
        <v/>
      </c>
      <c r="I96" s="529"/>
      <c r="J96" s="221" t="str">
        <f t="shared" si="13"/>
        <v/>
      </c>
      <c r="K96" s="298" t="str">
        <f t="shared" si="18"/>
        <v/>
      </c>
      <c r="L96" s="269"/>
      <c r="M96" s="222" t="str">
        <f t="shared" si="15"/>
        <v/>
      </c>
      <c r="N96" s="99" t="str">
        <f t="shared" si="16"/>
        <v/>
      </c>
      <c r="O96" s="255" t="str">
        <f t="shared" si="19"/>
        <v/>
      </c>
    </row>
    <row r="97" spans="1:104" ht="24" customHeight="1" thickBot="1" x14ac:dyDescent="0.75">
      <c r="A97" s="485" t="e">
        <f>VLOOKUP(D97,非表示_活動量と単位!$D$8:$E$75,2,FALSE)</f>
        <v>#N/A</v>
      </c>
      <c r="B97" s="503"/>
      <c r="C97" s="558"/>
      <c r="D97" s="560"/>
      <c r="E97" s="359"/>
      <c r="F97" s="221" t="str">
        <f t="shared" si="11"/>
        <v/>
      </c>
      <c r="G97" s="303"/>
      <c r="H97" s="221" t="str">
        <f t="shared" si="12"/>
        <v/>
      </c>
      <c r="I97" s="529"/>
      <c r="J97" s="221" t="str">
        <f t="shared" si="13"/>
        <v/>
      </c>
      <c r="K97" s="298" t="str">
        <f t="shared" si="18"/>
        <v/>
      </c>
      <c r="L97" s="269"/>
      <c r="M97" s="222" t="str">
        <f t="shared" si="15"/>
        <v/>
      </c>
      <c r="N97" s="99" t="str">
        <f t="shared" si="16"/>
        <v/>
      </c>
      <c r="O97" s="255" t="str">
        <f t="shared" si="19"/>
        <v/>
      </c>
      <c r="CZ97" s="207" t="s">
        <v>676</v>
      </c>
    </row>
    <row r="98" spans="1:104" ht="24" customHeight="1" x14ac:dyDescent="0.7">
      <c r="A98" s="485" t="e">
        <f>VLOOKUP(D98,非表示_活動量と単位!$D$8:$E$75,2,FALSE)</f>
        <v>#N/A</v>
      </c>
      <c r="B98" s="503"/>
      <c r="C98" s="558"/>
      <c r="D98" s="560"/>
      <c r="E98" s="359"/>
      <c r="F98" s="221" t="str">
        <f t="shared" si="11"/>
        <v/>
      </c>
      <c r="G98" s="303"/>
      <c r="H98" s="221" t="str">
        <f t="shared" si="12"/>
        <v/>
      </c>
      <c r="I98" s="529"/>
      <c r="J98" s="221" t="str">
        <f t="shared" si="13"/>
        <v/>
      </c>
      <c r="K98" s="298" t="str">
        <f t="shared" si="18"/>
        <v/>
      </c>
      <c r="L98" s="269"/>
      <c r="M98" s="222" t="str">
        <f t="shared" si="15"/>
        <v/>
      </c>
      <c r="N98" s="99" t="str">
        <f t="shared" si="16"/>
        <v/>
      </c>
      <c r="O98" s="255" t="str">
        <f t="shared" si="19"/>
        <v/>
      </c>
      <c r="CZ98" s="213" t="s">
        <v>672</v>
      </c>
    </row>
    <row r="99" spans="1:104" ht="24" customHeight="1" x14ac:dyDescent="0.7">
      <c r="A99" s="485" t="e">
        <f>VLOOKUP(D99,非表示_活動量と単位!$D$8:$E$75,2,FALSE)</f>
        <v>#N/A</v>
      </c>
      <c r="B99" s="503"/>
      <c r="C99" s="558"/>
      <c r="D99" s="560"/>
      <c r="E99" s="359"/>
      <c r="F99" s="221" t="str">
        <f t="shared" si="11"/>
        <v/>
      </c>
      <c r="G99" s="303"/>
      <c r="H99" s="221" t="str">
        <f t="shared" si="12"/>
        <v/>
      </c>
      <c r="I99" s="529"/>
      <c r="J99" s="221" t="str">
        <f t="shared" si="13"/>
        <v/>
      </c>
      <c r="K99" s="298" t="str">
        <f t="shared" si="18"/>
        <v/>
      </c>
      <c r="L99" s="269"/>
      <c r="M99" s="222" t="str">
        <f t="shared" si="15"/>
        <v/>
      </c>
      <c r="N99" s="99" t="str">
        <f t="shared" si="16"/>
        <v/>
      </c>
      <c r="O99" s="255" t="str">
        <f t="shared" si="19"/>
        <v/>
      </c>
      <c r="CZ99" s="214" t="s">
        <v>674</v>
      </c>
    </row>
    <row r="100" spans="1:104" ht="24" customHeight="1" x14ac:dyDescent="0.7">
      <c r="A100" s="485" t="e">
        <f>VLOOKUP(D100,非表示_活動量と単位!$D$8:$E$75,2,FALSE)</f>
        <v>#N/A</v>
      </c>
      <c r="B100" s="503"/>
      <c r="C100" s="558"/>
      <c r="D100" s="560"/>
      <c r="E100" s="359"/>
      <c r="F100" s="221" t="str">
        <f t="shared" si="11"/>
        <v/>
      </c>
      <c r="G100" s="303"/>
      <c r="H100" s="221" t="str">
        <f t="shared" si="12"/>
        <v/>
      </c>
      <c r="I100" s="529"/>
      <c r="J100" s="221" t="str">
        <f t="shared" si="13"/>
        <v/>
      </c>
      <c r="K100" s="298" t="str">
        <f t="shared" si="18"/>
        <v/>
      </c>
      <c r="L100" s="269"/>
      <c r="M100" s="222" t="str">
        <f t="shared" si="15"/>
        <v/>
      </c>
      <c r="N100" s="99" t="str">
        <f t="shared" si="16"/>
        <v/>
      </c>
      <c r="O100" s="255" t="str">
        <f t="shared" si="19"/>
        <v/>
      </c>
      <c r="CY100" s="215"/>
      <c r="CZ100" s="214" t="s">
        <v>678</v>
      </c>
    </row>
    <row r="101" spans="1:104" ht="24" customHeight="1" thickBot="1" x14ac:dyDescent="0.75">
      <c r="A101" s="485" t="e">
        <f>VLOOKUP(D101,非表示_活動量と単位!$D$8:$E$75,2,FALSE)</f>
        <v>#N/A</v>
      </c>
      <c r="B101" s="503"/>
      <c r="C101" s="558"/>
      <c r="D101" s="561"/>
      <c r="E101" s="360"/>
      <c r="F101" s="227" t="str">
        <f t="shared" si="11"/>
        <v/>
      </c>
      <c r="G101" s="304"/>
      <c r="H101" s="227" t="str">
        <f t="shared" si="12"/>
        <v/>
      </c>
      <c r="I101" s="530"/>
      <c r="J101" s="227" t="str">
        <f t="shared" si="13"/>
        <v/>
      </c>
      <c r="K101" s="299" t="str">
        <f t="shared" si="18"/>
        <v/>
      </c>
      <c r="L101" s="270"/>
      <c r="M101" s="228" t="str">
        <f t="shared" si="15"/>
        <v/>
      </c>
      <c r="N101" s="239" t="str">
        <f t="shared" si="16"/>
        <v/>
      </c>
      <c r="O101" s="256" t="str">
        <f t="shared" si="19"/>
        <v/>
      </c>
      <c r="CY101" s="215"/>
      <c r="CZ101" s="214" t="s">
        <v>675</v>
      </c>
    </row>
    <row r="102" spans="1:104" ht="12" customHeight="1" thickBot="1" x14ac:dyDescent="0.75">
      <c r="CY102" s="215"/>
      <c r="CZ102" s="216" t="s">
        <v>673</v>
      </c>
    </row>
    <row r="103" spans="1:104" ht="12" customHeight="1" x14ac:dyDescent="0.7"/>
    <row r="104" spans="1:104" ht="12" customHeight="1" x14ac:dyDescent="0.7"/>
    <row r="105" spans="1:104" ht="12" customHeight="1" x14ac:dyDescent="0.7"/>
    <row r="106" spans="1:104" ht="12" customHeight="1" x14ac:dyDescent="0.7"/>
    <row r="107" spans="1:104" ht="12" customHeight="1" x14ac:dyDescent="0.7"/>
    <row r="108" spans="1:104" ht="12" customHeight="1" x14ac:dyDescent="0.7"/>
    <row r="109" spans="1:104" ht="12" customHeight="1" x14ac:dyDescent="0.7"/>
    <row r="110" spans="1:104" ht="12" customHeight="1" x14ac:dyDescent="0.7"/>
    <row r="111" spans="1:104" ht="12" customHeight="1" x14ac:dyDescent="0.7"/>
    <row r="112" spans="1:104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spans="98:102" ht="12" customHeight="1" x14ac:dyDescent="0.7"/>
    <row r="146" spans="98:102" ht="12" customHeight="1" x14ac:dyDescent="0.7"/>
    <row r="147" spans="98:102" ht="12" customHeight="1" x14ac:dyDescent="0.7"/>
    <row r="148" spans="98:102" ht="12" customHeight="1" x14ac:dyDescent="0.7"/>
    <row r="149" spans="98:102" ht="12" customHeight="1" x14ac:dyDescent="0.7">
      <c r="CT149" s="187"/>
      <c r="CU149" s="187"/>
      <c r="CV149" s="187"/>
      <c r="CW149" s="187"/>
      <c r="CX149" s="187"/>
    </row>
    <row r="150" spans="98:102" ht="12" customHeight="1" x14ac:dyDescent="0.7">
      <c r="CT150" s="187"/>
      <c r="CU150" s="187"/>
      <c r="CV150" s="187"/>
      <c r="CW150" s="187"/>
      <c r="CX150" s="187"/>
    </row>
    <row r="151" spans="98:102" ht="12" customHeight="1" x14ac:dyDescent="0.7">
      <c r="CT151" s="187"/>
      <c r="CU151" s="187"/>
      <c r="CV151" s="187"/>
      <c r="CW151" s="187"/>
      <c r="CX151" s="187"/>
    </row>
    <row r="152" spans="98:102" ht="12" customHeight="1" x14ac:dyDescent="0.7">
      <c r="CT152" s="187"/>
      <c r="CU152" s="187"/>
      <c r="CV152" s="187"/>
      <c r="CW152" s="187"/>
      <c r="CX152" s="187"/>
    </row>
    <row r="153" spans="98:102" ht="12" customHeight="1" x14ac:dyDescent="0.7">
      <c r="CT153" s="187"/>
      <c r="CU153" s="187"/>
      <c r="CV153" s="187"/>
      <c r="CW153" s="187"/>
      <c r="CX153" s="187"/>
    </row>
    <row r="154" spans="98:102" ht="12" customHeight="1" x14ac:dyDescent="0.7">
      <c r="CT154" s="187"/>
      <c r="CU154" s="187"/>
      <c r="CV154" s="187"/>
      <c r="CW154" s="187"/>
      <c r="CX154" s="187"/>
    </row>
    <row r="155" spans="98:102" ht="12" customHeight="1" x14ac:dyDescent="0.7">
      <c r="CT155" s="187"/>
      <c r="CU155" s="187"/>
      <c r="CV155" s="187"/>
      <c r="CW155" s="187"/>
      <c r="CX155" s="187"/>
    </row>
    <row r="156" spans="98:102" ht="12" customHeight="1" x14ac:dyDescent="0.7"/>
    <row r="157" spans="98:102" ht="12" customHeight="1" x14ac:dyDescent="0.7"/>
    <row r="158" spans="98:102" ht="12" customHeight="1" x14ac:dyDescent="0.7"/>
    <row r="159" spans="98:102" ht="12" customHeight="1" x14ac:dyDescent="0.7"/>
    <row r="160" spans="98:102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</sheetData>
  <sheetProtection algorithmName="SHA-512" hashValue="5vc3DmzCXsqLc1S7qVVLOYKFlJzg3ZNDeoD7Q9il2v+LbdnMtWewBNLWflsHJEFA41bmhAg+Mm4N6Sz6Clq+1A==" saltValue="rbw0bmzcGq+pwR3VUGR0JA==" spinCount="100000" sheet="1" scenarios="1" formatRows="0"/>
  <mergeCells count="26">
    <mergeCell ref="I33:J33"/>
    <mergeCell ref="K4:K6"/>
    <mergeCell ref="L4:L6"/>
    <mergeCell ref="I4:J5"/>
    <mergeCell ref="N4:O4"/>
    <mergeCell ref="N5:N6"/>
    <mergeCell ref="O5:O6"/>
    <mergeCell ref="I32:J32"/>
    <mergeCell ref="M4:M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11 G14:H21">
    <cfRule type="expression" dxfId="214" priority="77">
      <formula>$A7=1</formula>
    </cfRule>
  </conditionalFormatting>
  <conditionalFormatting sqref="E2 B7:E7 B8 E8 B22:D22 F22:O22 B31:O31 B9:E11 G7:O11 F30:O30 B30:D30 G14:O21 B14:E21 B47:D101 K32:K33 O32:O33 F47:O101">
    <cfRule type="expression" dxfId="213" priority="76">
      <formula>$BD$3=TRUE</formula>
    </cfRule>
  </conditionalFormatting>
  <conditionalFormatting sqref="D8">
    <cfRule type="expression" dxfId="212" priority="74">
      <formula>$BD$3=TRUE</formula>
    </cfRule>
  </conditionalFormatting>
  <conditionalFormatting sqref="C8">
    <cfRule type="expression" dxfId="211" priority="73">
      <formula>$BD$3=TRUE</formula>
    </cfRule>
  </conditionalFormatting>
  <conditionalFormatting sqref="E22 E30">
    <cfRule type="expression" dxfId="210" priority="72">
      <formula>$BD$3=TRUE</formula>
    </cfRule>
  </conditionalFormatting>
  <conditionalFormatting sqref="F7:F11 F14:F21">
    <cfRule type="expression" dxfId="209" priority="71">
      <formula>$BD$3=TRUE</formula>
    </cfRule>
  </conditionalFormatting>
  <conditionalFormatting sqref="G47:H47 G92:H100 G79:H81">
    <cfRule type="expression" dxfId="208" priority="70">
      <formula>$A47=1</formula>
    </cfRule>
  </conditionalFormatting>
  <conditionalFormatting sqref="B92:D100 D47 B47 B79:B81 D79:D81 F47:M47 F79:M81 F92:M100">
    <cfRule type="expression" dxfId="207" priority="69">
      <formula>$BQ$3=TRUE</formula>
    </cfRule>
  </conditionalFormatting>
  <conditionalFormatting sqref="C79:C81">
    <cfRule type="expression" dxfId="206" priority="68">
      <formula>$BQ$3=TRUE</formula>
    </cfRule>
  </conditionalFormatting>
  <conditionalFormatting sqref="C47">
    <cfRule type="expression" dxfId="205" priority="67">
      <formula>$BQ$3=TRUE</formula>
    </cfRule>
  </conditionalFormatting>
  <conditionalFormatting sqref="G101:H101">
    <cfRule type="expression" dxfId="204" priority="66">
      <formula>$A101=1</formula>
    </cfRule>
  </conditionalFormatting>
  <conditionalFormatting sqref="B101:D101 F101:M101">
    <cfRule type="expression" dxfId="203" priority="65">
      <formula>$BQ$3=TRUE</formula>
    </cfRule>
  </conditionalFormatting>
  <conditionalFormatting sqref="G87:H91">
    <cfRule type="expression" dxfId="202" priority="64">
      <formula>$A87=1</formula>
    </cfRule>
  </conditionalFormatting>
  <conditionalFormatting sqref="B87:D91 F87:M91">
    <cfRule type="expression" dxfId="201" priority="63">
      <formula>$BQ$3=TRUE</formula>
    </cfRule>
  </conditionalFormatting>
  <conditionalFormatting sqref="G82:H86">
    <cfRule type="expression" dxfId="200" priority="62">
      <formula>$A82=1</formula>
    </cfRule>
  </conditionalFormatting>
  <conditionalFormatting sqref="B82:D86 F82:M86">
    <cfRule type="expression" dxfId="199" priority="61">
      <formula>$BQ$3=TRUE</formula>
    </cfRule>
  </conditionalFormatting>
  <conditionalFormatting sqref="G48:H50">
    <cfRule type="expression" dxfId="198" priority="60">
      <formula>$A48=1</formula>
    </cfRule>
  </conditionalFormatting>
  <conditionalFormatting sqref="B48:B50 D48:D50 F48:M50">
    <cfRule type="expression" dxfId="197" priority="59">
      <formula>$BQ$3=TRUE</formula>
    </cfRule>
  </conditionalFormatting>
  <conditionalFormatting sqref="C48:C50">
    <cfRule type="expression" dxfId="196" priority="58">
      <formula>$BQ$3=TRUE</formula>
    </cfRule>
  </conditionalFormatting>
  <conditionalFormatting sqref="G56:H58">
    <cfRule type="expression" dxfId="195" priority="57">
      <formula>$A56=1</formula>
    </cfRule>
  </conditionalFormatting>
  <conditionalFormatting sqref="B56:D58 F56:M58">
    <cfRule type="expression" dxfId="194" priority="56">
      <formula>$BQ$3=TRUE</formula>
    </cfRule>
  </conditionalFormatting>
  <conditionalFormatting sqref="G51:H55">
    <cfRule type="expression" dxfId="193" priority="55">
      <formula>$A51=1</formula>
    </cfRule>
  </conditionalFormatting>
  <conditionalFormatting sqref="B51:D55 F51:M55">
    <cfRule type="expression" dxfId="192" priority="54">
      <formula>$BQ$3=TRUE</formula>
    </cfRule>
  </conditionalFormatting>
  <conditionalFormatting sqref="G69:H70">
    <cfRule type="expression" dxfId="191" priority="53">
      <formula>$A69=1</formula>
    </cfRule>
  </conditionalFormatting>
  <conditionalFormatting sqref="B69:B70 D69:D70 F69:M70">
    <cfRule type="expression" dxfId="190" priority="52">
      <formula>$BQ$3=TRUE</formula>
    </cfRule>
  </conditionalFormatting>
  <conditionalFormatting sqref="C69:C70">
    <cfRule type="expression" dxfId="189" priority="51">
      <formula>$BQ$3=TRUE</formula>
    </cfRule>
  </conditionalFormatting>
  <conditionalFormatting sqref="G76:H78">
    <cfRule type="expression" dxfId="188" priority="50">
      <formula>$A76=1</formula>
    </cfRule>
  </conditionalFormatting>
  <conditionalFormatting sqref="B76:D78 F76:M78">
    <cfRule type="expression" dxfId="187" priority="49">
      <formula>$BQ$3=TRUE</formula>
    </cfRule>
  </conditionalFormatting>
  <conditionalFormatting sqref="G71:H75">
    <cfRule type="expression" dxfId="186" priority="48">
      <formula>$A71=1</formula>
    </cfRule>
  </conditionalFormatting>
  <conditionalFormatting sqref="B71:D75 F71:M75">
    <cfRule type="expression" dxfId="185" priority="47">
      <formula>$BQ$3=TRUE</formula>
    </cfRule>
  </conditionalFormatting>
  <conditionalFormatting sqref="G59:H60">
    <cfRule type="expression" dxfId="184" priority="46">
      <formula>$A59=1</formula>
    </cfRule>
  </conditionalFormatting>
  <conditionalFormatting sqref="B59:B60 D59:D60 F59:M60">
    <cfRule type="expression" dxfId="183" priority="45">
      <formula>$BQ$3=TRUE</formula>
    </cfRule>
  </conditionalFormatting>
  <conditionalFormatting sqref="C59:C60">
    <cfRule type="expression" dxfId="182" priority="44">
      <formula>$BQ$3=TRUE</formula>
    </cfRule>
  </conditionalFormatting>
  <conditionalFormatting sqref="G66:H68">
    <cfRule type="expression" dxfId="181" priority="43">
      <formula>$A66=1</formula>
    </cfRule>
  </conditionalFormatting>
  <conditionalFormatting sqref="B66:D68 F66:M68">
    <cfRule type="expression" dxfId="180" priority="42">
      <formula>$BQ$3=TRUE</formula>
    </cfRule>
  </conditionalFormatting>
  <conditionalFormatting sqref="G61:H65">
    <cfRule type="expression" dxfId="179" priority="41">
      <formula>$A61=1</formula>
    </cfRule>
  </conditionalFormatting>
  <conditionalFormatting sqref="B61:D65 F61:M65">
    <cfRule type="expression" dxfId="178" priority="40">
      <formula>$BQ$3=TRUE</formula>
    </cfRule>
  </conditionalFormatting>
  <conditionalFormatting sqref="F29:O29 B29:D29">
    <cfRule type="expression" dxfId="177" priority="39">
      <formula>$BD$3=TRUE</formula>
    </cfRule>
  </conditionalFormatting>
  <conditionalFormatting sqref="E29">
    <cfRule type="expression" dxfId="176" priority="38">
      <formula>$BD$3=TRUE</formula>
    </cfRule>
  </conditionalFormatting>
  <conditionalFormatting sqref="F28:O28 B28:D28">
    <cfRule type="expression" dxfId="175" priority="37">
      <formula>$BD$3=TRUE</formula>
    </cfRule>
  </conditionalFormatting>
  <conditionalFormatting sqref="E28">
    <cfRule type="expression" dxfId="174" priority="36">
      <formula>$BD$3=TRUE</formula>
    </cfRule>
  </conditionalFormatting>
  <conditionalFormatting sqref="F27:O27 B27:D27">
    <cfRule type="expression" dxfId="173" priority="35">
      <formula>$BD$3=TRUE</formula>
    </cfRule>
  </conditionalFormatting>
  <conditionalFormatting sqref="E27">
    <cfRule type="expression" dxfId="172" priority="34">
      <formula>$BD$3=TRUE</formula>
    </cfRule>
  </conditionalFormatting>
  <conditionalFormatting sqref="F26:O26 B26:D26">
    <cfRule type="expression" dxfId="171" priority="33">
      <formula>$BD$3=TRUE</formula>
    </cfRule>
  </conditionalFormatting>
  <conditionalFormatting sqref="E26">
    <cfRule type="expression" dxfId="170" priority="32">
      <formula>$BD$3=TRUE</formula>
    </cfRule>
  </conditionalFormatting>
  <conditionalFormatting sqref="F23:O23 B23:D23">
    <cfRule type="expression" dxfId="169" priority="31">
      <formula>$BD$3=TRUE</formula>
    </cfRule>
  </conditionalFormatting>
  <conditionalFormatting sqref="E23">
    <cfRule type="expression" dxfId="168" priority="30">
      <formula>$BD$3=TRUE</formula>
    </cfRule>
  </conditionalFormatting>
  <conditionalFormatting sqref="F25:O25 B25:D25">
    <cfRule type="expression" dxfId="167" priority="29">
      <formula>$BD$3=TRUE</formula>
    </cfRule>
  </conditionalFormatting>
  <conditionalFormatting sqref="E25">
    <cfRule type="expression" dxfId="166" priority="28">
      <formula>$BD$3=TRUE</formula>
    </cfRule>
  </conditionalFormatting>
  <conditionalFormatting sqref="F24:O24 B24:D24">
    <cfRule type="expression" dxfId="165" priority="27">
      <formula>$BD$3=TRUE</formula>
    </cfRule>
  </conditionalFormatting>
  <conditionalFormatting sqref="E24">
    <cfRule type="expression" dxfId="164" priority="26">
      <formula>$BD$3=TRUE</formula>
    </cfRule>
  </conditionalFormatting>
  <conditionalFormatting sqref="G12:H13">
    <cfRule type="expression" dxfId="163" priority="25">
      <formula>$A12=1</formula>
    </cfRule>
  </conditionalFormatting>
  <conditionalFormatting sqref="G12:O13 B12:E13">
    <cfRule type="expression" dxfId="162" priority="24">
      <formula>$BD$3=TRUE</formula>
    </cfRule>
  </conditionalFormatting>
  <conditionalFormatting sqref="F12:F13">
    <cfRule type="expression" dxfId="161" priority="23">
      <formula>$BD$3=TRUE</formula>
    </cfRule>
  </conditionalFormatting>
  <conditionalFormatting sqref="N50:O50 N47:O47 N93:O100">
    <cfRule type="expression" dxfId="160" priority="22">
      <formula>$BS$3=TRUE</formula>
    </cfRule>
  </conditionalFormatting>
  <conditionalFormatting sqref="N48:O49">
    <cfRule type="expression" dxfId="159" priority="21">
      <formula>$BS$3=TRUE</formula>
    </cfRule>
  </conditionalFormatting>
  <conditionalFormatting sqref="N83:O92">
    <cfRule type="expression" dxfId="158" priority="20">
      <formula>$BS$3=TRUE</formula>
    </cfRule>
  </conditionalFormatting>
  <conditionalFormatting sqref="N51:O57 N80:O82">
    <cfRule type="expression" dxfId="157" priority="19">
      <formula>$BS$3=TRUE</formula>
    </cfRule>
  </conditionalFormatting>
  <conditionalFormatting sqref="N72:O72">
    <cfRule type="expression" dxfId="156" priority="18">
      <formula>$BS$3=TRUE</formula>
    </cfRule>
  </conditionalFormatting>
  <conditionalFormatting sqref="N58:O59">
    <cfRule type="expression" dxfId="155" priority="17">
      <formula>$BS$3=TRUE</formula>
    </cfRule>
  </conditionalFormatting>
  <conditionalFormatting sqref="N73:O79">
    <cfRule type="expression" dxfId="154" priority="16">
      <formula>$BS$3=TRUE</formula>
    </cfRule>
  </conditionalFormatting>
  <conditionalFormatting sqref="N62:O62">
    <cfRule type="expression" dxfId="153" priority="15">
      <formula>$BS$3=TRUE</formula>
    </cfRule>
  </conditionalFormatting>
  <conditionalFormatting sqref="N60:O61">
    <cfRule type="expression" dxfId="152" priority="14">
      <formula>$BS$3=TRUE</formula>
    </cfRule>
  </conditionalFormatting>
  <conditionalFormatting sqref="N63:O69">
    <cfRule type="expression" dxfId="151" priority="13">
      <formula>$BS$3=TRUE</formula>
    </cfRule>
  </conditionalFormatting>
  <conditionalFormatting sqref="N70:O71">
    <cfRule type="expression" dxfId="150" priority="12">
      <formula>$BS$3=TRUE</formula>
    </cfRule>
  </conditionalFormatting>
  <conditionalFormatting sqref="N101:O101">
    <cfRule type="expression" dxfId="149" priority="11">
      <formula>$BS$3=TRUE</formula>
    </cfRule>
  </conditionalFormatting>
  <conditionalFormatting sqref="E47">
    <cfRule type="expression" dxfId="148" priority="10">
      <formula>$BD$3=TRUE</formula>
    </cfRule>
  </conditionalFormatting>
  <conditionalFormatting sqref="E48:E100">
    <cfRule type="expression" dxfId="147" priority="9">
      <formula>$BD$3=TRUE</formula>
    </cfRule>
  </conditionalFormatting>
  <conditionalFormatting sqref="E101">
    <cfRule type="expression" dxfId="146" priority="8">
      <formula>$BD$3=TRUE</formula>
    </cfRule>
  </conditionalFormatting>
  <conditionalFormatting sqref="K32:K33">
    <cfRule type="expression" dxfId="145" priority="7">
      <formula>$BS$3=TRUE</formula>
    </cfRule>
  </conditionalFormatting>
  <conditionalFormatting sqref="K32">
    <cfRule type="expression" dxfId="144" priority="6">
      <formula>$BQ$3=TRUE</formula>
    </cfRule>
  </conditionalFormatting>
  <conditionalFormatting sqref="K33">
    <cfRule type="expression" dxfId="143" priority="5">
      <formula>$BQ$3=TRUE</formula>
    </cfRule>
  </conditionalFormatting>
  <conditionalFormatting sqref="K33">
    <cfRule type="expression" dxfId="142" priority="4">
      <formula>$BQ$3=TRUE</formula>
    </cfRule>
  </conditionalFormatting>
  <conditionalFormatting sqref="O32:O33">
    <cfRule type="expression" dxfId="141" priority="3">
      <formula>$BS$3=TRUE</formula>
    </cfRule>
  </conditionalFormatting>
  <conditionalFormatting sqref="O33">
    <cfRule type="expression" dxfId="140" priority="2">
      <formula>$BS$3=TRUE</formula>
    </cfRule>
  </conditionalFormatting>
  <conditionalFormatting sqref="O32">
    <cfRule type="expression" dxfId="139" priority="1">
      <formula>$BQ$3=TRUE</formula>
    </cfRule>
  </conditionalFormatting>
  <dataValidations count="1">
    <dataValidation type="list" allowBlank="1" showInputMessage="1" showErrorMessage="1" sqref="D47:D101 D7:D31" xr:uid="{00000000-0002-0000-0A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2" fitToHeight="0" orientation="landscape" r:id="rId1"/>
  <rowBreaks count="1" manualBreakCount="1">
    <brk id="4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locked="0" defaultSize="0" autoFill="0" autoLine="0" autoPict="0">
                <anchor moveWithCells="1">
                  <from>
                    <xdr:col>5</xdr:col>
                    <xdr:colOff>252413</xdr:colOff>
                    <xdr:row>0</xdr:row>
                    <xdr:rowOff>138113</xdr:rowOff>
                  </from>
                  <to>
                    <xdr:col>7</xdr:col>
                    <xdr:colOff>442913</xdr:colOff>
                    <xdr:row>1</xdr:row>
                    <xdr:rowOff>214313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CZ206"/>
  <sheetViews>
    <sheetView showGridLines="0" view="pageBreakPreview" zoomScale="80" zoomScaleNormal="85" zoomScaleSheetLayoutView="80" workbookViewId="0"/>
  </sheetViews>
  <sheetFormatPr defaultColWidth="8.6875" defaultRowHeight="12" x14ac:dyDescent="0.7"/>
  <cols>
    <col min="1" max="1" width="1.1875" style="204" customWidth="1"/>
    <col min="2" max="2" width="5.125" style="187" customWidth="1"/>
    <col min="3" max="3" width="2" style="5" customWidth="1"/>
    <col min="4" max="4" width="32.1875" style="5" customWidth="1"/>
    <col min="5" max="5" width="15.6875" style="33" customWidth="1"/>
    <col min="6" max="6" width="5.1875" style="33" customWidth="1"/>
    <col min="7" max="7" width="9.1875" style="33" customWidth="1"/>
    <col min="8" max="8" width="6.6875" style="33" customWidth="1"/>
    <col min="9" max="10" width="9.1875" style="33" customWidth="1"/>
    <col min="11" max="11" width="13.6875" style="33" customWidth="1"/>
    <col min="12" max="12" width="34.125" style="33" customWidth="1"/>
    <col min="13" max="13" width="9" style="33" customWidth="1"/>
    <col min="14" max="14" width="22.1875" style="5" customWidth="1"/>
    <col min="15" max="15" width="12.625" style="5" customWidth="1"/>
    <col min="16" max="16" width="6.125" style="5" customWidth="1"/>
    <col min="17" max="55" width="2.1875" style="5" customWidth="1"/>
    <col min="56" max="56" width="9.1875" style="5" hidden="1" customWidth="1"/>
    <col min="57" max="70" width="2.1875" style="5" customWidth="1"/>
    <col min="71" max="71" width="2.1875" style="33" customWidth="1"/>
    <col min="72" max="72" width="2.1875" style="59" customWidth="1"/>
    <col min="73" max="81" width="2.1875" style="5" customWidth="1"/>
    <col min="82" max="82" width="8.6875" style="5"/>
    <col min="83" max="84" width="8.6875" style="35"/>
    <col min="85" max="85" width="6.125" style="35" customWidth="1"/>
    <col min="86" max="86" width="8.6875" style="35"/>
    <col min="87" max="87" width="8.1875" style="35" customWidth="1"/>
    <col min="88" max="88" width="9.6875" style="35" customWidth="1"/>
    <col min="89" max="89" width="6.5" style="35" customWidth="1"/>
    <col min="90" max="97" width="8.6875" style="35"/>
    <col min="98" max="98" width="26.1875" style="35" customWidth="1"/>
    <col min="99" max="104" width="8.6875" style="35"/>
    <col min="105" max="16384" width="8.6875" style="5"/>
  </cols>
  <sheetData>
    <row r="1" spans="1:72" ht="9.6" customHeight="1" thickBot="1" x14ac:dyDescent="0.75"/>
    <row r="2" spans="1:72" ht="20.75" customHeight="1" thickBot="1" x14ac:dyDescent="0.75">
      <c r="B2" s="498" t="str">
        <f ca="1">MID(CELL("filename",C2),FIND("]",CELL("filename",C2))+1,3)&amp;"．"</f>
        <v>7-2．</v>
      </c>
      <c r="C2" s="45" t="s">
        <v>899</v>
      </c>
      <c r="D2" s="45"/>
      <c r="E2" s="130" t="str">
        <f>IF('4. 排出源リスト'!G5&amp;"年度"="","",'4. 排出源リスト'!G5&amp;"年度")</f>
        <v>令和3年度</v>
      </c>
      <c r="BD2" s="26" t="s">
        <v>761</v>
      </c>
    </row>
    <row r="3" spans="1:72" ht="5.75" customHeight="1" thickBot="1" x14ac:dyDescent="0.75"/>
    <row r="4" spans="1:72" ht="12" customHeight="1" thickBot="1" x14ac:dyDescent="0.75">
      <c r="B4" s="839"/>
      <c r="C4" s="839"/>
      <c r="D4" s="979" t="s">
        <v>586</v>
      </c>
      <c r="E4" s="892" t="s">
        <v>587</v>
      </c>
      <c r="F4" s="879"/>
      <c r="G4" s="892" t="s">
        <v>588</v>
      </c>
      <c r="H4" s="893"/>
      <c r="I4" s="879" t="s">
        <v>659</v>
      </c>
      <c r="J4" s="879"/>
      <c r="K4" s="881" t="s">
        <v>836</v>
      </c>
      <c r="L4" s="884" t="s">
        <v>704</v>
      </c>
      <c r="M4" s="887" t="s">
        <v>747</v>
      </c>
      <c r="N4" s="873" t="s">
        <v>772</v>
      </c>
      <c r="O4" s="874"/>
      <c r="BD4" s="536" t="b">
        <v>0</v>
      </c>
    </row>
    <row r="5" spans="1:72" ht="12" customHeight="1" x14ac:dyDescent="0.7">
      <c r="B5" s="839"/>
      <c r="C5" s="839"/>
      <c r="D5" s="980"/>
      <c r="E5" s="894"/>
      <c r="F5" s="880"/>
      <c r="G5" s="894"/>
      <c r="H5" s="895"/>
      <c r="I5" s="880"/>
      <c r="J5" s="880"/>
      <c r="K5" s="882"/>
      <c r="L5" s="885"/>
      <c r="M5" s="888"/>
      <c r="N5" s="875" t="s">
        <v>773</v>
      </c>
      <c r="O5" s="877" t="s">
        <v>755</v>
      </c>
      <c r="BS5" s="8"/>
      <c r="BT5" s="9"/>
    </row>
    <row r="6" spans="1:72" ht="15" customHeight="1" thickBot="1" x14ac:dyDescent="0.75">
      <c r="B6" s="839"/>
      <c r="C6" s="839"/>
      <c r="D6" s="981"/>
      <c r="E6" s="229" t="s">
        <v>657</v>
      </c>
      <c r="F6" s="230" t="s">
        <v>658</v>
      </c>
      <c r="G6" s="231" t="s">
        <v>703</v>
      </c>
      <c r="H6" s="232" t="s">
        <v>676</v>
      </c>
      <c r="I6" s="233" t="s">
        <v>703</v>
      </c>
      <c r="J6" s="234" t="s">
        <v>676</v>
      </c>
      <c r="K6" s="883"/>
      <c r="L6" s="886"/>
      <c r="M6" s="235" t="s">
        <v>746</v>
      </c>
      <c r="N6" s="876"/>
      <c r="O6" s="878"/>
      <c r="BS6" s="10"/>
      <c r="BT6" s="9"/>
    </row>
    <row r="7" spans="1:72" ht="24" customHeight="1" x14ac:dyDescent="0.7">
      <c r="A7" s="204" t="e">
        <f>VLOOKUP(D7,非表示_活動量と単位!$D$8:$E$75,2,FALSE)</f>
        <v>#N/A</v>
      </c>
      <c r="B7" s="504"/>
      <c r="C7" s="551"/>
      <c r="D7" s="552"/>
      <c r="E7" s="442"/>
      <c r="F7" s="443" t="str">
        <f t="shared" ref="F7:F21" si="0">IF($D7="","",VLOOKUP($D7,活動の種別と単位,4,FALSE))</f>
        <v/>
      </c>
      <c r="G7" s="444"/>
      <c r="H7" s="388" t="str">
        <f t="shared" ref="H7:H21" si="1">IF($D7="","",VLOOKUP($D7,活動の種別と単位,5,FALSE))</f>
        <v/>
      </c>
      <c r="I7" s="531"/>
      <c r="J7" s="388" t="str">
        <f t="shared" ref="J7:J21" si="2">IF($D7="","",VLOOKUP($D7,活動の種別と単位,6,FALSE))</f>
        <v/>
      </c>
      <c r="K7" s="374" t="str">
        <f>IF($D7="","",IF($A7=0,E7*G7*I7,E7*I7))</f>
        <v/>
      </c>
      <c r="L7" s="192"/>
      <c r="M7" s="389" t="str">
        <f t="shared" ref="M7:M21" si="3">IF($D7="","",VLOOKUP($D7,活動の種別と単位,3,FALSE))</f>
        <v/>
      </c>
      <c r="N7" s="394" t="str">
        <f t="shared" ref="N7:N31" si="4">IF($D7="","",VLOOKUP($D7,活動の種別と単位,7,FALSE))</f>
        <v/>
      </c>
      <c r="O7" s="395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7">
      <c r="A8" s="204" t="e">
        <f>VLOOKUP(D8,非表示_活動量と単位!$D$8:$E$75,2,FALSE)</f>
        <v>#N/A</v>
      </c>
      <c r="B8" s="504"/>
      <c r="C8" s="551"/>
      <c r="D8" s="553"/>
      <c r="E8" s="446"/>
      <c r="F8" s="397" t="str">
        <f t="shared" si="0"/>
        <v/>
      </c>
      <c r="G8" s="447"/>
      <c r="H8" s="397" t="str">
        <f t="shared" si="1"/>
        <v/>
      </c>
      <c r="I8" s="532"/>
      <c r="J8" s="397" t="str">
        <f t="shared" si="2"/>
        <v/>
      </c>
      <c r="K8" s="372" t="str">
        <f t="shared" ref="K8:K20" si="6">IF($D8="","",IF($A8=0,E8*G8*I8,E8*I8))</f>
        <v/>
      </c>
      <c r="L8" s="193"/>
      <c r="M8" s="398" t="str">
        <f t="shared" si="3"/>
        <v/>
      </c>
      <c r="N8" s="405" t="str">
        <f t="shared" si="4"/>
        <v/>
      </c>
      <c r="O8" s="406" t="str">
        <f t="shared" si="5"/>
        <v/>
      </c>
      <c r="BS8" s="10"/>
      <c r="BT8" s="9"/>
    </row>
    <row r="9" spans="1:72" ht="24" customHeight="1" x14ac:dyDescent="0.7">
      <c r="A9" s="204" t="e">
        <f>VLOOKUP(D9,非表示_活動量と単位!$D$8:$E$75,2,FALSE)</f>
        <v>#N/A</v>
      </c>
      <c r="B9" s="504"/>
      <c r="C9" s="551"/>
      <c r="D9" s="553"/>
      <c r="E9" s="446"/>
      <c r="F9" s="397" t="str">
        <f t="shared" si="0"/>
        <v/>
      </c>
      <c r="G9" s="447"/>
      <c r="H9" s="397" t="str">
        <f t="shared" si="1"/>
        <v/>
      </c>
      <c r="I9" s="532"/>
      <c r="J9" s="397" t="str">
        <f t="shared" si="2"/>
        <v/>
      </c>
      <c r="K9" s="372" t="str">
        <f t="shared" si="6"/>
        <v/>
      </c>
      <c r="L9" s="193"/>
      <c r="M9" s="398" t="str">
        <f t="shared" si="3"/>
        <v/>
      </c>
      <c r="N9" s="405" t="str">
        <f t="shared" si="4"/>
        <v/>
      </c>
      <c r="O9" s="406" t="str">
        <f t="shared" si="5"/>
        <v/>
      </c>
      <c r="BS9" s="10"/>
      <c r="BT9" s="9"/>
    </row>
    <row r="10" spans="1:72" ht="24" customHeight="1" x14ac:dyDescent="0.7">
      <c r="A10" s="204" t="e">
        <f>VLOOKUP(D10,非表示_活動量と単位!$D$8:$E$75,2,FALSE)</f>
        <v>#N/A</v>
      </c>
      <c r="B10" s="504"/>
      <c r="C10" s="551"/>
      <c r="D10" s="553"/>
      <c r="E10" s="446"/>
      <c r="F10" s="397" t="str">
        <f t="shared" si="0"/>
        <v/>
      </c>
      <c r="G10" s="447"/>
      <c r="H10" s="397" t="str">
        <f t="shared" si="1"/>
        <v/>
      </c>
      <c r="I10" s="532"/>
      <c r="J10" s="397" t="str">
        <f t="shared" si="2"/>
        <v/>
      </c>
      <c r="K10" s="372" t="str">
        <f t="shared" si="6"/>
        <v/>
      </c>
      <c r="L10" s="193"/>
      <c r="M10" s="398" t="str">
        <f t="shared" si="3"/>
        <v/>
      </c>
      <c r="N10" s="405" t="str">
        <f t="shared" si="4"/>
        <v/>
      </c>
      <c r="O10" s="406" t="str">
        <f t="shared" si="5"/>
        <v/>
      </c>
      <c r="BS10" s="10"/>
      <c r="BT10" s="9"/>
    </row>
    <row r="11" spans="1:72" ht="24" customHeight="1" x14ac:dyDescent="0.7">
      <c r="A11" s="204" t="e">
        <f>VLOOKUP(D11,非表示_活動量と単位!$D$8:$E$75,2,FALSE)</f>
        <v>#N/A</v>
      </c>
      <c r="B11" s="504"/>
      <c r="C11" s="551"/>
      <c r="D11" s="553"/>
      <c r="E11" s="446"/>
      <c r="F11" s="397" t="str">
        <f t="shared" si="0"/>
        <v/>
      </c>
      <c r="G11" s="447"/>
      <c r="H11" s="397" t="str">
        <f t="shared" si="1"/>
        <v/>
      </c>
      <c r="I11" s="532"/>
      <c r="J11" s="397" t="str">
        <f t="shared" si="2"/>
        <v/>
      </c>
      <c r="K11" s="372" t="str">
        <f t="shared" si="6"/>
        <v/>
      </c>
      <c r="L11" s="193"/>
      <c r="M11" s="398" t="str">
        <f t="shared" si="3"/>
        <v/>
      </c>
      <c r="N11" s="405" t="str">
        <f t="shared" si="4"/>
        <v/>
      </c>
      <c r="O11" s="406" t="str">
        <f t="shared" si="5"/>
        <v/>
      </c>
      <c r="BS11" s="10"/>
      <c r="BT11" s="9"/>
    </row>
    <row r="12" spans="1:72" ht="24" customHeight="1" x14ac:dyDescent="0.7">
      <c r="A12" s="204" t="e">
        <f>VLOOKUP(D12,非表示_活動量と単位!$D$8:$E$75,2,FALSE)</f>
        <v>#N/A</v>
      </c>
      <c r="B12" s="504"/>
      <c r="C12" s="551"/>
      <c r="D12" s="553"/>
      <c r="E12" s="446"/>
      <c r="F12" s="397" t="str">
        <f t="shared" si="0"/>
        <v/>
      </c>
      <c r="G12" s="447"/>
      <c r="H12" s="397" t="str">
        <f t="shared" si="1"/>
        <v/>
      </c>
      <c r="I12" s="532"/>
      <c r="J12" s="397" t="str">
        <f t="shared" si="2"/>
        <v/>
      </c>
      <c r="K12" s="372" t="str">
        <f t="shared" ref="K12:K13" si="7">IF($D12="","",IF($A12=0,E12*G12*I12,E12*I12))</f>
        <v/>
      </c>
      <c r="L12" s="193"/>
      <c r="M12" s="398" t="str">
        <f t="shared" si="3"/>
        <v/>
      </c>
      <c r="N12" s="405" t="str">
        <f t="shared" si="4"/>
        <v/>
      </c>
      <c r="O12" s="406" t="str">
        <f t="shared" si="5"/>
        <v/>
      </c>
      <c r="BS12" s="10"/>
      <c r="BT12" s="9"/>
    </row>
    <row r="13" spans="1:72" ht="24" customHeight="1" x14ac:dyDescent="0.7">
      <c r="A13" s="204" t="e">
        <f>VLOOKUP(D13,非表示_活動量と単位!$D$8:$E$75,2,FALSE)</f>
        <v>#N/A</v>
      </c>
      <c r="B13" s="504"/>
      <c r="C13" s="551"/>
      <c r="D13" s="553"/>
      <c r="E13" s="446"/>
      <c r="F13" s="397" t="str">
        <f t="shared" si="0"/>
        <v/>
      </c>
      <c r="G13" s="447"/>
      <c r="H13" s="397" t="str">
        <f t="shared" si="1"/>
        <v/>
      </c>
      <c r="I13" s="532"/>
      <c r="J13" s="397" t="str">
        <f t="shared" si="2"/>
        <v/>
      </c>
      <c r="K13" s="372" t="str">
        <f t="shared" si="7"/>
        <v/>
      </c>
      <c r="L13" s="193"/>
      <c r="M13" s="398" t="str">
        <f t="shared" si="3"/>
        <v/>
      </c>
      <c r="N13" s="405" t="str">
        <f t="shared" si="4"/>
        <v/>
      </c>
      <c r="O13" s="406" t="str">
        <f t="shared" si="5"/>
        <v/>
      </c>
      <c r="BS13" s="10"/>
      <c r="BT13" s="9"/>
    </row>
    <row r="14" spans="1:72" ht="24" customHeight="1" x14ac:dyDescent="0.7">
      <c r="A14" s="204" t="e">
        <f>VLOOKUP(D14,非表示_活動量と単位!$D$8:$E$75,2,FALSE)</f>
        <v>#N/A</v>
      </c>
      <c r="B14" s="504"/>
      <c r="C14" s="551"/>
      <c r="D14" s="553"/>
      <c r="E14" s="446"/>
      <c r="F14" s="397" t="str">
        <f t="shared" si="0"/>
        <v/>
      </c>
      <c r="G14" s="447"/>
      <c r="H14" s="397" t="str">
        <f t="shared" si="1"/>
        <v/>
      </c>
      <c r="I14" s="532"/>
      <c r="J14" s="397" t="str">
        <f t="shared" si="2"/>
        <v/>
      </c>
      <c r="K14" s="372" t="str">
        <f t="shared" si="6"/>
        <v/>
      </c>
      <c r="L14" s="193"/>
      <c r="M14" s="398" t="str">
        <f t="shared" si="3"/>
        <v/>
      </c>
      <c r="N14" s="405" t="str">
        <f t="shared" si="4"/>
        <v/>
      </c>
      <c r="O14" s="406" t="str">
        <f t="shared" si="5"/>
        <v/>
      </c>
      <c r="BS14" s="10"/>
      <c r="BT14" s="9"/>
    </row>
    <row r="15" spans="1:72" ht="24" customHeight="1" x14ac:dyDescent="0.7">
      <c r="A15" s="204" t="e">
        <f>VLOOKUP(D15,非表示_活動量と単位!$D$8:$E$75,2,FALSE)</f>
        <v>#N/A</v>
      </c>
      <c r="B15" s="504"/>
      <c r="C15" s="551"/>
      <c r="D15" s="553"/>
      <c r="E15" s="446"/>
      <c r="F15" s="397" t="str">
        <f t="shared" si="0"/>
        <v/>
      </c>
      <c r="G15" s="447"/>
      <c r="H15" s="397" t="str">
        <f t="shared" si="1"/>
        <v/>
      </c>
      <c r="I15" s="532"/>
      <c r="J15" s="397" t="str">
        <f t="shared" si="2"/>
        <v/>
      </c>
      <c r="K15" s="372" t="str">
        <f t="shared" si="6"/>
        <v/>
      </c>
      <c r="L15" s="193"/>
      <c r="M15" s="398" t="str">
        <f t="shared" si="3"/>
        <v/>
      </c>
      <c r="N15" s="405" t="str">
        <f t="shared" si="4"/>
        <v/>
      </c>
      <c r="O15" s="406" t="str">
        <f t="shared" si="5"/>
        <v/>
      </c>
      <c r="BS15" s="10"/>
      <c r="BT15" s="9"/>
    </row>
    <row r="16" spans="1:72" ht="24" customHeight="1" x14ac:dyDescent="0.7">
      <c r="A16" s="204" t="e">
        <f>VLOOKUP(D16,非表示_活動量と単位!$D$8:$E$75,2,FALSE)</f>
        <v>#N/A</v>
      </c>
      <c r="B16" s="504"/>
      <c r="C16" s="551"/>
      <c r="D16" s="553"/>
      <c r="E16" s="446"/>
      <c r="F16" s="397" t="str">
        <f t="shared" si="0"/>
        <v/>
      </c>
      <c r="G16" s="447"/>
      <c r="H16" s="397" t="str">
        <f t="shared" si="1"/>
        <v/>
      </c>
      <c r="I16" s="532"/>
      <c r="J16" s="397" t="str">
        <f t="shared" si="2"/>
        <v/>
      </c>
      <c r="K16" s="372" t="str">
        <f t="shared" si="6"/>
        <v/>
      </c>
      <c r="L16" s="193"/>
      <c r="M16" s="398" t="str">
        <f t="shared" si="3"/>
        <v/>
      </c>
      <c r="N16" s="405" t="str">
        <f t="shared" si="4"/>
        <v/>
      </c>
      <c r="O16" s="406" t="str">
        <f t="shared" si="5"/>
        <v/>
      </c>
      <c r="BS16" s="10"/>
      <c r="BT16" s="9"/>
    </row>
    <row r="17" spans="1:72" ht="24" customHeight="1" x14ac:dyDescent="0.7">
      <c r="A17" s="204" t="e">
        <f>VLOOKUP(D17,非表示_活動量と単位!$D$8:$E$75,2,FALSE)</f>
        <v>#N/A</v>
      </c>
      <c r="B17" s="504"/>
      <c r="C17" s="551"/>
      <c r="D17" s="553"/>
      <c r="E17" s="446"/>
      <c r="F17" s="397" t="str">
        <f t="shared" si="0"/>
        <v/>
      </c>
      <c r="G17" s="447"/>
      <c r="H17" s="397" t="str">
        <f t="shared" si="1"/>
        <v/>
      </c>
      <c r="I17" s="532"/>
      <c r="J17" s="397" t="str">
        <f t="shared" si="2"/>
        <v/>
      </c>
      <c r="K17" s="372" t="str">
        <f t="shared" si="6"/>
        <v/>
      </c>
      <c r="L17" s="193"/>
      <c r="M17" s="398" t="str">
        <f t="shared" si="3"/>
        <v/>
      </c>
      <c r="N17" s="405" t="str">
        <f t="shared" si="4"/>
        <v/>
      </c>
      <c r="O17" s="406" t="str">
        <f t="shared" si="5"/>
        <v/>
      </c>
      <c r="BS17" s="10"/>
      <c r="BT17" s="9"/>
    </row>
    <row r="18" spans="1:72" ht="24" customHeight="1" x14ac:dyDescent="0.7">
      <c r="A18" s="204" t="e">
        <f>VLOOKUP(D18,非表示_活動量と単位!$D$8:$E$75,2,FALSE)</f>
        <v>#N/A</v>
      </c>
      <c r="B18" s="504"/>
      <c r="C18" s="551"/>
      <c r="D18" s="553"/>
      <c r="E18" s="446"/>
      <c r="F18" s="397" t="str">
        <f t="shared" si="0"/>
        <v/>
      </c>
      <c r="G18" s="447"/>
      <c r="H18" s="397" t="str">
        <f t="shared" si="1"/>
        <v/>
      </c>
      <c r="I18" s="532"/>
      <c r="J18" s="397" t="str">
        <f t="shared" si="2"/>
        <v/>
      </c>
      <c r="K18" s="372" t="str">
        <f t="shared" si="6"/>
        <v/>
      </c>
      <c r="L18" s="193"/>
      <c r="M18" s="398" t="str">
        <f t="shared" si="3"/>
        <v/>
      </c>
      <c r="N18" s="405" t="str">
        <f t="shared" si="4"/>
        <v/>
      </c>
      <c r="O18" s="406" t="str">
        <f t="shared" si="5"/>
        <v/>
      </c>
      <c r="BS18" s="10"/>
      <c r="BT18" s="9"/>
    </row>
    <row r="19" spans="1:72" ht="24" customHeight="1" x14ac:dyDescent="0.7">
      <c r="A19" s="204" t="e">
        <f>VLOOKUP(D19,非表示_活動量と単位!$D$8:$E$75,2,FALSE)</f>
        <v>#N/A</v>
      </c>
      <c r="B19" s="504"/>
      <c r="C19" s="551"/>
      <c r="D19" s="553"/>
      <c r="E19" s="446"/>
      <c r="F19" s="397" t="str">
        <f t="shared" si="0"/>
        <v/>
      </c>
      <c r="G19" s="447"/>
      <c r="H19" s="397" t="str">
        <f t="shared" si="1"/>
        <v/>
      </c>
      <c r="I19" s="532"/>
      <c r="J19" s="397" t="str">
        <f t="shared" si="2"/>
        <v/>
      </c>
      <c r="K19" s="372" t="str">
        <f t="shared" si="6"/>
        <v/>
      </c>
      <c r="L19" s="193"/>
      <c r="M19" s="398" t="str">
        <f t="shared" si="3"/>
        <v/>
      </c>
      <c r="N19" s="405" t="str">
        <f t="shared" si="4"/>
        <v/>
      </c>
      <c r="O19" s="406" t="str">
        <f t="shared" si="5"/>
        <v/>
      </c>
      <c r="BS19" s="10"/>
      <c r="BT19" s="9"/>
    </row>
    <row r="20" spans="1:72" ht="24" customHeight="1" x14ac:dyDescent="0.7">
      <c r="A20" s="204" t="e">
        <f>VLOOKUP(D20,非表示_活動量と単位!$D$8:$E$75,2,FALSE)</f>
        <v>#N/A</v>
      </c>
      <c r="B20" s="504"/>
      <c r="C20" s="551"/>
      <c r="D20" s="553"/>
      <c r="E20" s="446"/>
      <c r="F20" s="397" t="str">
        <f t="shared" si="0"/>
        <v/>
      </c>
      <c r="G20" s="447"/>
      <c r="H20" s="397" t="str">
        <f t="shared" si="1"/>
        <v/>
      </c>
      <c r="I20" s="532"/>
      <c r="J20" s="397" t="str">
        <f t="shared" si="2"/>
        <v/>
      </c>
      <c r="K20" s="372" t="str">
        <f t="shared" si="6"/>
        <v/>
      </c>
      <c r="L20" s="193"/>
      <c r="M20" s="398" t="str">
        <f t="shared" si="3"/>
        <v/>
      </c>
      <c r="N20" s="405" t="str">
        <f t="shared" si="4"/>
        <v/>
      </c>
      <c r="O20" s="406" t="str">
        <f t="shared" si="5"/>
        <v/>
      </c>
      <c r="BS20" s="10"/>
      <c r="BT20" s="9"/>
    </row>
    <row r="21" spans="1:72" ht="21.6" customHeight="1" thickBot="1" x14ac:dyDescent="0.75">
      <c r="A21" s="204" t="e">
        <f>VLOOKUP(D21,非表示_活動量と単位!$D$8:$E$75,2,FALSE)</f>
        <v>#N/A</v>
      </c>
      <c r="B21" s="504"/>
      <c r="C21" s="551"/>
      <c r="D21" s="554"/>
      <c r="E21" s="456"/>
      <c r="F21" s="388" t="str">
        <f t="shared" si="0"/>
        <v/>
      </c>
      <c r="G21" s="450"/>
      <c r="H21" s="410" t="str">
        <f t="shared" si="1"/>
        <v/>
      </c>
      <c r="I21" s="533"/>
      <c r="J21" s="410" t="str">
        <f t="shared" si="2"/>
        <v/>
      </c>
      <c r="K21" s="375" t="str">
        <f>IF($D21="","",IF($A21=0,E21*G21*I21,E21*I21))</f>
        <v/>
      </c>
      <c r="L21" s="194"/>
      <c r="M21" s="411" t="str">
        <f t="shared" si="3"/>
        <v/>
      </c>
      <c r="N21" s="416" t="str">
        <f t="shared" si="4"/>
        <v/>
      </c>
      <c r="O21" s="417" t="str">
        <f t="shared" si="5"/>
        <v/>
      </c>
      <c r="BS21" s="10"/>
      <c r="BT21" s="9"/>
    </row>
    <row r="22" spans="1:72" ht="24" customHeight="1" x14ac:dyDescent="0.7">
      <c r="A22" s="204">
        <f t="shared" ref="A22:A30" si="8">IF($G22="",1,0)</f>
        <v>1</v>
      </c>
      <c r="B22" s="504"/>
      <c r="C22" s="551"/>
      <c r="D22" s="562" t="s">
        <v>640</v>
      </c>
      <c r="E22" s="442"/>
      <c r="F22" s="419"/>
      <c r="G22" s="453"/>
      <c r="H22" s="419"/>
      <c r="I22" s="534"/>
      <c r="J22" s="419"/>
      <c r="K22" s="371" t="str">
        <f>IF($E22="","",IF($A22=0,E22*G22*I22,E2*I22))</f>
        <v/>
      </c>
      <c r="L22" s="195"/>
      <c r="M22" s="420"/>
      <c r="N22" s="382" t="str">
        <f t="shared" si="4"/>
        <v>---</v>
      </c>
      <c r="O22" s="383" t="str">
        <f t="shared" si="5"/>
        <v>---</v>
      </c>
      <c r="BS22" s="10"/>
      <c r="BT22" s="9"/>
    </row>
    <row r="23" spans="1:72" ht="24" customHeight="1" x14ac:dyDescent="0.7">
      <c r="A23" s="204">
        <f t="shared" si="8"/>
        <v>1</v>
      </c>
      <c r="B23" s="504"/>
      <c r="C23" s="551"/>
      <c r="D23" s="563" t="s">
        <v>640</v>
      </c>
      <c r="E23" s="446"/>
      <c r="F23" s="428"/>
      <c r="G23" s="447"/>
      <c r="H23" s="428"/>
      <c r="I23" s="532"/>
      <c r="J23" s="428"/>
      <c r="K23" s="372" t="str">
        <f t="shared" ref="K23:K31" si="9">IF($E23="","",IF($A23=0,E23*G23*I23,E23*I23))</f>
        <v/>
      </c>
      <c r="L23" s="193"/>
      <c r="M23" s="429"/>
      <c r="N23" s="378" t="str">
        <f t="shared" si="4"/>
        <v>---</v>
      </c>
      <c r="O23" s="384" t="str">
        <f t="shared" si="5"/>
        <v>---</v>
      </c>
      <c r="BS23" s="10"/>
      <c r="BT23" s="9"/>
    </row>
    <row r="24" spans="1:72" ht="24" customHeight="1" x14ac:dyDescent="0.7">
      <c r="A24" s="204">
        <f t="shared" si="8"/>
        <v>1</v>
      </c>
      <c r="B24" s="504"/>
      <c r="C24" s="551"/>
      <c r="D24" s="563" t="s">
        <v>640</v>
      </c>
      <c r="E24" s="446"/>
      <c r="F24" s="428"/>
      <c r="G24" s="447"/>
      <c r="H24" s="428"/>
      <c r="I24" s="532"/>
      <c r="J24" s="428"/>
      <c r="K24" s="372" t="str">
        <f t="shared" si="9"/>
        <v/>
      </c>
      <c r="L24" s="193"/>
      <c r="M24" s="429"/>
      <c r="N24" s="378" t="str">
        <f t="shared" si="4"/>
        <v>---</v>
      </c>
      <c r="O24" s="384" t="str">
        <f t="shared" si="5"/>
        <v>---</v>
      </c>
      <c r="BS24" s="10"/>
      <c r="BT24" s="9"/>
    </row>
    <row r="25" spans="1:72" ht="24" customHeight="1" x14ac:dyDescent="0.7">
      <c r="A25" s="204">
        <f t="shared" si="8"/>
        <v>1</v>
      </c>
      <c r="B25" s="504"/>
      <c r="C25" s="551"/>
      <c r="D25" s="563" t="s">
        <v>640</v>
      </c>
      <c r="E25" s="446"/>
      <c r="F25" s="428"/>
      <c r="G25" s="447"/>
      <c r="H25" s="428"/>
      <c r="I25" s="532"/>
      <c r="J25" s="428"/>
      <c r="K25" s="372" t="str">
        <f t="shared" si="9"/>
        <v/>
      </c>
      <c r="L25" s="193"/>
      <c r="M25" s="429"/>
      <c r="N25" s="378" t="str">
        <f t="shared" si="4"/>
        <v>---</v>
      </c>
      <c r="O25" s="384" t="str">
        <f t="shared" si="5"/>
        <v>---</v>
      </c>
      <c r="BS25" s="10"/>
      <c r="BT25" s="9"/>
    </row>
    <row r="26" spans="1:72" ht="24" customHeight="1" x14ac:dyDescent="0.7">
      <c r="A26" s="204">
        <f t="shared" si="8"/>
        <v>1</v>
      </c>
      <c r="B26" s="504"/>
      <c r="C26" s="551"/>
      <c r="D26" s="563" t="s">
        <v>640</v>
      </c>
      <c r="E26" s="446"/>
      <c r="F26" s="428"/>
      <c r="G26" s="447"/>
      <c r="H26" s="428"/>
      <c r="I26" s="532"/>
      <c r="J26" s="428"/>
      <c r="K26" s="372" t="str">
        <f t="shared" si="9"/>
        <v/>
      </c>
      <c r="L26" s="193"/>
      <c r="M26" s="429"/>
      <c r="N26" s="378" t="str">
        <f t="shared" si="4"/>
        <v>---</v>
      </c>
      <c r="O26" s="384" t="str">
        <f t="shared" si="5"/>
        <v>---</v>
      </c>
      <c r="BS26" s="10"/>
      <c r="BT26" s="9"/>
    </row>
    <row r="27" spans="1:72" ht="24" customHeight="1" x14ac:dyDescent="0.7">
      <c r="A27" s="204">
        <f t="shared" si="8"/>
        <v>1</v>
      </c>
      <c r="B27" s="504"/>
      <c r="C27" s="551"/>
      <c r="D27" s="563" t="s">
        <v>640</v>
      </c>
      <c r="E27" s="446"/>
      <c r="F27" s="428"/>
      <c r="G27" s="447"/>
      <c r="H27" s="428"/>
      <c r="I27" s="532"/>
      <c r="J27" s="428"/>
      <c r="K27" s="372" t="str">
        <f t="shared" si="9"/>
        <v/>
      </c>
      <c r="L27" s="193"/>
      <c r="M27" s="429"/>
      <c r="N27" s="378" t="str">
        <f t="shared" si="4"/>
        <v>---</v>
      </c>
      <c r="O27" s="384" t="str">
        <f t="shared" si="5"/>
        <v>---</v>
      </c>
      <c r="BS27" s="10"/>
      <c r="BT27" s="9"/>
    </row>
    <row r="28" spans="1:72" ht="24" customHeight="1" x14ac:dyDescent="0.7">
      <c r="A28" s="204">
        <f t="shared" si="8"/>
        <v>1</v>
      </c>
      <c r="B28" s="504"/>
      <c r="C28" s="551"/>
      <c r="D28" s="563" t="s">
        <v>640</v>
      </c>
      <c r="E28" s="446"/>
      <c r="F28" s="428"/>
      <c r="G28" s="447"/>
      <c r="H28" s="428"/>
      <c r="I28" s="532"/>
      <c r="J28" s="428"/>
      <c r="K28" s="372" t="str">
        <f t="shared" si="9"/>
        <v/>
      </c>
      <c r="L28" s="193"/>
      <c r="M28" s="429"/>
      <c r="N28" s="378" t="str">
        <f t="shared" si="4"/>
        <v>---</v>
      </c>
      <c r="O28" s="384" t="str">
        <f t="shared" si="5"/>
        <v>---</v>
      </c>
      <c r="BS28" s="10"/>
      <c r="BT28" s="9"/>
    </row>
    <row r="29" spans="1:72" ht="24" customHeight="1" x14ac:dyDescent="0.7">
      <c r="A29" s="204">
        <f t="shared" si="8"/>
        <v>1</v>
      </c>
      <c r="B29" s="504"/>
      <c r="C29" s="551"/>
      <c r="D29" s="563" t="s">
        <v>640</v>
      </c>
      <c r="E29" s="446"/>
      <c r="F29" s="428"/>
      <c r="G29" s="447"/>
      <c r="H29" s="428"/>
      <c r="I29" s="532"/>
      <c r="J29" s="428"/>
      <c r="K29" s="372" t="str">
        <f t="shared" si="9"/>
        <v/>
      </c>
      <c r="L29" s="193"/>
      <c r="M29" s="429"/>
      <c r="N29" s="378" t="str">
        <f t="shared" si="4"/>
        <v>---</v>
      </c>
      <c r="O29" s="384" t="str">
        <f t="shared" si="5"/>
        <v>---</v>
      </c>
      <c r="BS29" s="10"/>
      <c r="BT29" s="9"/>
    </row>
    <row r="30" spans="1:72" ht="24" customHeight="1" x14ac:dyDescent="0.7">
      <c r="A30" s="204">
        <f t="shared" si="8"/>
        <v>1</v>
      </c>
      <c r="B30" s="504"/>
      <c r="C30" s="551"/>
      <c r="D30" s="563" t="s">
        <v>640</v>
      </c>
      <c r="E30" s="446"/>
      <c r="F30" s="428"/>
      <c r="G30" s="447"/>
      <c r="H30" s="428"/>
      <c r="I30" s="532"/>
      <c r="J30" s="428"/>
      <c r="K30" s="372" t="str">
        <f t="shared" si="9"/>
        <v/>
      </c>
      <c r="L30" s="193"/>
      <c r="M30" s="429"/>
      <c r="N30" s="378" t="str">
        <f t="shared" si="4"/>
        <v>---</v>
      </c>
      <c r="O30" s="384" t="str">
        <f t="shared" si="5"/>
        <v>---</v>
      </c>
      <c r="BS30" s="10"/>
      <c r="BT30" s="9"/>
    </row>
    <row r="31" spans="1:72" ht="24" customHeight="1" thickBot="1" x14ac:dyDescent="0.75">
      <c r="A31" s="204">
        <f t="shared" ref="A31" si="10">IF($G31="",1,0)</f>
        <v>1</v>
      </c>
      <c r="B31" s="504"/>
      <c r="C31" s="551"/>
      <c r="D31" s="564" t="s">
        <v>640</v>
      </c>
      <c r="E31" s="456"/>
      <c r="F31" s="432"/>
      <c r="G31" s="455"/>
      <c r="H31" s="432"/>
      <c r="I31" s="535"/>
      <c r="J31" s="432"/>
      <c r="K31" s="373" t="str">
        <f t="shared" si="9"/>
        <v/>
      </c>
      <c r="L31" s="196"/>
      <c r="M31" s="433"/>
      <c r="N31" s="385" t="str">
        <f t="shared" si="4"/>
        <v>---</v>
      </c>
      <c r="O31" s="386" t="str">
        <f t="shared" si="5"/>
        <v>---</v>
      </c>
      <c r="BS31" s="10"/>
      <c r="BT31" s="9"/>
    </row>
    <row r="32" spans="1:72" ht="27.6" customHeight="1" thickBot="1" x14ac:dyDescent="0.75">
      <c r="A32" s="309"/>
      <c r="B32" s="257"/>
      <c r="C32" s="7"/>
      <c r="D32" s="7"/>
      <c r="I32" s="904" t="s">
        <v>752</v>
      </c>
      <c r="J32" s="905"/>
      <c r="K32" s="569">
        <f>SUM($K$7:$K$31)+SUM($K$47:$K$101)</f>
        <v>0</v>
      </c>
      <c r="L32" s="440"/>
      <c r="M32" s="34"/>
      <c r="N32" s="202" t="s">
        <v>777</v>
      </c>
      <c r="O32" s="571">
        <f>SUM($O$7:$O$31)+SUM($O$47:$O$101)</f>
        <v>0</v>
      </c>
      <c r="BS32" s="10"/>
      <c r="BT32" s="9"/>
    </row>
    <row r="33" spans="1:72" ht="27.6" customHeight="1" thickBot="1" x14ac:dyDescent="0.75">
      <c r="A33" s="309"/>
      <c r="B33" s="257"/>
      <c r="C33" s="7"/>
      <c r="D33" s="7"/>
      <c r="I33" s="899" t="s">
        <v>776</v>
      </c>
      <c r="J33" s="900"/>
      <c r="K33" s="569">
        <f>SUMIFS(K7:K31,N7:N31,"対象")+SUMIFS(K47:K101,N47:N101,"対象")</f>
        <v>0</v>
      </c>
      <c r="L33" s="440"/>
      <c r="M33" s="34"/>
      <c r="N33" s="203" t="s">
        <v>896</v>
      </c>
      <c r="O33" s="581" t="str">
        <f>IFERROR(K33/O32,"---")</f>
        <v>---</v>
      </c>
      <c r="BS33" s="10"/>
      <c r="BT33" s="9"/>
    </row>
    <row r="34" spans="1:72" ht="6" customHeight="1" x14ac:dyDescent="0.7">
      <c r="A34" s="309"/>
      <c r="B34" s="260"/>
      <c r="C34" s="100"/>
      <c r="D34" s="6"/>
      <c r="J34" s="90"/>
      <c r="K34" s="90"/>
      <c r="L34" s="90"/>
      <c r="M34" s="34"/>
      <c r="BS34" s="10"/>
      <c r="BT34" s="9"/>
    </row>
    <row r="35" spans="1:72" ht="12" customHeight="1" x14ac:dyDescent="0.7">
      <c r="B35" s="500" t="s">
        <v>857</v>
      </c>
      <c r="C35" s="238" t="s">
        <v>858</v>
      </c>
      <c r="D35" s="6"/>
      <c r="BS35" s="101"/>
      <c r="BT35" s="9"/>
    </row>
    <row r="36" spans="1:72" ht="14.75" customHeight="1" x14ac:dyDescent="0.7">
      <c r="B36" s="500" t="s">
        <v>578</v>
      </c>
      <c r="C36" s="122" t="s">
        <v>888</v>
      </c>
      <c r="BS36" s="11"/>
      <c r="BT36" s="9"/>
    </row>
    <row r="37" spans="1:72" ht="14.75" customHeight="1" x14ac:dyDescent="0.7">
      <c r="B37" s="501"/>
      <c r="C37" s="236" t="s">
        <v>889</v>
      </c>
      <c r="D37" s="7"/>
      <c r="BS37" s="11"/>
      <c r="BT37" s="9"/>
    </row>
    <row r="38" spans="1:72" ht="14.75" customHeight="1" x14ac:dyDescent="0.7">
      <c r="B38" s="501"/>
      <c r="C38" s="38" t="s">
        <v>900</v>
      </c>
      <c r="BS38" s="11"/>
      <c r="BT38" s="9"/>
    </row>
    <row r="39" spans="1:72" ht="14.75" customHeight="1" x14ac:dyDescent="0.7">
      <c r="B39" s="500"/>
      <c r="C39" s="236" t="s">
        <v>890</v>
      </c>
      <c r="BS39" s="11"/>
      <c r="BT39" s="9"/>
    </row>
    <row r="40" spans="1:72" ht="14.75" customHeight="1" x14ac:dyDescent="0.7">
      <c r="B40" s="500"/>
      <c r="C40" s="38" t="s">
        <v>895</v>
      </c>
      <c r="BS40" s="11"/>
      <c r="BT40" s="9"/>
    </row>
    <row r="41" spans="1:72" ht="14.75" customHeight="1" x14ac:dyDescent="0.7">
      <c r="B41" s="502" t="s">
        <v>579</v>
      </c>
      <c r="C41" s="38" t="s">
        <v>753</v>
      </c>
      <c r="BS41" s="11"/>
      <c r="BT41" s="9"/>
    </row>
    <row r="42" spans="1:72" ht="14.75" customHeight="1" x14ac:dyDescent="0.7">
      <c r="B42" s="502" t="s">
        <v>580</v>
      </c>
      <c r="C42" s="367" t="s">
        <v>856</v>
      </c>
      <c r="BS42" s="11"/>
      <c r="BT42" s="9"/>
    </row>
    <row r="43" spans="1:72" ht="12" customHeight="1" thickBot="1" x14ac:dyDescent="0.75">
      <c r="M43" s="34"/>
      <c r="BS43" s="11"/>
      <c r="BT43" s="9"/>
    </row>
    <row r="44" spans="1:72" ht="12" customHeight="1" x14ac:dyDescent="0.7">
      <c r="B44" s="839"/>
      <c r="C44" s="839"/>
      <c r="D44" s="979" t="s">
        <v>586</v>
      </c>
      <c r="E44" s="892" t="s">
        <v>587</v>
      </c>
      <c r="F44" s="879"/>
      <c r="G44" s="892" t="s">
        <v>588</v>
      </c>
      <c r="H44" s="893"/>
      <c r="I44" s="879" t="s">
        <v>659</v>
      </c>
      <c r="J44" s="879"/>
      <c r="K44" s="881" t="s">
        <v>836</v>
      </c>
      <c r="L44" s="884" t="s">
        <v>704</v>
      </c>
      <c r="M44" s="887" t="s">
        <v>747</v>
      </c>
      <c r="N44" s="873" t="s">
        <v>772</v>
      </c>
      <c r="O44" s="874"/>
      <c r="P44" s="187"/>
      <c r="BS44" s="11"/>
      <c r="BT44" s="9"/>
    </row>
    <row r="45" spans="1:72" ht="12" customHeight="1" x14ac:dyDescent="0.7">
      <c r="B45" s="839"/>
      <c r="C45" s="839"/>
      <c r="D45" s="980"/>
      <c r="E45" s="894"/>
      <c r="F45" s="880"/>
      <c r="G45" s="894"/>
      <c r="H45" s="895"/>
      <c r="I45" s="880"/>
      <c r="J45" s="880"/>
      <c r="K45" s="882"/>
      <c r="L45" s="885"/>
      <c r="M45" s="888"/>
      <c r="N45" s="875" t="s">
        <v>773</v>
      </c>
      <c r="O45" s="877" t="s">
        <v>755</v>
      </c>
      <c r="P45" s="187"/>
      <c r="BS45" s="11"/>
      <c r="BT45" s="9"/>
    </row>
    <row r="46" spans="1:72" ht="15.6" customHeight="1" thickBot="1" x14ac:dyDescent="0.75">
      <c r="B46" s="839"/>
      <c r="C46" s="839"/>
      <c r="D46" s="981"/>
      <c r="E46" s="229" t="s">
        <v>657</v>
      </c>
      <c r="F46" s="230" t="s">
        <v>658</v>
      </c>
      <c r="G46" s="231" t="s">
        <v>703</v>
      </c>
      <c r="H46" s="232" t="s">
        <v>676</v>
      </c>
      <c r="I46" s="233" t="s">
        <v>703</v>
      </c>
      <c r="J46" s="234" t="s">
        <v>676</v>
      </c>
      <c r="K46" s="883"/>
      <c r="L46" s="886"/>
      <c r="M46" s="235" t="s">
        <v>746</v>
      </c>
      <c r="N46" s="876"/>
      <c r="O46" s="878"/>
      <c r="P46" s="187"/>
      <c r="BS46" s="11"/>
      <c r="BT46" s="9"/>
    </row>
    <row r="47" spans="1:72" ht="24" customHeight="1" x14ac:dyDescent="0.7">
      <c r="A47" s="485" t="e">
        <f>VLOOKUP(D47,非表示_活動量と単位!$D$8:$E$75,2,FALSE)</f>
        <v>#N/A</v>
      </c>
      <c r="B47" s="503"/>
      <c r="C47" s="558"/>
      <c r="D47" s="559"/>
      <c r="E47" s="300"/>
      <c r="F47" s="217" t="str">
        <f t="shared" ref="F47:F101" si="11">IF($D47="","",VLOOKUP($D47,活動の種別と単位,4,FALSE))</f>
        <v/>
      </c>
      <c r="G47" s="305"/>
      <c r="H47" s="217" t="str">
        <f t="shared" ref="H47:H101" si="12">IF($D47="","",VLOOKUP($D47,活動の種別と単位,5,FALSE))</f>
        <v/>
      </c>
      <c r="I47" s="528"/>
      <c r="J47" s="217" t="str">
        <f t="shared" ref="J47:J101" si="13">IF($D47="","",VLOOKUP($D47,活動の種別と単位,6,FALSE))</f>
        <v/>
      </c>
      <c r="K47" s="297" t="str">
        <f t="shared" ref="K47:K78" si="14">IF($D47="","",IF($A47=0,E47*G47*I47,E47*I47))</f>
        <v/>
      </c>
      <c r="L47" s="268"/>
      <c r="M47" s="218" t="str">
        <f t="shared" ref="M47:M101" si="15">IF($D47="","",VLOOKUP($D47,活動の種別と単位,3,FALSE))</f>
        <v/>
      </c>
      <c r="N47" s="95" t="str">
        <f t="shared" ref="N47:N101" si="16">IF($D47="","",VLOOKUP($D47,活動の種別と単位,7,FALSE))</f>
        <v/>
      </c>
      <c r="O47" s="395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P47" s="187"/>
      <c r="BS47" s="11"/>
      <c r="BT47" s="9"/>
    </row>
    <row r="48" spans="1:72" ht="24" customHeight="1" x14ac:dyDescent="0.7">
      <c r="A48" s="485" t="e">
        <f>VLOOKUP(D48,非表示_活動量と単位!$D$8:$E$75,2,FALSE)</f>
        <v>#N/A</v>
      </c>
      <c r="B48" s="503"/>
      <c r="C48" s="558"/>
      <c r="D48" s="560"/>
      <c r="E48" s="301"/>
      <c r="F48" s="221" t="str">
        <f t="shared" si="11"/>
        <v/>
      </c>
      <c r="G48" s="303"/>
      <c r="H48" s="221" t="str">
        <f t="shared" si="12"/>
        <v/>
      </c>
      <c r="I48" s="529"/>
      <c r="J48" s="221" t="str">
        <f t="shared" si="13"/>
        <v/>
      </c>
      <c r="K48" s="298" t="str">
        <f t="shared" si="14"/>
        <v/>
      </c>
      <c r="L48" s="269"/>
      <c r="M48" s="222" t="str">
        <f t="shared" si="15"/>
        <v/>
      </c>
      <c r="N48" s="99" t="str">
        <f t="shared" si="16"/>
        <v/>
      </c>
      <c r="O48" s="255" t="str">
        <f t="shared" si="17"/>
        <v/>
      </c>
      <c r="P48" s="187"/>
      <c r="BS48" s="11"/>
      <c r="BT48" s="9"/>
    </row>
    <row r="49" spans="1:72" ht="24" customHeight="1" x14ac:dyDescent="0.7">
      <c r="A49" s="485" t="e">
        <f>VLOOKUP(D49,非表示_活動量と単位!$D$8:$E$75,2,FALSE)</f>
        <v>#N/A</v>
      </c>
      <c r="B49" s="503"/>
      <c r="C49" s="558"/>
      <c r="D49" s="560"/>
      <c r="E49" s="301"/>
      <c r="F49" s="221" t="str">
        <f t="shared" si="11"/>
        <v/>
      </c>
      <c r="G49" s="303"/>
      <c r="H49" s="221" t="str">
        <f t="shared" si="12"/>
        <v/>
      </c>
      <c r="I49" s="529"/>
      <c r="J49" s="221" t="str">
        <f t="shared" si="13"/>
        <v/>
      </c>
      <c r="K49" s="298" t="str">
        <f t="shared" si="14"/>
        <v/>
      </c>
      <c r="L49" s="269"/>
      <c r="M49" s="222" t="str">
        <f t="shared" si="15"/>
        <v/>
      </c>
      <c r="N49" s="99" t="str">
        <f t="shared" si="16"/>
        <v/>
      </c>
      <c r="O49" s="255" t="str">
        <f t="shared" si="17"/>
        <v/>
      </c>
      <c r="P49" s="187"/>
      <c r="BS49" s="11"/>
      <c r="BT49" s="9"/>
    </row>
    <row r="50" spans="1:72" ht="24" customHeight="1" x14ac:dyDescent="0.7">
      <c r="A50" s="485" t="e">
        <f>VLOOKUP(D50,非表示_活動量と単位!$D$8:$E$75,2,FALSE)</f>
        <v>#N/A</v>
      </c>
      <c r="B50" s="503"/>
      <c r="C50" s="558"/>
      <c r="D50" s="560"/>
      <c r="E50" s="301"/>
      <c r="F50" s="221" t="str">
        <f t="shared" si="11"/>
        <v/>
      </c>
      <c r="G50" s="303"/>
      <c r="H50" s="221" t="str">
        <f t="shared" si="12"/>
        <v/>
      </c>
      <c r="I50" s="529"/>
      <c r="J50" s="221" t="str">
        <f t="shared" si="13"/>
        <v/>
      </c>
      <c r="K50" s="298" t="str">
        <f t="shared" si="14"/>
        <v/>
      </c>
      <c r="L50" s="269"/>
      <c r="M50" s="222" t="str">
        <f t="shared" si="15"/>
        <v/>
      </c>
      <c r="N50" s="99" t="str">
        <f t="shared" si="16"/>
        <v/>
      </c>
      <c r="O50" s="255" t="str">
        <f t="shared" si="17"/>
        <v/>
      </c>
      <c r="P50" s="187"/>
      <c r="BS50" s="11"/>
      <c r="BT50" s="9"/>
    </row>
    <row r="51" spans="1:72" ht="24" customHeight="1" x14ac:dyDescent="0.7">
      <c r="A51" s="485" t="e">
        <f>VLOOKUP(D51,非表示_活動量と単位!$D$8:$E$75,2,FALSE)</f>
        <v>#N/A</v>
      </c>
      <c r="B51" s="503"/>
      <c r="C51" s="558"/>
      <c r="D51" s="560"/>
      <c r="E51" s="301"/>
      <c r="F51" s="221" t="str">
        <f t="shared" si="11"/>
        <v/>
      </c>
      <c r="G51" s="303"/>
      <c r="H51" s="221" t="str">
        <f t="shared" si="12"/>
        <v/>
      </c>
      <c r="I51" s="529"/>
      <c r="J51" s="221" t="str">
        <f t="shared" si="13"/>
        <v/>
      </c>
      <c r="K51" s="298" t="str">
        <f t="shared" si="14"/>
        <v/>
      </c>
      <c r="L51" s="269"/>
      <c r="M51" s="222" t="str">
        <f t="shared" si="15"/>
        <v/>
      </c>
      <c r="N51" s="99" t="str">
        <f t="shared" si="16"/>
        <v/>
      </c>
      <c r="O51" s="255" t="str">
        <f t="shared" si="17"/>
        <v/>
      </c>
      <c r="P51" s="187"/>
      <c r="BS51" s="11"/>
      <c r="BT51" s="9"/>
    </row>
    <row r="52" spans="1:72" ht="24" customHeight="1" x14ac:dyDescent="0.7">
      <c r="A52" s="485" t="e">
        <f>VLOOKUP(D52,非表示_活動量と単位!$D$8:$E$75,2,FALSE)</f>
        <v>#N/A</v>
      </c>
      <c r="B52" s="503"/>
      <c r="C52" s="558"/>
      <c r="D52" s="560"/>
      <c r="E52" s="301"/>
      <c r="F52" s="221" t="str">
        <f t="shared" si="11"/>
        <v/>
      </c>
      <c r="G52" s="303"/>
      <c r="H52" s="221" t="str">
        <f t="shared" si="12"/>
        <v/>
      </c>
      <c r="I52" s="529"/>
      <c r="J52" s="221" t="str">
        <f t="shared" si="13"/>
        <v/>
      </c>
      <c r="K52" s="298" t="str">
        <f t="shared" si="14"/>
        <v/>
      </c>
      <c r="L52" s="269"/>
      <c r="M52" s="222" t="str">
        <f t="shared" si="15"/>
        <v/>
      </c>
      <c r="N52" s="99" t="str">
        <f t="shared" si="16"/>
        <v/>
      </c>
      <c r="O52" s="255" t="str">
        <f t="shared" si="17"/>
        <v/>
      </c>
      <c r="P52" s="187"/>
      <c r="BS52" s="11"/>
      <c r="BT52" s="9"/>
    </row>
    <row r="53" spans="1:72" ht="24" customHeight="1" x14ac:dyDescent="0.7">
      <c r="A53" s="485" t="e">
        <f>VLOOKUP(D53,非表示_活動量と単位!$D$8:$E$75,2,FALSE)</f>
        <v>#N/A</v>
      </c>
      <c r="B53" s="503"/>
      <c r="C53" s="558"/>
      <c r="D53" s="560"/>
      <c r="E53" s="301"/>
      <c r="F53" s="221" t="str">
        <f t="shared" si="11"/>
        <v/>
      </c>
      <c r="G53" s="303"/>
      <c r="H53" s="221" t="str">
        <f t="shared" si="12"/>
        <v/>
      </c>
      <c r="I53" s="529"/>
      <c r="J53" s="221" t="str">
        <f t="shared" si="13"/>
        <v/>
      </c>
      <c r="K53" s="298" t="str">
        <f t="shared" si="14"/>
        <v/>
      </c>
      <c r="L53" s="269"/>
      <c r="M53" s="222" t="str">
        <f t="shared" si="15"/>
        <v/>
      </c>
      <c r="N53" s="99" t="str">
        <f t="shared" si="16"/>
        <v/>
      </c>
      <c r="O53" s="255" t="str">
        <f t="shared" si="17"/>
        <v/>
      </c>
      <c r="P53" s="187"/>
      <c r="BS53" s="11"/>
      <c r="BT53" s="9"/>
    </row>
    <row r="54" spans="1:72" ht="24" customHeight="1" x14ac:dyDescent="0.7">
      <c r="A54" s="485" t="e">
        <f>VLOOKUP(D54,非表示_活動量と単位!$D$8:$E$75,2,FALSE)</f>
        <v>#N/A</v>
      </c>
      <c r="B54" s="503"/>
      <c r="C54" s="558"/>
      <c r="D54" s="560"/>
      <c r="E54" s="301"/>
      <c r="F54" s="221" t="str">
        <f t="shared" si="11"/>
        <v/>
      </c>
      <c r="G54" s="303"/>
      <c r="H54" s="221" t="str">
        <f t="shared" si="12"/>
        <v/>
      </c>
      <c r="I54" s="529"/>
      <c r="J54" s="221" t="str">
        <f t="shared" si="13"/>
        <v/>
      </c>
      <c r="K54" s="298" t="str">
        <f t="shared" si="14"/>
        <v/>
      </c>
      <c r="L54" s="269"/>
      <c r="M54" s="222" t="str">
        <f t="shared" si="15"/>
        <v/>
      </c>
      <c r="N54" s="99" t="str">
        <f t="shared" si="16"/>
        <v/>
      </c>
      <c r="O54" s="255" t="str">
        <f t="shared" si="17"/>
        <v/>
      </c>
      <c r="P54" s="187"/>
      <c r="BS54" s="11"/>
      <c r="BT54" s="9"/>
    </row>
    <row r="55" spans="1:72" ht="24" customHeight="1" x14ac:dyDescent="0.7">
      <c r="A55" s="485" t="e">
        <f>VLOOKUP(D55,非表示_活動量と単位!$D$8:$E$75,2,FALSE)</f>
        <v>#N/A</v>
      </c>
      <c r="B55" s="503"/>
      <c r="C55" s="558"/>
      <c r="D55" s="560"/>
      <c r="E55" s="301"/>
      <c r="F55" s="221" t="str">
        <f t="shared" si="11"/>
        <v/>
      </c>
      <c r="G55" s="303"/>
      <c r="H55" s="221" t="str">
        <f t="shared" si="12"/>
        <v/>
      </c>
      <c r="I55" s="529"/>
      <c r="J55" s="221" t="str">
        <f t="shared" si="13"/>
        <v/>
      </c>
      <c r="K55" s="298" t="str">
        <f t="shared" si="14"/>
        <v/>
      </c>
      <c r="L55" s="269"/>
      <c r="M55" s="222" t="str">
        <f t="shared" si="15"/>
        <v/>
      </c>
      <c r="N55" s="99" t="str">
        <f t="shared" si="16"/>
        <v/>
      </c>
      <c r="O55" s="255" t="str">
        <f t="shared" si="17"/>
        <v/>
      </c>
      <c r="P55" s="187"/>
      <c r="BS55" s="11"/>
      <c r="BT55" s="9"/>
    </row>
    <row r="56" spans="1:72" ht="24" customHeight="1" x14ac:dyDescent="0.7">
      <c r="A56" s="485" t="e">
        <f>VLOOKUP(D56,非表示_活動量と単位!$D$8:$E$75,2,FALSE)</f>
        <v>#N/A</v>
      </c>
      <c r="B56" s="503"/>
      <c r="C56" s="558"/>
      <c r="D56" s="560"/>
      <c r="E56" s="301"/>
      <c r="F56" s="221" t="str">
        <f t="shared" si="11"/>
        <v/>
      </c>
      <c r="G56" s="303"/>
      <c r="H56" s="221" t="str">
        <f t="shared" si="12"/>
        <v/>
      </c>
      <c r="I56" s="529"/>
      <c r="J56" s="221" t="str">
        <f t="shared" si="13"/>
        <v/>
      </c>
      <c r="K56" s="298" t="str">
        <f t="shared" si="14"/>
        <v/>
      </c>
      <c r="L56" s="269"/>
      <c r="M56" s="222" t="str">
        <f t="shared" si="15"/>
        <v/>
      </c>
      <c r="N56" s="99" t="str">
        <f t="shared" si="16"/>
        <v/>
      </c>
      <c r="O56" s="255" t="str">
        <f t="shared" si="17"/>
        <v/>
      </c>
      <c r="P56" s="187"/>
      <c r="BS56" s="11"/>
      <c r="BT56" s="9"/>
    </row>
    <row r="57" spans="1:72" ht="24" customHeight="1" x14ac:dyDescent="0.7">
      <c r="A57" s="485" t="e">
        <f>VLOOKUP(D57,非表示_活動量と単位!$D$8:$E$75,2,FALSE)</f>
        <v>#N/A</v>
      </c>
      <c r="B57" s="503"/>
      <c r="C57" s="558"/>
      <c r="D57" s="560"/>
      <c r="E57" s="301"/>
      <c r="F57" s="221" t="str">
        <f t="shared" si="11"/>
        <v/>
      </c>
      <c r="G57" s="303"/>
      <c r="H57" s="221" t="str">
        <f t="shared" si="12"/>
        <v/>
      </c>
      <c r="I57" s="529"/>
      <c r="J57" s="221" t="str">
        <f t="shared" si="13"/>
        <v/>
      </c>
      <c r="K57" s="298" t="str">
        <f t="shared" si="14"/>
        <v/>
      </c>
      <c r="L57" s="269"/>
      <c r="M57" s="222" t="str">
        <f t="shared" si="15"/>
        <v/>
      </c>
      <c r="N57" s="99" t="str">
        <f t="shared" si="16"/>
        <v/>
      </c>
      <c r="O57" s="255" t="str">
        <f t="shared" si="17"/>
        <v/>
      </c>
      <c r="P57" s="187"/>
      <c r="BS57" s="11"/>
      <c r="BT57" s="9"/>
    </row>
    <row r="58" spans="1:72" ht="24" customHeight="1" x14ac:dyDescent="0.7">
      <c r="A58" s="485" t="e">
        <f>VLOOKUP(D58,非表示_活動量と単位!$D$8:$E$75,2,FALSE)</f>
        <v>#N/A</v>
      </c>
      <c r="B58" s="503"/>
      <c r="C58" s="558"/>
      <c r="D58" s="560"/>
      <c r="E58" s="301"/>
      <c r="F58" s="221" t="str">
        <f t="shared" si="11"/>
        <v/>
      </c>
      <c r="G58" s="303"/>
      <c r="H58" s="221" t="str">
        <f t="shared" si="12"/>
        <v/>
      </c>
      <c r="I58" s="529"/>
      <c r="J58" s="221" t="str">
        <f t="shared" si="13"/>
        <v/>
      </c>
      <c r="K58" s="298" t="str">
        <f t="shared" si="14"/>
        <v/>
      </c>
      <c r="L58" s="269"/>
      <c r="M58" s="222" t="str">
        <f t="shared" si="15"/>
        <v/>
      </c>
      <c r="N58" s="99" t="str">
        <f t="shared" si="16"/>
        <v/>
      </c>
      <c r="O58" s="255" t="str">
        <f t="shared" si="17"/>
        <v/>
      </c>
      <c r="P58" s="187"/>
      <c r="BS58" s="11"/>
      <c r="BT58" s="9"/>
    </row>
    <row r="59" spans="1:72" ht="24" customHeight="1" x14ac:dyDescent="0.7">
      <c r="A59" s="485" t="e">
        <f>VLOOKUP(D59,非表示_活動量と単位!$D$8:$E$75,2,FALSE)</f>
        <v>#N/A</v>
      </c>
      <c r="B59" s="503"/>
      <c r="C59" s="558"/>
      <c r="D59" s="560"/>
      <c r="E59" s="301"/>
      <c r="F59" s="221" t="str">
        <f t="shared" si="11"/>
        <v/>
      </c>
      <c r="G59" s="303"/>
      <c r="H59" s="221" t="str">
        <f t="shared" si="12"/>
        <v/>
      </c>
      <c r="I59" s="529"/>
      <c r="J59" s="221" t="str">
        <f t="shared" si="13"/>
        <v/>
      </c>
      <c r="K59" s="298" t="str">
        <f t="shared" si="14"/>
        <v/>
      </c>
      <c r="L59" s="269"/>
      <c r="M59" s="222" t="str">
        <f t="shared" si="15"/>
        <v/>
      </c>
      <c r="N59" s="99" t="str">
        <f t="shared" si="16"/>
        <v/>
      </c>
      <c r="O59" s="255" t="str">
        <f t="shared" si="17"/>
        <v/>
      </c>
      <c r="P59" s="187"/>
      <c r="BS59" s="11"/>
      <c r="BT59" s="9"/>
    </row>
    <row r="60" spans="1:72" ht="24" customHeight="1" x14ac:dyDescent="0.7">
      <c r="A60" s="485" t="e">
        <f>VLOOKUP(D60,非表示_活動量と単位!$D$8:$E$75,2,FALSE)</f>
        <v>#N/A</v>
      </c>
      <c r="B60" s="503"/>
      <c r="C60" s="558"/>
      <c r="D60" s="560"/>
      <c r="E60" s="301"/>
      <c r="F60" s="221" t="str">
        <f t="shared" si="11"/>
        <v/>
      </c>
      <c r="G60" s="303"/>
      <c r="H60" s="221" t="str">
        <f t="shared" si="12"/>
        <v/>
      </c>
      <c r="I60" s="529"/>
      <c r="J60" s="221" t="str">
        <f t="shared" si="13"/>
        <v/>
      </c>
      <c r="K60" s="298" t="str">
        <f t="shared" si="14"/>
        <v/>
      </c>
      <c r="L60" s="269"/>
      <c r="M60" s="222" t="str">
        <f t="shared" si="15"/>
        <v/>
      </c>
      <c r="N60" s="99" t="str">
        <f t="shared" si="16"/>
        <v/>
      </c>
      <c r="O60" s="255" t="str">
        <f t="shared" si="17"/>
        <v/>
      </c>
      <c r="P60" s="187"/>
      <c r="BS60" s="11"/>
      <c r="BT60" s="9"/>
    </row>
    <row r="61" spans="1:72" ht="24" customHeight="1" x14ac:dyDescent="0.7">
      <c r="A61" s="485" t="e">
        <f>VLOOKUP(D61,非表示_活動量と単位!$D$8:$E$75,2,FALSE)</f>
        <v>#N/A</v>
      </c>
      <c r="B61" s="503"/>
      <c r="C61" s="558"/>
      <c r="D61" s="560"/>
      <c r="E61" s="301"/>
      <c r="F61" s="221" t="str">
        <f t="shared" si="11"/>
        <v/>
      </c>
      <c r="G61" s="303"/>
      <c r="H61" s="221" t="str">
        <f t="shared" si="12"/>
        <v/>
      </c>
      <c r="I61" s="529"/>
      <c r="J61" s="221" t="str">
        <f t="shared" si="13"/>
        <v/>
      </c>
      <c r="K61" s="298" t="str">
        <f t="shared" si="14"/>
        <v/>
      </c>
      <c r="L61" s="269"/>
      <c r="M61" s="222" t="str">
        <f t="shared" si="15"/>
        <v/>
      </c>
      <c r="N61" s="99" t="str">
        <f t="shared" si="16"/>
        <v/>
      </c>
      <c r="O61" s="255" t="str">
        <f t="shared" si="17"/>
        <v/>
      </c>
      <c r="P61" s="187"/>
      <c r="BS61" s="11"/>
      <c r="BT61" s="9"/>
    </row>
    <row r="62" spans="1:72" ht="24" customHeight="1" x14ac:dyDescent="0.7">
      <c r="A62" s="485" t="e">
        <f>VLOOKUP(D62,非表示_活動量と単位!$D$8:$E$75,2,FALSE)</f>
        <v>#N/A</v>
      </c>
      <c r="B62" s="503"/>
      <c r="C62" s="558"/>
      <c r="D62" s="560"/>
      <c r="E62" s="301"/>
      <c r="F62" s="221" t="str">
        <f t="shared" si="11"/>
        <v/>
      </c>
      <c r="G62" s="303"/>
      <c r="H62" s="221" t="str">
        <f t="shared" si="12"/>
        <v/>
      </c>
      <c r="I62" s="529"/>
      <c r="J62" s="221" t="str">
        <f t="shared" si="13"/>
        <v/>
      </c>
      <c r="K62" s="298" t="str">
        <f t="shared" si="14"/>
        <v/>
      </c>
      <c r="L62" s="269"/>
      <c r="M62" s="222" t="str">
        <f t="shared" si="15"/>
        <v/>
      </c>
      <c r="N62" s="99" t="str">
        <f t="shared" si="16"/>
        <v/>
      </c>
      <c r="O62" s="255" t="str">
        <f t="shared" si="17"/>
        <v/>
      </c>
      <c r="P62" s="187"/>
      <c r="BS62" s="11"/>
      <c r="BT62" s="9"/>
    </row>
    <row r="63" spans="1:72" ht="24" customHeight="1" x14ac:dyDescent="0.7">
      <c r="A63" s="485" t="e">
        <f>VLOOKUP(D63,非表示_活動量と単位!$D$8:$E$75,2,FALSE)</f>
        <v>#N/A</v>
      </c>
      <c r="B63" s="503"/>
      <c r="C63" s="558"/>
      <c r="D63" s="560"/>
      <c r="E63" s="301"/>
      <c r="F63" s="221" t="str">
        <f t="shared" si="11"/>
        <v/>
      </c>
      <c r="G63" s="303"/>
      <c r="H63" s="221" t="str">
        <f t="shared" si="12"/>
        <v/>
      </c>
      <c r="I63" s="529"/>
      <c r="J63" s="221" t="str">
        <f t="shared" si="13"/>
        <v/>
      </c>
      <c r="K63" s="298" t="str">
        <f t="shared" si="14"/>
        <v/>
      </c>
      <c r="L63" s="269"/>
      <c r="M63" s="222" t="str">
        <f t="shared" si="15"/>
        <v/>
      </c>
      <c r="N63" s="99" t="str">
        <f t="shared" si="16"/>
        <v/>
      </c>
      <c r="O63" s="255" t="str">
        <f t="shared" si="17"/>
        <v/>
      </c>
      <c r="P63" s="187"/>
      <c r="BS63" s="11"/>
      <c r="BT63" s="9"/>
    </row>
    <row r="64" spans="1:72" ht="24" customHeight="1" x14ac:dyDescent="0.7">
      <c r="A64" s="485" t="e">
        <f>VLOOKUP(D64,非表示_活動量と単位!$D$8:$E$75,2,FALSE)</f>
        <v>#N/A</v>
      </c>
      <c r="B64" s="503"/>
      <c r="C64" s="558"/>
      <c r="D64" s="560"/>
      <c r="E64" s="301"/>
      <c r="F64" s="221" t="str">
        <f t="shared" si="11"/>
        <v/>
      </c>
      <c r="G64" s="303"/>
      <c r="H64" s="221" t="str">
        <f t="shared" si="12"/>
        <v/>
      </c>
      <c r="I64" s="529"/>
      <c r="J64" s="221" t="str">
        <f t="shared" si="13"/>
        <v/>
      </c>
      <c r="K64" s="298" t="str">
        <f t="shared" si="14"/>
        <v/>
      </c>
      <c r="L64" s="269"/>
      <c r="M64" s="222" t="str">
        <f t="shared" si="15"/>
        <v/>
      </c>
      <c r="N64" s="99" t="str">
        <f t="shared" si="16"/>
        <v/>
      </c>
      <c r="O64" s="255" t="str">
        <f t="shared" si="17"/>
        <v/>
      </c>
      <c r="P64" s="187"/>
      <c r="BS64" s="11"/>
      <c r="BT64" s="9"/>
    </row>
    <row r="65" spans="1:72" ht="24" customHeight="1" x14ac:dyDescent="0.7">
      <c r="A65" s="485" t="e">
        <f>VLOOKUP(D65,非表示_活動量と単位!$D$8:$E$75,2,FALSE)</f>
        <v>#N/A</v>
      </c>
      <c r="B65" s="503"/>
      <c r="C65" s="558"/>
      <c r="D65" s="560"/>
      <c r="E65" s="301"/>
      <c r="F65" s="221" t="str">
        <f t="shared" si="11"/>
        <v/>
      </c>
      <c r="G65" s="303"/>
      <c r="H65" s="221" t="str">
        <f t="shared" si="12"/>
        <v/>
      </c>
      <c r="I65" s="529"/>
      <c r="J65" s="221" t="str">
        <f t="shared" si="13"/>
        <v/>
      </c>
      <c r="K65" s="298" t="str">
        <f t="shared" si="14"/>
        <v/>
      </c>
      <c r="L65" s="269"/>
      <c r="M65" s="222" t="str">
        <f t="shared" si="15"/>
        <v/>
      </c>
      <c r="N65" s="99" t="str">
        <f t="shared" si="16"/>
        <v/>
      </c>
      <c r="O65" s="255" t="str">
        <f t="shared" si="17"/>
        <v/>
      </c>
      <c r="P65" s="187"/>
      <c r="BS65" s="11"/>
      <c r="BT65" s="9"/>
    </row>
    <row r="66" spans="1:72" ht="24" customHeight="1" x14ac:dyDescent="0.7">
      <c r="A66" s="485" t="e">
        <f>VLOOKUP(D66,非表示_活動量と単位!$D$8:$E$75,2,FALSE)</f>
        <v>#N/A</v>
      </c>
      <c r="B66" s="503"/>
      <c r="C66" s="558"/>
      <c r="D66" s="560"/>
      <c r="E66" s="301"/>
      <c r="F66" s="221" t="str">
        <f t="shared" si="11"/>
        <v/>
      </c>
      <c r="G66" s="303"/>
      <c r="H66" s="221" t="str">
        <f t="shared" si="12"/>
        <v/>
      </c>
      <c r="I66" s="529"/>
      <c r="J66" s="221" t="str">
        <f t="shared" si="13"/>
        <v/>
      </c>
      <c r="K66" s="298" t="str">
        <f t="shared" si="14"/>
        <v/>
      </c>
      <c r="L66" s="269"/>
      <c r="M66" s="222" t="str">
        <f t="shared" si="15"/>
        <v/>
      </c>
      <c r="N66" s="99" t="str">
        <f t="shared" si="16"/>
        <v/>
      </c>
      <c r="O66" s="255" t="str">
        <f t="shared" si="17"/>
        <v/>
      </c>
      <c r="P66" s="187"/>
      <c r="BS66" s="11"/>
      <c r="BT66" s="9"/>
    </row>
    <row r="67" spans="1:72" ht="24" customHeight="1" x14ac:dyDescent="0.7">
      <c r="A67" s="485" t="e">
        <f>VLOOKUP(D67,非表示_活動量と単位!$D$8:$E$75,2,FALSE)</f>
        <v>#N/A</v>
      </c>
      <c r="B67" s="503"/>
      <c r="C67" s="558"/>
      <c r="D67" s="560"/>
      <c r="E67" s="301"/>
      <c r="F67" s="221" t="str">
        <f t="shared" si="11"/>
        <v/>
      </c>
      <c r="G67" s="303"/>
      <c r="H67" s="221" t="str">
        <f t="shared" si="12"/>
        <v/>
      </c>
      <c r="I67" s="529"/>
      <c r="J67" s="221" t="str">
        <f t="shared" si="13"/>
        <v/>
      </c>
      <c r="K67" s="298" t="str">
        <f t="shared" si="14"/>
        <v/>
      </c>
      <c r="L67" s="269"/>
      <c r="M67" s="222" t="str">
        <f t="shared" si="15"/>
        <v/>
      </c>
      <c r="N67" s="99" t="str">
        <f t="shared" si="16"/>
        <v/>
      </c>
      <c r="O67" s="255" t="str">
        <f t="shared" si="17"/>
        <v/>
      </c>
      <c r="P67" s="187"/>
      <c r="BS67" s="11"/>
      <c r="BT67" s="9"/>
    </row>
    <row r="68" spans="1:72" ht="24" customHeight="1" x14ac:dyDescent="0.7">
      <c r="A68" s="485" t="e">
        <f>VLOOKUP(D68,非表示_活動量と単位!$D$8:$E$75,2,FALSE)</f>
        <v>#N/A</v>
      </c>
      <c r="B68" s="503"/>
      <c r="C68" s="558"/>
      <c r="D68" s="560"/>
      <c r="E68" s="301"/>
      <c r="F68" s="221" t="str">
        <f t="shared" si="11"/>
        <v/>
      </c>
      <c r="G68" s="303"/>
      <c r="H68" s="221" t="str">
        <f t="shared" si="12"/>
        <v/>
      </c>
      <c r="I68" s="529"/>
      <c r="J68" s="221" t="str">
        <f t="shared" si="13"/>
        <v/>
      </c>
      <c r="K68" s="298" t="str">
        <f t="shared" si="14"/>
        <v/>
      </c>
      <c r="L68" s="269"/>
      <c r="M68" s="222" t="str">
        <f t="shared" si="15"/>
        <v/>
      </c>
      <c r="N68" s="99" t="str">
        <f t="shared" si="16"/>
        <v/>
      </c>
      <c r="O68" s="255" t="str">
        <f t="shared" si="17"/>
        <v/>
      </c>
      <c r="P68" s="187"/>
      <c r="BS68" s="11"/>
      <c r="BT68" s="9"/>
    </row>
    <row r="69" spans="1:72" ht="24" customHeight="1" x14ac:dyDescent="0.7">
      <c r="A69" s="485" t="e">
        <f>VLOOKUP(D69,非表示_活動量と単位!$D$8:$E$75,2,FALSE)</f>
        <v>#N/A</v>
      </c>
      <c r="B69" s="503"/>
      <c r="C69" s="558"/>
      <c r="D69" s="560"/>
      <c r="E69" s="301"/>
      <c r="F69" s="221" t="str">
        <f t="shared" si="11"/>
        <v/>
      </c>
      <c r="G69" s="303"/>
      <c r="H69" s="221" t="str">
        <f t="shared" si="12"/>
        <v/>
      </c>
      <c r="I69" s="529"/>
      <c r="J69" s="221" t="str">
        <f t="shared" si="13"/>
        <v/>
      </c>
      <c r="K69" s="298" t="str">
        <f t="shared" si="14"/>
        <v/>
      </c>
      <c r="L69" s="269"/>
      <c r="M69" s="222" t="str">
        <f t="shared" si="15"/>
        <v/>
      </c>
      <c r="N69" s="99" t="str">
        <f t="shared" si="16"/>
        <v/>
      </c>
      <c r="O69" s="255" t="str">
        <f t="shared" si="17"/>
        <v/>
      </c>
      <c r="P69" s="187"/>
      <c r="BS69" s="11"/>
      <c r="BT69" s="9"/>
    </row>
    <row r="70" spans="1:72" ht="24" customHeight="1" x14ac:dyDescent="0.7">
      <c r="A70" s="485" t="e">
        <f>VLOOKUP(D70,非表示_活動量と単位!$D$8:$E$75,2,FALSE)</f>
        <v>#N/A</v>
      </c>
      <c r="B70" s="503"/>
      <c r="C70" s="558"/>
      <c r="D70" s="560"/>
      <c r="E70" s="301"/>
      <c r="F70" s="221" t="str">
        <f t="shared" si="11"/>
        <v/>
      </c>
      <c r="G70" s="303"/>
      <c r="H70" s="221" t="str">
        <f t="shared" si="12"/>
        <v/>
      </c>
      <c r="I70" s="529"/>
      <c r="J70" s="221" t="str">
        <f t="shared" si="13"/>
        <v/>
      </c>
      <c r="K70" s="298" t="str">
        <f t="shared" si="14"/>
        <v/>
      </c>
      <c r="L70" s="269"/>
      <c r="M70" s="222" t="str">
        <f t="shared" si="15"/>
        <v/>
      </c>
      <c r="N70" s="99" t="str">
        <f t="shared" si="16"/>
        <v/>
      </c>
      <c r="O70" s="255" t="str">
        <f t="shared" si="17"/>
        <v/>
      </c>
      <c r="P70" s="187"/>
      <c r="BS70" s="11"/>
      <c r="BT70" s="9"/>
    </row>
    <row r="71" spans="1:72" ht="24" customHeight="1" x14ac:dyDescent="0.7">
      <c r="A71" s="485" t="e">
        <f>VLOOKUP(D71,非表示_活動量と単位!$D$8:$E$75,2,FALSE)</f>
        <v>#N/A</v>
      </c>
      <c r="B71" s="503"/>
      <c r="C71" s="558"/>
      <c r="D71" s="560"/>
      <c r="E71" s="301"/>
      <c r="F71" s="221" t="str">
        <f t="shared" si="11"/>
        <v/>
      </c>
      <c r="G71" s="303"/>
      <c r="H71" s="221" t="str">
        <f t="shared" si="12"/>
        <v/>
      </c>
      <c r="I71" s="529"/>
      <c r="J71" s="221" t="str">
        <f t="shared" si="13"/>
        <v/>
      </c>
      <c r="K71" s="298" t="str">
        <f t="shared" si="14"/>
        <v/>
      </c>
      <c r="L71" s="269"/>
      <c r="M71" s="222" t="str">
        <f t="shared" si="15"/>
        <v/>
      </c>
      <c r="N71" s="99" t="str">
        <f t="shared" si="16"/>
        <v/>
      </c>
      <c r="O71" s="255" t="str">
        <f t="shared" si="17"/>
        <v/>
      </c>
      <c r="P71" s="187"/>
      <c r="BS71" s="11"/>
      <c r="BT71" s="9"/>
    </row>
    <row r="72" spans="1:72" ht="24" customHeight="1" x14ac:dyDescent="0.7">
      <c r="A72" s="485" t="e">
        <f>VLOOKUP(D72,非表示_活動量と単位!$D$8:$E$75,2,FALSE)</f>
        <v>#N/A</v>
      </c>
      <c r="B72" s="503"/>
      <c r="C72" s="558"/>
      <c r="D72" s="560"/>
      <c r="E72" s="301"/>
      <c r="F72" s="221" t="str">
        <f t="shared" si="11"/>
        <v/>
      </c>
      <c r="G72" s="303"/>
      <c r="H72" s="221" t="str">
        <f t="shared" si="12"/>
        <v/>
      </c>
      <c r="I72" s="529"/>
      <c r="J72" s="221" t="str">
        <f t="shared" si="13"/>
        <v/>
      </c>
      <c r="K72" s="298" t="str">
        <f t="shared" si="14"/>
        <v/>
      </c>
      <c r="L72" s="269"/>
      <c r="M72" s="222" t="str">
        <f t="shared" si="15"/>
        <v/>
      </c>
      <c r="N72" s="99" t="str">
        <f t="shared" si="16"/>
        <v/>
      </c>
      <c r="O72" s="255" t="str">
        <f t="shared" si="17"/>
        <v/>
      </c>
      <c r="P72" s="187"/>
      <c r="BS72" s="11"/>
      <c r="BT72" s="9"/>
    </row>
    <row r="73" spans="1:72" ht="24" customHeight="1" x14ac:dyDescent="0.7">
      <c r="A73" s="485" t="e">
        <f>VLOOKUP(D73,非表示_活動量と単位!$D$8:$E$75,2,FALSE)</f>
        <v>#N/A</v>
      </c>
      <c r="B73" s="503"/>
      <c r="C73" s="558"/>
      <c r="D73" s="560"/>
      <c r="E73" s="301"/>
      <c r="F73" s="221" t="str">
        <f t="shared" si="11"/>
        <v/>
      </c>
      <c r="G73" s="303"/>
      <c r="H73" s="221" t="str">
        <f t="shared" si="12"/>
        <v/>
      </c>
      <c r="I73" s="529"/>
      <c r="J73" s="221" t="str">
        <f t="shared" si="13"/>
        <v/>
      </c>
      <c r="K73" s="298" t="str">
        <f t="shared" si="14"/>
        <v/>
      </c>
      <c r="L73" s="269"/>
      <c r="M73" s="222" t="str">
        <f t="shared" si="15"/>
        <v/>
      </c>
      <c r="N73" s="99" t="str">
        <f t="shared" si="16"/>
        <v/>
      </c>
      <c r="O73" s="255" t="str">
        <f t="shared" si="17"/>
        <v/>
      </c>
      <c r="P73" s="187"/>
      <c r="BS73" s="11"/>
      <c r="BT73" s="9"/>
    </row>
    <row r="74" spans="1:72" ht="24" customHeight="1" x14ac:dyDescent="0.7">
      <c r="A74" s="485" t="e">
        <f>VLOOKUP(D74,非表示_活動量と単位!$D$8:$E$75,2,FALSE)</f>
        <v>#N/A</v>
      </c>
      <c r="B74" s="503"/>
      <c r="C74" s="558"/>
      <c r="D74" s="560"/>
      <c r="E74" s="301"/>
      <c r="F74" s="221" t="str">
        <f t="shared" si="11"/>
        <v/>
      </c>
      <c r="G74" s="303"/>
      <c r="H74" s="221" t="str">
        <f t="shared" si="12"/>
        <v/>
      </c>
      <c r="I74" s="529"/>
      <c r="J74" s="221" t="str">
        <f t="shared" si="13"/>
        <v/>
      </c>
      <c r="K74" s="298" t="str">
        <f t="shared" si="14"/>
        <v/>
      </c>
      <c r="L74" s="269"/>
      <c r="M74" s="222" t="str">
        <f t="shared" si="15"/>
        <v/>
      </c>
      <c r="N74" s="99" t="str">
        <f t="shared" si="16"/>
        <v/>
      </c>
      <c r="O74" s="255" t="str">
        <f t="shared" si="17"/>
        <v/>
      </c>
      <c r="P74" s="187"/>
      <c r="BS74" s="11"/>
      <c r="BT74" s="9"/>
    </row>
    <row r="75" spans="1:72" ht="24" customHeight="1" x14ac:dyDescent="0.7">
      <c r="A75" s="485" t="e">
        <f>VLOOKUP(D75,非表示_活動量と単位!$D$8:$E$75,2,FALSE)</f>
        <v>#N/A</v>
      </c>
      <c r="B75" s="503"/>
      <c r="C75" s="558"/>
      <c r="D75" s="560"/>
      <c r="E75" s="301"/>
      <c r="F75" s="221" t="str">
        <f t="shared" si="11"/>
        <v/>
      </c>
      <c r="G75" s="303"/>
      <c r="H75" s="221" t="str">
        <f t="shared" si="12"/>
        <v/>
      </c>
      <c r="I75" s="529"/>
      <c r="J75" s="221" t="str">
        <f t="shared" si="13"/>
        <v/>
      </c>
      <c r="K75" s="298" t="str">
        <f t="shared" si="14"/>
        <v/>
      </c>
      <c r="L75" s="269"/>
      <c r="M75" s="222" t="str">
        <f t="shared" si="15"/>
        <v/>
      </c>
      <c r="N75" s="99" t="str">
        <f t="shared" si="16"/>
        <v/>
      </c>
      <c r="O75" s="255" t="str">
        <f t="shared" si="17"/>
        <v/>
      </c>
      <c r="P75" s="187"/>
      <c r="BS75" s="11"/>
      <c r="BT75" s="9"/>
    </row>
    <row r="76" spans="1:72" ht="24" customHeight="1" x14ac:dyDescent="0.7">
      <c r="A76" s="485" t="e">
        <f>VLOOKUP(D76,非表示_活動量と単位!$D$8:$E$75,2,FALSE)</f>
        <v>#N/A</v>
      </c>
      <c r="B76" s="503"/>
      <c r="C76" s="558"/>
      <c r="D76" s="560"/>
      <c r="E76" s="301"/>
      <c r="F76" s="221" t="str">
        <f t="shared" si="11"/>
        <v/>
      </c>
      <c r="G76" s="303"/>
      <c r="H76" s="221" t="str">
        <f t="shared" si="12"/>
        <v/>
      </c>
      <c r="I76" s="529"/>
      <c r="J76" s="221" t="str">
        <f t="shared" si="13"/>
        <v/>
      </c>
      <c r="K76" s="298" t="str">
        <f t="shared" si="14"/>
        <v/>
      </c>
      <c r="L76" s="269"/>
      <c r="M76" s="222" t="str">
        <f t="shared" si="15"/>
        <v/>
      </c>
      <c r="N76" s="99" t="str">
        <f t="shared" si="16"/>
        <v/>
      </c>
      <c r="O76" s="255" t="str">
        <f t="shared" si="17"/>
        <v/>
      </c>
      <c r="P76" s="187"/>
      <c r="BS76" s="11"/>
      <c r="BT76" s="9"/>
    </row>
    <row r="77" spans="1:72" ht="24" customHeight="1" x14ac:dyDescent="0.7">
      <c r="A77" s="485" t="e">
        <f>VLOOKUP(D77,非表示_活動量と単位!$D$8:$E$75,2,FALSE)</f>
        <v>#N/A</v>
      </c>
      <c r="B77" s="503"/>
      <c r="C77" s="558"/>
      <c r="D77" s="560"/>
      <c r="E77" s="301"/>
      <c r="F77" s="221" t="str">
        <f t="shared" si="11"/>
        <v/>
      </c>
      <c r="G77" s="303"/>
      <c r="H77" s="221" t="str">
        <f t="shared" si="12"/>
        <v/>
      </c>
      <c r="I77" s="529"/>
      <c r="J77" s="221" t="str">
        <f t="shared" si="13"/>
        <v/>
      </c>
      <c r="K77" s="298" t="str">
        <f t="shared" si="14"/>
        <v/>
      </c>
      <c r="L77" s="269"/>
      <c r="M77" s="222" t="str">
        <f t="shared" si="15"/>
        <v/>
      </c>
      <c r="N77" s="99" t="str">
        <f t="shared" si="16"/>
        <v/>
      </c>
      <c r="O77" s="255" t="str">
        <f t="shared" si="17"/>
        <v/>
      </c>
      <c r="P77" s="187"/>
      <c r="BS77" s="11"/>
      <c r="BT77" s="9"/>
    </row>
    <row r="78" spans="1:72" ht="24" customHeight="1" x14ac:dyDescent="0.7">
      <c r="A78" s="485" t="e">
        <f>VLOOKUP(D78,非表示_活動量と単位!$D$8:$E$75,2,FALSE)</f>
        <v>#N/A</v>
      </c>
      <c r="B78" s="503"/>
      <c r="C78" s="558"/>
      <c r="D78" s="560"/>
      <c r="E78" s="301"/>
      <c r="F78" s="221" t="str">
        <f t="shared" si="11"/>
        <v/>
      </c>
      <c r="G78" s="303"/>
      <c r="H78" s="221" t="str">
        <f t="shared" si="12"/>
        <v/>
      </c>
      <c r="I78" s="529"/>
      <c r="J78" s="221" t="str">
        <f t="shared" si="13"/>
        <v/>
      </c>
      <c r="K78" s="298" t="str">
        <f t="shared" si="14"/>
        <v/>
      </c>
      <c r="L78" s="269"/>
      <c r="M78" s="222" t="str">
        <f t="shared" si="15"/>
        <v/>
      </c>
      <c r="N78" s="99" t="str">
        <f t="shared" si="16"/>
        <v/>
      </c>
      <c r="O78" s="255" t="str">
        <f t="shared" si="17"/>
        <v/>
      </c>
      <c r="P78" s="187"/>
      <c r="BS78" s="11"/>
      <c r="BT78" s="9"/>
    </row>
    <row r="79" spans="1:72" ht="24" customHeight="1" x14ac:dyDescent="0.7">
      <c r="A79" s="485" t="e">
        <f>VLOOKUP(D79,非表示_活動量と単位!$D$8:$E$75,2,FALSE)</f>
        <v>#N/A</v>
      </c>
      <c r="B79" s="503"/>
      <c r="C79" s="558"/>
      <c r="D79" s="560"/>
      <c r="E79" s="301"/>
      <c r="F79" s="221" t="str">
        <f t="shared" si="11"/>
        <v/>
      </c>
      <c r="G79" s="303"/>
      <c r="H79" s="221" t="str">
        <f t="shared" si="12"/>
        <v/>
      </c>
      <c r="I79" s="529"/>
      <c r="J79" s="221" t="str">
        <f t="shared" si="13"/>
        <v/>
      </c>
      <c r="K79" s="298" t="str">
        <f t="shared" ref="K79:K101" si="18">IF($D79="","",IF($A79=0,E79*G79*I79,E79*I79))</f>
        <v/>
      </c>
      <c r="L79" s="269"/>
      <c r="M79" s="222" t="str">
        <f t="shared" si="15"/>
        <v/>
      </c>
      <c r="N79" s="99" t="str">
        <f t="shared" si="16"/>
        <v/>
      </c>
      <c r="O79" s="25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  <c r="P79" s="187"/>
      <c r="BS79" s="11"/>
      <c r="BT79" s="9"/>
    </row>
    <row r="80" spans="1:72" ht="24" customHeight="1" x14ac:dyDescent="0.7">
      <c r="A80" s="485" t="e">
        <f>VLOOKUP(D80,非表示_活動量と単位!$D$8:$E$75,2,FALSE)</f>
        <v>#N/A</v>
      </c>
      <c r="B80" s="503"/>
      <c r="C80" s="558"/>
      <c r="D80" s="560"/>
      <c r="E80" s="301"/>
      <c r="F80" s="221" t="str">
        <f t="shared" si="11"/>
        <v/>
      </c>
      <c r="G80" s="303"/>
      <c r="H80" s="221" t="str">
        <f t="shared" si="12"/>
        <v/>
      </c>
      <c r="I80" s="529"/>
      <c r="J80" s="221" t="str">
        <f t="shared" si="13"/>
        <v/>
      </c>
      <c r="K80" s="298" t="str">
        <f t="shared" si="18"/>
        <v/>
      </c>
      <c r="L80" s="269"/>
      <c r="M80" s="222" t="str">
        <f t="shared" si="15"/>
        <v/>
      </c>
      <c r="N80" s="99" t="str">
        <f t="shared" si="16"/>
        <v/>
      </c>
      <c r="O80" s="255" t="str">
        <f t="shared" si="19"/>
        <v/>
      </c>
      <c r="P80" s="187"/>
      <c r="BS80" s="11"/>
      <c r="BT80" s="9"/>
    </row>
    <row r="81" spans="1:72" ht="24" customHeight="1" x14ac:dyDescent="0.7">
      <c r="A81" s="485" t="e">
        <f>VLOOKUP(D81,非表示_活動量と単位!$D$8:$E$75,2,FALSE)</f>
        <v>#N/A</v>
      </c>
      <c r="B81" s="503"/>
      <c r="C81" s="558"/>
      <c r="D81" s="560"/>
      <c r="E81" s="301"/>
      <c r="F81" s="221" t="str">
        <f t="shared" si="11"/>
        <v/>
      </c>
      <c r="G81" s="303"/>
      <c r="H81" s="221" t="str">
        <f t="shared" si="12"/>
        <v/>
      </c>
      <c r="I81" s="529"/>
      <c r="J81" s="221" t="str">
        <f t="shared" si="13"/>
        <v/>
      </c>
      <c r="K81" s="298" t="str">
        <f t="shared" si="18"/>
        <v/>
      </c>
      <c r="L81" s="269"/>
      <c r="M81" s="222" t="str">
        <f t="shared" si="15"/>
        <v/>
      </c>
      <c r="N81" s="99" t="str">
        <f t="shared" si="16"/>
        <v/>
      </c>
      <c r="O81" s="255" t="str">
        <f t="shared" si="19"/>
        <v/>
      </c>
      <c r="P81" s="187"/>
      <c r="BS81" s="11"/>
      <c r="BT81" s="9"/>
    </row>
    <row r="82" spans="1:72" ht="24" customHeight="1" x14ac:dyDescent="0.7">
      <c r="A82" s="485" t="e">
        <f>VLOOKUP(D82,非表示_活動量と単位!$D$8:$E$75,2,FALSE)</f>
        <v>#N/A</v>
      </c>
      <c r="B82" s="503"/>
      <c r="C82" s="558"/>
      <c r="D82" s="560"/>
      <c r="E82" s="301"/>
      <c r="F82" s="221" t="str">
        <f t="shared" si="11"/>
        <v/>
      </c>
      <c r="G82" s="303"/>
      <c r="H82" s="221" t="str">
        <f t="shared" si="12"/>
        <v/>
      </c>
      <c r="I82" s="529"/>
      <c r="J82" s="221" t="str">
        <f t="shared" si="13"/>
        <v/>
      </c>
      <c r="K82" s="298" t="str">
        <f t="shared" si="18"/>
        <v/>
      </c>
      <c r="L82" s="269"/>
      <c r="M82" s="222" t="str">
        <f t="shared" si="15"/>
        <v/>
      </c>
      <c r="N82" s="99" t="str">
        <f t="shared" si="16"/>
        <v/>
      </c>
      <c r="O82" s="255" t="str">
        <f t="shared" si="19"/>
        <v/>
      </c>
      <c r="P82" s="187"/>
      <c r="BS82" s="11"/>
      <c r="BT82" s="9"/>
    </row>
    <row r="83" spans="1:72" ht="24" customHeight="1" x14ac:dyDescent="0.7">
      <c r="A83" s="485" t="e">
        <f>VLOOKUP(D83,非表示_活動量と単位!$D$8:$E$75,2,FALSE)</f>
        <v>#N/A</v>
      </c>
      <c r="B83" s="503"/>
      <c r="C83" s="558"/>
      <c r="D83" s="560"/>
      <c r="E83" s="301"/>
      <c r="F83" s="221" t="str">
        <f t="shared" si="11"/>
        <v/>
      </c>
      <c r="G83" s="303"/>
      <c r="H83" s="221" t="str">
        <f t="shared" si="12"/>
        <v/>
      </c>
      <c r="I83" s="529"/>
      <c r="J83" s="221" t="str">
        <f t="shared" si="13"/>
        <v/>
      </c>
      <c r="K83" s="298" t="str">
        <f t="shared" si="18"/>
        <v/>
      </c>
      <c r="L83" s="269"/>
      <c r="M83" s="222" t="str">
        <f t="shared" si="15"/>
        <v/>
      </c>
      <c r="N83" s="99" t="str">
        <f t="shared" si="16"/>
        <v/>
      </c>
      <c r="O83" s="255" t="str">
        <f t="shared" si="19"/>
        <v/>
      </c>
      <c r="P83" s="187"/>
    </row>
    <row r="84" spans="1:72" ht="24" customHeight="1" x14ac:dyDescent="0.7">
      <c r="A84" s="485" t="e">
        <f>VLOOKUP(D84,非表示_活動量と単位!$D$8:$E$75,2,FALSE)</f>
        <v>#N/A</v>
      </c>
      <c r="B84" s="503"/>
      <c r="C84" s="558"/>
      <c r="D84" s="560"/>
      <c r="E84" s="301"/>
      <c r="F84" s="221" t="str">
        <f t="shared" si="11"/>
        <v/>
      </c>
      <c r="G84" s="303"/>
      <c r="H84" s="221" t="str">
        <f t="shared" si="12"/>
        <v/>
      </c>
      <c r="I84" s="529"/>
      <c r="J84" s="221" t="str">
        <f t="shared" si="13"/>
        <v/>
      </c>
      <c r="K84" s="298" t="str">
        <f t="shared" si="18"/>
        <v/>
      </c>
      <c r="L84" s="269"/>
      <c r="M84" s="222" t="str">
        <f t="shared" si="15"/>
        <v/>
      </c>
      <c r="N84" s="99" t="str">
        <f t="shared" si="16"/>
        <v/>
      </c>
      <c r="O84" s="255" t="str">
        <f t="shared" si="19"/>
        <v/>
      </c>
      <c r="P84" s="187"/>
    </row>
    <row r="85" spans="1:72" ht="24" customHeight="1" x14ac:dyDescent="0.7">
      <c r="A85" s="485" t="e">
        <f>VLOOKUP(D85,非表示_活動量と単位!$D$8:$E$75,2,FALSE)</f>
        <v>#N/A</v>
      </c>
      <c r="B85" s="503"/>
      <c r="C85" s="558"/>
      <c r="D85" s="560"/>
      <c r="E85" s="301"/>
      <c r="F85" s="221" t="str">
        <f t="shared" si="11"/>
        <v/>
      </c>
      <c r="G85" s="303"/>
      <c r="H85" s="221" t="str">
        <f t="shared" si="12"/>
        <v/>
      </c>
      <c r="I85" s="529"/>
      <c r="J85" s="221" t="str">
        <f t="shared" si="13"/>
        <v/>
      </c>
      <c r="K85" s="298" t="str">
        <f t="shared" si="18"/>
        <v/>
      </c>
      <c r="L85" s="269"/>
      <c r="M85" s="222" t="str">
        <f t="shared" si="15"/>
        <v/>
      </c>
      <c r="N85" s="99" t="str">
        <f t="shared" si="16"/>
        <v/>
      </c>
      <c r="O85" s="255" t="str">
        <f t="shared" si="19"/>
        <v/>
      </c>
      <c r="P85" s="187"/>
    </row>
    <row r="86" spans="1:72" ht="24" customHeight="1" x14ac:dyDescent="0.7">
      <c r="A86" s="485" t="e">
        <f>VLOOKUP(D86,非表示_活動量と単位!$D$8:$E$75,2,FALSE)</f>
        <v>#N/A</v>
      </c>
      <c r="B86" s="503"/>
      <c r="C86" s="558"/>
      <c r="D86" s="560"/>
      <c r="E86" s="301"/>
      <c r="F86" s="221" t="str">
        <f t="shared" si="11"/>
        <v/>
      </c>
      <c r="G86" s="303"/>
      <c r="H86" s="221" t="str">
        <f t="shared" si="12"/>
        <v/>
      </c>
      <c r="I86" s="529"/>
      <c r="J86" s="221" t="str">
        <f t="shared" si="13"/>
        <v/>
      </c>
      <c r="K86" s="298" t="str">
        <f t="shared" si="18"/>
        <v/>
      </c>
      <c r="L86" s="269"/>
      <c r="M86" s="222" t="str">
        <f t="shared" si="15"/>
        <v/>
      </c>
      <c r="N86" s="99" t="str">
        <f t="shared" si="16"/>
        <v/>
      </c>
      <c r="O86" s="255" t="str">
        <f t="shared" si="19"/>
        <v/>
      </c>
      <c r="P86" s="187"/>
    </row>
    <row r="87" spans="1:72" ht="24" customHeight="1" x14ac:dyDescent="0.7">
      <c r="A87" s="485" t="e">
        <f>VLOOKUP(D87,非表示_活動量と単位!$D$8:$E$75,2,FALSE)</f>
        <v>#N/A</v>
      </c>
      <c r="B87" s="503"/>
      <c r="C87" s="558"/>
      <c r="D87" s="560"/>
      <c r="E87" s="301"/>
      <c r="F87" s="221" t="str">
        <f t="shared" si="11"/>
        <v/>
      </c>
      <c r="G87" s="303"/>
      <c r="H87" s="221" t="str">
        <f t="shared" si="12"/>
        <v/>
      </c>
      <c r="I87" s="529"/>
      <c r="J87" s="221" t="str">
        <f t="shared" si="13"/>
        <v/>
      </c>
      <c r="K87" s="298" t="str">
        <f t="shared" si="18"/>
        <v/>
      </c>
      <c r="L87" s="269"/>
      <c r="M87" s="222" t="str">
        <f t="shared" si="15"/>
        <v/>
      </c>
      <c r="N87" s="99" t="str">
        <f t="shared" si="16"/>
        <v/>
      </c>
      <c r="O87" s="255" t="str">
        <f t="shared" si="19"/>
        <v/>
      </c>
      <c r="P87" s="187"/>
    </row>
    <row r="88" spans="1:72" ht="24" customHeight="1" x14ac:dyDescent="0.7">
      <c r="A88" s="485" t="e">
        <f>VLOOKUP(D88,非表示_活動量と単位!$D$8:$E$75,2,FALSE)</f>
        <v>#N/A</v>
      </c>
      <c r="B88" s="503"/>
      <c r="C88" s="558"/>
      <c r="D88" s="560"/>
      <c r="E88" s="301"/>
      <c r="F88" s="221" t="str">
        <f t="shared" si="11"/>
        <v/>
      </c>
      <c r="G88" s="303"/>
      <c r="H88" s="221" t="str">
        <f t="shared" si="12"/>
        <v/>
      </c>
      <c r="I88" s="529"/>
      <c r="J88" s="221" t="str">
        <f t="shared" si="13"/>
        <v/>
      </c>
      <c r="K88" s="298" t="str">
        <f t="shared" si="18"/>
        <v/>
      </c>
      <c r="L88" s="269"/>
      <c r="M88" s="222" t="str">
        <f t="shared" si="15"/>
        <v/>
      </c>
      <c r="N88" s="99" t="str">
        <f t="shared" si="16"/>
        <v/>
      </c>
      <c r="O88" s="255" t="str">
        <f t="shared" si="19"/>
        <v/>
      </c>
      <c r="P88" s="187"/>
    </row>
    <row r="89" spans="1:72" ht="24" customHeight="1" x14ac:dyDescent="0.7">
      <c r="A89" s="485" t="e">
        <f>VLOOKUP(D89,非表示_活動量と単位!$D$8:$E$75,2,FALSE)</f>
        <v>#N/A</v>
      </c>
      <c r="B89" s="503"/>
      <c r="C89" s="558"/>
      <c r="D89" s="560"/>
      <c r="E89" s="301"/>
      <c r="F89" s="221" t="str">
        <f t="shared" si="11"/>
        <v/>
      </c>
      <c r="G89" s="303"/>
      <c r="H89" s="221" t="str">
        <f t="shared" si="12"/>
        <v/>
      </c>
      <c r="I89" s="529"/>
      <c r="J89" s="221" t="str">
        <f t="shared" si="13"/>
        <v/>
      </c>
      <c r="K89" s="298" t="str">
        <f t="shared" si="18"/>
        <v/>
      </c>
      <c r="L89" s="269"/>
      <c r="M89" s="222" t="str">
        <f t="shared" si="15"/>
        <v/>
      </c>
      <c r="N89" s="99" t="str">
        <f t="shared" si="16"/>
        <v/>
      </c>
      <c r="O89" s="255" t="str">
        <f t="shared" si="19"/>
        <v/>
      </c>
      <c r="P89" s="187"/>
    </row>
    <row r="90" spans="1:72" ht="24" customHeight="1" x14ac:dyDescent="0.7">
      <c r="A90" s="485" t="e">
        <f>VLOOKUP(D90,非表示_活動量と単位!$D$8:$E$75,2,FALSE)</f>
        <v>#N/A</v>
      </c>
      <c r="B90" s="503"/>
      <c r="C90" s="558"/>
      <c r="D90" s="560"/>
      <c r="E90" s="301"/>
      <c r="F90" s="221" t="str">
        <f t="shared" si="11"/>
        <v/>
      </c>
      <c r="G90" s="303"/>
      <c r="H90" s="221" t="str">
        <f t="shared" si="12"/>
        <v/>
      </c>
      <c r="I90" s="529"/>
      <c r="J90" s="221" t="str">
        <f t="shared" si="13"/>
        <v/>
      </c>
      <c r="K90" s="298" t="str">
        <f t="shared" si="18"/>
        <v/>
      </c>
      <c r="L90" s="269"/>
      <c r="M90" s="222" t="str">
        <f t="shared" si="15"/>
        <v/>
      </c>
      <c r="N90" s="99" t="str">
        <f t="shared" si="16"/>
        <v/>
      </c>
      <c r="O90" s="255" t="str">
        <f t="shared" si="19"/>
        <v/>
      </c>
      <c r="P90" s="187"/>
    </row>
    <row r="91" spans="1:72" ht="24" customHeight="1" x14ac:dyDescent="0.7">
      <c r="A91" s="485" t="e">
        <f>VLOOKUP(D91,非表示_活動量と単位!$D$8:$E$75,2,FALSE)</f>
        <v>#N/A</v>
      </c>
      <c r="B91" s="503"/>
      <c r="C91" s="558"/>
      <c r="D91" s="560"/>
      <c r="E91" s="301"/>
      <c r="F91" s="221" t="str">
        <f t="shared" si="11"/>
        <v/>
      </c>
      <c r="G91" s="303"/>
      <c r="H91" s="221" t="str">
        <f t="shared" si="12"/>
        <v/>
      </c>
      <c r="I91" s="529"/>
      <c r="J91" s="221" t="str">
        <f t="shared" si="13"/>
        <v/>
      </c>
      <c r="K91" s="298" t="str">
        <f t="shared" si="18"/>
        <v/>
      </c>
      <c r="L91" s="269"/>
      <c r="M91" s="222" t="str">
        <f t="shared" si="15"/>
        <v/>
      </c>
      <c r="N91" s="99" t="str">
        <f t="shared" si="16"/>
        <v/>
      </c>
      <c r="O91" s="255" t="str">
        <f t="shared" si="19"/>
        <v/>
      </c>
      <c r="P91" s="187"/>
    </row>
    <row r="92" spans="1:72" ht="24" customHeight="1" x14ac:dyDescent="0.7">
      <c r="A92" s="485" t="e">
        <f>VLOOKUP(D92,非表示_活動量と単位!$D$8:$E$75,2,FALSE)</f>
        <v>#N/A</v>
      </c>
      <c r="B92" s="503"/>
      <c r="C92" s="558"/>
      <c r="D92" s="560"/>
      <c r="E92" s="301"/>
      <c r="F92" s="221" t="str">
        <f t="shared" si="11"/>
        <v/>
      </c>
      <c r="G92" s="303"/>
      <c r="H92" s="221" t="str">
        <f t="shared" si="12"/>
        <v/>
      </c>
      <c r="I92" s="529"/>
      <c r="J92" s="221" t="str">
        <f t="shared" si="13"/>
        <v/>
      </c>
      <c r="K92" s="298" t="str">
        <f t="shared" si="18"/>
        <v/>
      </c>
      <c r="L92" s="269"/>
      <c r="M92" s="222" t="str">
        <f t="shared" si="15"/>
        <v/>
      </c>
      <c r="N92" s="99" t="str">
        <f t="shared" si="16"/>
        <v/>
      </c>
      <c r="O92" s="255" t="str">
        <f t="shared" si="19"/>
        <v/>
      </c>
      <c r="P92" s="187"/>
    </row>
    <row r="93" spans="1:72" ht="24" customHeight="1" x14ac:dyDescent="0.7">
      <c r="A93" s="485" t="e">
        <f>VLOOKUP(D93,非表示_活動量と単位!$D$8:$E$75,2,FALSE)</f>
        <v>#N/A</v>
      </c>
      <c r="B93" s="503"/>
      <c r="C93" s="558"/>
      <c r="D93" s="560"/>
      <c r="E93" s="301"/>
      <c r="F93" s="221" t="str">
        <f t="shared" si="11"/>
        <v/>
      </c>
      <c r="G93" s="303"/>
      <c r="H93" s="221" t="str">
        <f t="shared" si="12"/>
        <v/>
      </c>
      <c r="I93" s="529"/>
      <c r="J93" s="221" t="str">
        <f t="shared" si="13"/>
        <v/>
      </c>
      <c r="K93" s="298" t="str">
        <f t="shared" si="18"/>
        <v/>
      </c>
      <c r="L93" s="269"/>
      <c r="M93" s="222" t="str">
        <f t="shared" si="15"/>
        <v/>
      </c>
      <c r="N93" s="99" t="str">
        <f t="shared" si="16"/>
        <v/>
      </c>
      <c r="O93" s="255" t="str">
        <f t="shared" si="19"/>
        <v/>
      </c>
      <c r="P93" s="187"/>
    </row>
    <row r="94" spans="1:72" ht="24" customHeight="1" x14ac:dyDescent="0.7">
      <c r="A94" s="485" t="e">
        <f>VLOOKUP(D94,非表示_活動量と単位!$D$8:$E$75,2,FALSE)</f>
        <v>#N/A</v>
      </c>
      <c r="B94" s="503"/>
      <c r="C94" s="558"/>
      <c r="D94" s="560"/>
      <c r="E94" s="301"/>
      <c r="F94" s="221" t="str">
        <f t="shared" si="11"/>
        <v/>
      </c>
      <c r="G94" s="303"/>
      <c r="H94" s="221" t="str">
        <f t="shared" si="12"/>
        <v/>
      </c>
      <c r="I94" s="529"/>
      <c r="J94" s="221" t="str">
        <f t="shared" si="13"/>
        <v/>
      </c>
      <c r="K94" s="298" t="str">
        <f t="shared" si="18"/>
        <v/>
      </c>
      <c r="L94" s="269"/>
      <c r="M94" s="222" t="str">
        <f t="shared" si="15"/>
        <v/>
      </c>
      <c r="N94" s="99" t="str">
        <f t="shared" si="16"/>
        <v/>
      </c>
      <c r="O94" s="255" t="str">
        <f t="shared" si="19"/>
        <v/>
      </c>
      <c r="P94" s="187"/>
    </row>
    <row r="95" spans="1:72" ht="24" customHeight="1" x14ac:dyDescent="0.7">
      <c r="A95" s="485" t="e">
        <f>VLOOKUP(D95,非表示_活動量と単位!$D$8:$E$75,2,FALSE)</f>
        <v>#N/A</v>
      </c>
      <c r="B95" s="503"/>
      <c r="C95" s="558"/>
      <c r="D95" s="560"/>
      <c r="E95" s="301"/>
      <c r="F95" s="221" t="str">
        <f t="shared" si="11"/>
        <v/>
      </c>
      <c r="G95" s="303"/>
      <c r="H95" s="221" t="str">
        <f t="shared" si="12"/>
        <v/>
      </c>
      <c r="I95" s="529"/>
      <c r="J95" s="221" t="str">
        <f t="shared" si="13"/>
        <v/>
      </c>
      <c r="K95" s="298" t="str">
        <f t="shared" si="18"/>
        <v/>
      </c>
      <c r="L95" s="269"/>
      <c r="M95" s="222" t="str">
        <f t="shared" si="15"/>
        <v/>
      </c>
      <c r="N95" s="99" t="str">
        <f t="shared" si="16"/>
        <v/>
      </c>
      <c r="O95" s="255" t="str">
        <f t="shared" si="19"/>
        <v/>
      </c>
      <c r="P95" s="187"/>
    </row>
    <row r="96" spans="1:72" ht="24" customHeight="1" x14ac:dyDescent="0.7">
      <c r="A96" s="485" t="e">
        <f>VLOOKUP(D96,非表示_活動量と単位!$D$8:$E$75,2,FALSE)</f>
        <v>#N/A</v>
      </c>
      <c r="B96" s="503"/>
      <c r="C96" s="558"/>
      <c r="D96" s="560"/>
      <c r="E96" s="301"/>
      <c r="F96" s="221" t="str">
        <f t="shared" si="11"/>
        <v/>
      </c>
      <c r="G96" s="303"/>
      <c r="H96" s="221" t="str">
        <f t="shared" si="12"/>
        <v/>
      </c>
      <c r="I96" s="529"/>
      <c r="J96" s="221" t="str">
        <f t="shared" si="13"/>
        <v/>
      </c>
      <c r="K96" s="298" t="str">
        <f t="shared" si="18"/>
        <v/>
      </c>
      <c r="L96" s="269"/>
      <c r="M96" s="222" t="str">
        <f t="shared" si="15"/>
        <v/>
      </c>
      <c r="N96" s="99" t="str">
        <f t="shared" si="16"/>
        <v/>
      </c>
      <c r="O96" s="255" t="str">
        <f t="shared" si="19"/>
        <v/>
      </c>
      <c r="P96" s="187"/>
    </row>
    <row r="97" spans="1:104" ht="24" customHeight="1" x14ac:dyDescent="0.7">
      <c r="A97" s="485" t="e">
        <f>VLOOKUP(D97,非表示_活動量と単位!$D$8:$E$75,2,FALSE)</f>
        <v>#N/A</v>
      </c>
      <c r="B97" s="503"/>
      <c r="C97" s="558"/>
      <c r="D97" s="560"/>
      <c r="E97" s="301"/>
      <c r="F97" s="221" t="str">
        <f t="shared" si="11"/>
        <v/>
      </c>
      <c r="G97" s="303"/>
      <c r="H97" s="221" t="str">
        <f t="shared" si="12"/>
        <v/>
      </c>
      <c r="I97" s="529"/>
      <c r="J97" s="221" t="str">
        <f t="shared" si="13"/>
        <v/>
      </c>
      <c r="K97" s="298" t="str">
        <f t="shared" si="18"/>
        <v/>
      </c>
      <c r="L97" s="269"/>
      <c r="M97" s="222" t="str">
        <f t="shared" si="15"/>
        <v/>
      </c>
      <c r="N97" s="99" t="str">
        <f t="shared" si="16"/>
        <v/>
      </c>
      <c r="O97" s="255" t="str">
        <f t="shared" si="19"/>
        <v/>
      </c>
      <c r="P97" s="187"/>
    </row>
    <row r="98" spans="1:104" ht="24" customHeight="1" x14ac:dyDescent="0.7">
      <c r="A98" s="485" t="e">
        <f>VLOOKUP(D98,非表示_活動量と単位!$D$8:$E$75,2,FALSE)</f>
        <v>#N/A</v>
      </c>
      <c r="B98" s="503"/>
      <c r="C98" s="558"/>
      <c r="D98" s="560"/>
      <c r="E98" s="301"/>
      <c r="F98" s="221" t="str">
        <f t="shared" si="11"/>
        <v/>
      </c>
      <c r="G98" s="303"/>
      <c r="H98" s="221" t="str">
        <f t="shared" si="12"/>
        <v/>
      </c>
      <c r="I98" s="529"/>
      <c r="J98" s="221" t="str">
        <f t="shared" si="13"/>
        <v/>
      </c>
      <c r="K98" s="298" t="str">
        <f t="shared" si="18"/>
        <v/>
      </c>
      <c r="L98" s="269"/>
      <c r="M98" s="222" t="str">
        <f t="shared" si="15"/>
        <v/>
      </c>
      <c r="N98" s="99" t="str">
        <f t="shared" si="16"/>
        <v/>
      </c>
      <c r="O98" s="255" t="str">
        <f t="shared" si="19"/>
        <v/>
      </c>
      <c r="P98" s="187"/>
    </row>
    <row r="99" spans="1:104" ht="24" customHeight="1" x14ac:dyDescent="0.7">
      <c r="A99" s="485" t="e">
        <f>VLOOKUP(D99,非表示_活動量と単位!$D$8:$E$75,2,FALSE)</f>
        <v>#N/A</v>
      </c>
      <c r="B99" s="503"/>
      <c r="C99" s="558"/>
      <c r="D99" s="560"/>
      <c r="E99" s="301"/>
      <c r="F99" s="221" t="str">
        <f t="shared" si="11"/>
        <v/>
      </c>
      <c r="G99" s="303"/>
      <c r="H99" s="221" t="str">
        <f t="shared" si="12"/>
        <v/>
      </c>
      <c r="I99" s="529"/>
      <c r="J99" s="221" t="str">
        <f t="shared" si="13"/>
        <v/>
      </c>
      <c r="K99" s="298" t="str">
        <f t="shared" si="18"/>
        <v/>
      </c>
      <c r="L99" s="269"/>
      <c r="M99" s="222" t="str">
        <f t="shared" si="15"/>
        <v/>
      </c>
      <c r="N99" s="99" t="str">
        <f t="shared" si="16"/>
        <v/>
      </c>
      <c r="O99" s="255" t="str">
        <f t="shared" si="19"/>
        <v/>
      </c>
      <c r="P99" s="187"/>
    </row>
    <row r="100" spans="1:104" ht="24" customHeight="1" x14ac:dyDescent="0.7">
      <c r="A100" s="485" t="e">
        <f>VLOOKUP(D100,非表示_活動量と単位!$D$8:$E$75,2,FALSE)</f>
        <v>#N/A</v>
      </c>
      <c r="B100" s="503"/>
      <c r="C100" s="558"/>
      <c r="D100" s="560"/>
      <c r="E100" s="301"/>
      <c r="F100" s="221" t="str">
        <f t="shared" si="11"/>
        <v/>
      </c>
      <c r="G100" s="303"/>
      <c r="H100" s="221" t="str">
        <f t="shared" si="12"/>
        <v/>
      </c>
      <c r="I100" s="529"/>
      <c r="J100" s="221" t="str">
        <f t="shared" si="13"/>
        <v/>
      </c>
      <c r="K100" s="298" t="str">
        <f t="shared" si="18"/>
        <v/>
      </c>
      <c r="L100" s="269"/>
      <c r="M100" s="222" t="str">
        <f t="shared" si="15"/>
        <v/>
      </c>
      <c r="N100" s="99" t="str">
        <f t="shared" si="16"/>
        <v/>
      </c>
      <c r="O100" s="255" t="str">
        <f t="shared" si="19"/>
        <v/>
      </c>
      <c r="P100" s="187"/>
    </row>
    <row r="101" spans="1:104" ht="24" customHeight="1" thickBot="1" x14ac:dyDescent="0.75">
      <c r="A101" s="485" t="e">
        <f>VLOOKUP(D101,非表示_活動量と単位!$D$8:$E$75,2,FALSE)</f>
        <v>#N/A</v>
      </c>
      <c r="B101" s="503"/>
      <c r="C101" s="558"/>
      <c r="D101" s="561"/>
      <c r="E101" s="302"/>
      <c r="F101" s="227" t="str">
        <f t="shared" si="11"/>
        <v/>
      </c>
      <c r="G101" s="304"/>
      <c r="H101" s="227" t="str">
        <f t="shared" si="12"/>
        <v/>
      </c>
      <c r="I101" s="530"/>
      <c r="J101" s="227" t="str">
        <f t="shared" si="13"/>
        <v/>
      </c>
      <c r="K101" s="299" t="str">
        <f t="shared" si="18"/>
        <v/>
      </c>
      <c r="L101" s="270"/>
      <c r="M101" s="228" t="str">
        <f t="shared" si="15"/>
        <v/>
      </c>
      <c r="N101" s="239" t="str">
        <f t="shared" si="16"/>
        <v/>
      </c>
      <c r="O101" s="256" t="str">
        <f t="shared" si="19"/>
        <v/>
      </c>
      <c r="P101" s="187"/>
    </row>
    <row r="102" spans="1:104" ht="12" customHeight="1" x14ac:dyDescent="0.7">
      <c r="P102" s="187"/>
    </row>
    <row r="103" spans="1:104" ht="12" customHeight="1" x14ac:dyDescent="0.7"/>
    <row r="104" spans="1:104" ht="12" customHeight="1" x14ac:dyDescent="0.7"/>
    <row r="105" spans="1:104" ht="12" customHeight="1" thickBot="1" x14ac:dyDescent="0.75">
      <c r="CZ105" s="35" t="s">
        <v>676</v>
      </c>
    </row>
    <row r="106" spans="1:104" ht="12" customHeight="1" x14ac:dyDescent="0.7">
      <c r="CZ106" s="102" t="s">
        <v>672</v>
      </c>
    </row>
    <row r="107" spans="1:104" ht="12" customHeight="1" x14ac:dyDescent="0.7">
      <c r="CZ107" s="103" t="s">
        <v>674</v>
      </c>
    </row>
    <row r="108" spans="1:104" ht="12" customHeight="1" x14ac:dyDescent="0.7">
      <c r="CY108" s="74"/>
      <c r="CZ108" s="103" t="s">
        <v>678</v>
      </c>
    </row>
    <row r="109" spans="1:104" ht="12" customHeight="1" x14ac:dyDescent="0.7">
      <c r="CY109" s="74"/>
      <c r="CZ109" s="103" t="s">
        <v>675</v>
      </c>
    </row>
    <row r="110" spans="1:104" ht="12" customHeight="1" thickBot="1" x14ac:dyDescent="0.75">
      <c r="CY110" s="74"/>
      <c r="CZ110" s="104" t="s">
        <v>673</v>
      </c>
    </row>
    <row r="111" spans="1:104" ht="12" customHeight="1" x14ac:dyDescent="0.7"/>
    <row r="112" spans="1:104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spans="98:102" ht="12" customHeight="1" x14ac:dyDescent="0.7"/>
    <row r="146" spans="98:102" ht="12" customHeight="1" x14ac:dyDescent="0.7"/>
    <row r="147" spans="98:102" ht="12" customHeight="1" x14ac:dyDescent="0.7"/>
    <row r="148" spans="98:102" ht="12" customHeight="1" x14ac:dyDescent="0.7"/>
    <row r="149" spans="98:102" ht="12" customHeight="1" x14ac:dyDescent="0.7"/>
    <row r="150" spans="98:102" ht="12" customHeight="1" x14ac:dyDescent="0.7"/>
    <row r="151" spans="98:102" ht="12" customHeight="1" x14ac:dyDescent="0.7"/>
    <row r="152" spans="98:102" ht="12" customHeight="1" x14ac:dyDescent="0.7"/>
    <row r="153" spans="98:102" ht="12" customHeight="1" x14ac:dyDescent="0.7"/>
    <row r="154" spans="98:102" ht="12" customHeight="1" x14ac:dyDescent="0.7"/>
    <row r="155" spans="98:102" ht="12" customHeight="1" x14ac:dyDescent="0.7"/>
    <row r="156" spans="98:102" ht="12" customHeight="1" x14ac:dyDescent="0.7"/>
    <row r="157" spans="98:102" ht="12" customHeight="1" x14ac:dyDescent="0.7">
      <c r="CT157" s="5"/>
      <c r="CU157" s="5"/>
      <c r="CV157" s="5"/>
      <c r="CW157" s="5"/>
      <c r="CX157" s="5"/>
    </row>
    <row r="158" spans="98:102" ht="12" customHeight="1" x14ac:dyDescent="0.7">
      <c r="CT158" s="5"/>
      <c r="CU158" s="5"/>
      <c r="CV158" s="5"/>
      <c r="CW158" s="5"/>
      <c r="CX158" s="5"/>
    </row>
    <row r="159" spans="98:102" ht="12" customHeight="1" x14ac:dyDescent="0.7">
      <c r="CT159" s="5"/>
      <c r="CU159" s="5"/>
      <c r="CV159" s="5"/>
      <c r="CW159" s="5"/>
      <c r="CX159" s="5"/>
    </row>
    <row r="160" spans="98:102" ht="12" customHeight="1" x14ac:dyDescent="0.7">
      <c r="CT160" s="5"/>
      <c r="CU160" s="5"/>
      <c r="CV160" s="5"/>
      <c r="CW160" s="5"/>
      <c r="CX160" s="5"/>
    </row>
    <row r="161" spans="98:102" ht="12" customHeight="1" x14ac:dyDescent="0.7">
      <c r="CT161" s="5"/>
      <c r="CU161" s="5"/>
      <c r="CV161" s="5"/>
      <c r="CW161" s="5"/>
      <c r="CX161" s="5"/>
    </row>
    <row r="162" spans="98:102" ht="12" customHeight="1" x14ac:dyDescent="0.7">
      <c r="CT162" s="5"/>
      <c r="CU162" s="5"/>
      <c r="CV162" s="5"/>
      <c r="CW162" s="5"/>
      <c r="CX162" s="5"/>
    </row>
    <row r="163" spans="98:102" ht="12" customHeight="1" x14ac:dyDescent="0.7">
      <c r="CT163" s="5"/>
      <c r="CU163" s="5"/>
      <c r="CV163" s="5"/>
      <c r="CW163" s="5"/>
      <c r="CX163" s="5"/>
    </row>
    <row r="164" spans="98:102" ht="12" customHeight="1" x14ac:dyDescent="0.7"/>
    <row r="165" spans="98:102" ht="12" customHeight="1" x14ac:dyDescent="0.7"/>
    <row r="166" spans="98:102" ht="12" customHeight="1" x14ac:dyDescent="0.7"/>
    <row r="167" spans="98:102" ht="12" customHeight="1" x14ac:dyDescent="0.7"/>
    <row r="168" spans="98:102" ht="12" customHeight="1" x14ac:dyDescent="0.7"/>
    <row r="169" spans="98:102" ht="12" customHeight="1" x14ac:dyDescent="0.7"/>
    <row r="170" spans="98:102" ht="12" customHeight="1" x14ac:dyDescent="0.7"/>
    <row r="171" spans="98:102" ht="12" customHeight="1" x14ac:dyDescent="0.7"/>
    <row r="172" spans="98:102" ht="12" customHeight="1" x14ac:dyDescent="0.7"/>
    <row r="173" spans="98:102" ht="12" customHeight="1" x14ac:dyDescent="0.7"/>
    <row r="174" spans="98:102" ht="12" customHeight="1" x14ac:dyDescent="0.7"/>
    <row r="175" spans="98:102" ht="12" customHeight="1" x14ac:dyDescent="0.7"/>
    <row r="176" spans="98:102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  <row r="199" ht="12" customHeight="1" x14ac:dyDescent="0.7"/>
    <row r="200" ht="12" customHeight="1" x14ac:dyDescent="0.7"/>
    <row r="201" ht="12" customHeight="1" x14ac:dyDescent="0.7"/>
    <row r="202" ht="12" customHeight="1" x14ac:dyDescent="0.7"/>
    <row r="203" ht="12" customHeight="1" x14ac:dyDescent="0.7"/>
    <row r="204" ht="12" customHeight="1" x14ac:dyDescent="0.7"/>
    <row r="205" ht="12" customHeight="1" x14ac:dyDescent="0.7"/>
    <row r="206" ht="12" customHeight="1" x14ac:dyDescent="0.7"/>
  </sheetData>
  <sheetProtection algorithmName="SHA-512" hashValue="QSZHbn+l/WChVBapNaN/tdp2SFJhdvj1oBzdTr/6WWaMbe6aVeziuQulCUzL0vcy/tTlUfQqpApkhSA38W43kw==" saltValue="bT2rAq6AfU/w+iCCp1j0yA==" spinCount="100000" sheet="1" scenarios="1" formatRows="0"/>
  <mergeCells count="26">
    <mergeCell ref="N4:O4"/>
    <mergeCell ref="N5:N6"/>
    <mergeCell ref="O5:O6"/>
    <mergeCell ref="I32:J32"/>
    <mergeCell ref="I33:J33"/>
    <mergeCell ref="K4:K6"/>
    <mergeCell ref="L4:L6"/>
    <mergeCell ref="M4:M5"/>
    <mergeCell ref="I4:J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7 G9:H11 H8 G14:H21">
    <cfRule type="expression" dxfId="138" priority="81">
      <formula>$A7=1</formula>
    </cfRule>
  </conditionalFormatting>
  <conditionalFormatting sqref="G8">
    <cfRule type="expression" dxfId="137" priority="74">
      <formula>$A8=1</formula>
    </cfRule>
  </conditionalFormatting>
  <conditionalFormatting sqref="G12:H13">
    <cfRule type="expression" dxfId="136" priority="61">
      <formula>$A12=1</formula>
    </cfRule>
  </conditionalFormatting>
  <conditionalFormatting sqref="F7:F11 F14:F21">
    <cfRule type="expression" dxfId="135" priority="59">
      <formula>$AO$3=TRUE</formula>
    </cfRule>
  </conditionalFormatting>
  <conditionalFormatting sqref="F12:F13">
    <cfRule type="expression" dxfId="134" priority="58">
      <formula>$AO$3=TRUE</formula>
    </cfRule>
  </conditionalFormatting>
  <conditionalFormatting sqref="G47:H47 G92:H100 G79:H81">
    <cfRule type="expression" dxfId="133" priority="56">
      <formula>$A47=1</formula>
    </cfRule>
  </conditionalFormatting>
  <conditionalFormatting sqref="B92:D100 D47 B47 B79:B81 D79:D81 F47:M47 F79:M81 F92:M100">
    <cfRule type="expression" dxfId="132" priority="55">
      <formula>$BQ$3=TRUE</formula>
    </cfRule>
  </conditionalFormatting>
  <conditionalFormatting sqref="C79:C81">
    <cfRule type="expression" dxfId="131" priority="54">
      <formula>$BQ$3=TRUE</formula>
    </cfRule>
  </conditionalFormatting>
  <conditionalFormatting sqref="C47">
    <cfRule type="expression" dxfId="130" priority="53">
      <formula>$BQ$3=TRUE</formula>
    </cfRule>
  </conditionalFormatting>
  <conditionalFormatting sqref="G101:H101">
    <cfRule type="expression" dxfId="129" priority="52">
      <formula>$A101=1</formula>
    </cfRule>
  </conditionalFormatting>
  <conditionalFormatting sqref="B101:D101 F101:M101">
    <cfRule type="expression" dxfId="128" priority="51">
      <formula>$BQ$3=TRUE</formula>
    </cfRule>
  </conditionalFormatting>
  <conditionalFormatting sqref="G87:H91">
    <cfRule type="expression" dxfId="127" priority="50">
      <formula>$A87=1</formula>
    </cfRule>
  </conditionalFormatting>
  <conditionalFormatting sqref="B87:D91 F87:M91">
    <cfRule type="expression" dxfId="126" priority="49">
      <formula>$BQ$3=TRUE</formula>
    </cfRule>
  </conditionalFormatting>
  <conditionalFormatting sqref="G82:H86">
    <cfRule type="expression" dxfId="125" priority="48">
      <formula>$A82=1</formula>
    </cfRule>
  </conditionalFormatting>
  <conditionalFormatting sqref="B82:D86 F82:M86">
    <cfRule type="expression" dxfId="124" priority="47">
      <formula>$BQ$3=TRUE</formula>
    </cfRule>
  </conditionalFormatting>
  <conditionalFormatting sqref="G48:H50">
    <cfRule type="expression" dxfId="123" priority="46">
      <formula>$A48=1</formula>
    </cfRule>
  </conditionalFormatting>
  <conditionalFormatting sqref="B48:B50 D48:D50 F48:M50">
    <cfRule type="expression" dxfId="122" priority="45">
      <formula>$BQ$3=TRUE</formula>
    </cfRule>
  </conditionalFormatting>
  <conditionalFormatting sqref="C48:C50">
    <cfRule type="expression" dxfId="121" priority="44">
      <formula>$BQ$3=TRUE</formula>
    </cfRule>
  </conditionalFormatting>
  <conditionalFormatting sqref="G56:H58">
    <cfRule type="expression" dxfId="120" priority="43">
      <formula>$A56=1</formula>
    </cfRule>
  </conditionalFormatting>
  <conditionalFormatting sqref="B56:D58 F56:M58">
    <cfRule type="expression" dxfId="119" priority="42">
      <formula>$BQ$3=TRUE</formula>
    </cfRule>
  </conditionalFormatting>
  <conditionalFormatting sqref="G51:H55">
    <cfRule type="expression" dxfId="118" priority="41">
      <formula>$A51=1</formula>
    </cfRule>
  </conditionalFormatting>
  <conditionalFormatting sqref="B51:D55 F51:M55">
    <cfRule type="expression" dxfId="117" priority="40">
      <formula>$BQ$3=TRUE</formula>
    </cfRule>
  </conditionalFormatting>
  <conditionalFormatting sqref="G69:H70">
    <cfRule type="expression" dxfId="116" priority="39">
      <formula>$A69=1</formula>
    </cfRule>
  </conditionalFormatting>
  <conditionalFormatting sqref="B69:B70 D69:D70 F69:M70">
    <cfRule type="expression" dxfId="115" priority="38">
      <formula>$BQ$3=TRUE</formula>
    </cfRule>
  </conditionalFormatting>
  <conditionalFormatting sqref="C69:C70">
    <cfRule type="expression" dxfId="114" priority="37">
      <formula>$BQ$3=TRUE</formula>
    </cfRule>
  </conditionalFormatting>
  <conditionalFormatting sqref="G76:H78">
    <cfRule type="expression" dxfId="113" priority="36">
      <formula>$A76=1</formula>
    </cfRule>
  </conditionalFormatting>
  <conditionalFormatting sqref="B76:D78 F76:M78">
    <cfRule type="expression" dxfId="112" priority="35">
      <formula>$BQ$3=TRUE</formula>
    </cfRule>
  </conditionalFormatting>
  <conditionalFormatting sqref="G71:H75">
    <cfRule type="expression" dxfId="111" priority="34">
      <formula>$A71=1</formula>
    </cfRule>
  </conditionalFormatting>
  <conditionalFormatting sqref="B71:D75 F71:M75">
    <cfRule type="expression" dxfId="110" priority="33">
      <formula>$BQ$3=TRUE</formula>
    </cfRule>
  </conditionalFormatting>
  <conditionalFormatting sqref="G59:H60">
    <cfRule type="expression" dxfId="109" priority="32">
      <formula>$A59=1</formula>
    </cfRule>
  </conditionalFormatting>
  <conditionalFormatting sqref="B59:B60 D59:D60 F59:M60">
    <cfRule type="expression" dxfId="108" priority="31">
      <formula>$BQ$3=TRUE</formula>
    </cfRule>
  </conditionalFormatting>
  <conditionalFormatting sqref="C59:C60">
    <cfRule type="expression" dxfId="107" priority="30">
      <formula>$BQ$3=TRUE</formula>
    </cfRule>
  </conditionalFormatting>
  <conditionalFormatting sqref="G66:H68">
    <cfRule type="expression" dxfId="106" priority="29">
      <formula>$A66=1</formula>
    </cfRule>
  </conditionalFormatting>
  <conditionalFormatting sqref="B66:D68 F66:M68">
    <cfRule type="expression" dxfId="105" priority="28">
      <formula>$BQ$3=TRUE</formula>
    </cfRule>
  </conditionalFormatting>
  <conditionalFormatting sqref="G61:H65">
    <cfRule type="expression" dxfId="104" priority="27">
      <formula>$A61=1</formula>
    </cfRule>
  </conditionalFormatting>
  <conditionalFormatting sqref="B61:D65 F61:M65">
    <cfRule type="expression" dxfId="103" priority="26">
      <formula>$BQ$3=TRUE</formula>
    </cfRule>
  </conditionalFormatting>
  <conditionalFormatting sqref="N50:O50 N47 N93:O100">
    <cfRule type="expression" dxfId="102" priority="25">
      <formula>$BS$3=TRUE</formula>
    </cfRule>
  </conditionalFormatting>
  <conditionalFormatting sqref="N48:O49">
    <cfRule type="expression" dxfId="101" priority="24">
      <formula>$BS$3=TRUE</formula>
    </cfRule>
  </conditionalFormatting>
  <conditionalFormatting sqref="N83:O92">
    <cfRule type="expression" dxfId="100" priority="23">
      <formula>$BS$3=TRUE</formula>
    </cfRule>
  </conditionalFormatting>
  <conditionalFormatting sqref="N51:O57 N80:O82">
    <cfRule type="expression" dxfId="99" priority="22">
      <formula>$BS$3=TRUE</formula>
    </cfRule>
  </conditionalFormatting>
  <conditionalFormatting sqref="N72:O72">
    <cfRule type="expression" dxfId="98" priority="21">
      <formula>$BS$3=TRUE</formula>
    </cfRule>
  </conditionalFormatting>
  <conditionalFormatting sqref="N58:O59">
    <cfRule type="expression" dxfId="97" priority="20">
      <formula>$BS$3=TRUE</formula>
    </cfRule>
  </conditionalFormatting>
  <conditionalFormatting sqref="N73:O79">
    <cfRule type="expression" dxfId="96" priority="19">
      <formula>$BS$3=TRUE</formula>
    </cfRule>
  </conditionalFormatting>
  <conditionalFormatting sqref="N62:O62">
    <cfRule type="expression" dxfId="95" priority="18">
      <formula>$BS$3=TRUE</formula>
    </cfRule>
  </conditionalFormatting>
  <conditionalFormatting sqref="N60:O61">
    <cfRule type="expression" dxfId="94" priority="17">
      <formula>$BS$3=TRUE</formula>
    </cfRule>
  </conditionalFormatting>
  <conditionalFormatting sqref="N63:O69">
    <cfRule type="expression" dxfId="93" priority="16">
      <formula>$BS$3=TRUE</formula>
    </cfRule>
  </conditionalFormatting>
  <conditionalFormatting sqref="N70:O71">
    <cfRule type="expression" dxfId="92" priority="15">
      <formula>$BS$3=TRUE</formula>
    </cfRule>
  </conditionalFormatting>
  <conditionalFormatting sqref="N101:O101">
    <cfRule type="expression" dxfId="91" priority="14">
      <formula>$BS$3=TRUE</formula>
    </cfRule>
  </conditionalFormatting>
  <conditionalFormatting sqref="K32:K33">
    <cfRule type="expression" dxfId="90" priority="9">
      <formula>$BS$3=TRUE</formula>
    </cfRule>
  </conditionalFormatting>
  <conditionalFormatting sqref="K32">
    <cfRule type="expression" dxfId="89" priority="8">
      <formula>$BQ$3=TRUE</formula>
    </cfRule>
  </conditionalFormatting>
  <conditionalFormatting sqref="K33">
    <cfRule type="expression" dxfId="88" priority="7">
      <formula>$BQ$3=TRUE</formula>
    </cfRule>
  </conditionalFormatting>
  <conditionalFormatting sqref="K33">
    <cfRule type="expression" dxfId="87" priority="6">
      <formula>$BQ$3=TRUE</formula>
    </cfRule>
  </conditionalFormatting>
  <conditionalFormatting sqref="O32:O33">
    <cfRule type="expression" dxfId="86" priority="4">
      <formula>$BS$3=TRUE</formula>
    </cfRule>
  </conditionalFormatting>
  <conditionalFormatting sqref="O33">
    <cfRule type="expression" dxfId="85" priority="3">
      <formula>$BS$3=TRUE</formula>
    </cfRule>
  </conditionalFormatting>
  <conditionalFormatting sqref="O32">
    <cfRule type="expression" dxfId="84" priority="2">
      <formula>$BQ$3=TRUE</formula>
    </cfRule>
  </conditionalFormatting>
  <conditionalFormatting sqref="E2 B7:O31 B47:O101 K32:K33 O32:O33">
    <cfRule type="expression" dxfId="83" priority="102">
      <formula>$BD$4=TRUE</formula>
    </cfRule>
  </conditionalFormatting>
  <dataValidations count="1">
    <dataValidation type="list" allowBlank="1" showInputMessage="1" showErrorMessage="1" sqref="D7:D31 D47:D101" xr:uid="{00000000-0002-0000-0B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0" orientation="landscape" r:id="rId1"/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locked="0" defaultSize="0" autoFill="0" autoLine="0" autoPict="0">
                <anchor moveWithCells="1">
                  <from>
                    <xdr:col>5</xdr:col>
                    <xdr:colOff>138113</xdr:colOff>
                    <xdr:row>0</xdr:row>
                    <xdr:rowOff>138113</xdr:rowOff>
                  </from>
                  <to>
                    <xdr:col>7</xdr:col>
                    <xdr:colOff>404813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CZ198"/>
  <sheetViews>
    <sheetView showGridLines="0" view="pageBreakPreview" topLeftCell="A4" zoomScale="80" zoomScaleNormal="85" zoomScaleSheetLayoutView="80" workbookViewId="0"/>
  </sheetViews>
  <sheetFormatPr defaultColWidth="8.6875" defaultRowHeight="12" x14ac:dyDescent="0.7"/>
  <cols>
    <col min="1" max="1" width="1.1875" style="204" customWidth="1"/>
    <col min="2" max="2" width="4.625" style="187" customWidth="1"/>
    <col min="3" max="3" width="2.1875" style="5" customWidth="1"/>
    <col min="4" max="4" width="32.1875" style="5" customWidth="1"/>
    <col min="5" max="5" width="15.6875" style="33" customWidth="1"/>
    <col min="6" max="6" width="5.6875" style="33" customWidth="1"/>
    <col min="7" max="7" width="8.6875" style="33" customWidth="1"/>
    <col min="8" max="8" width="6.6875" style="33" customWidth="1"/>
    <col min="9" max="10" width="9.1875" style="33" customWidth="1"/>
    <col min="11" max="11" width="13.6875" style="33" customWidth="1"/>
    <col min="12" max="12" width="34.125" style="33" customWidth="1"/>
    <col min="13" max="13" width="9" style="33" customWidth="1"/>
    <col min="14" max="14" width="25.6875" style="5" customWidth="1"/>
    <col min="15" max="15" width="12.625" style="5" customWidth="1"/>
    <col min="16" max="16" width="3.6875" style="5" customWidth="1"/>
    <col min="17" max="55" width="2.1875" style="5" customWidth="1"/>
    <col min="56" max="56" width="9.1875" style="5" hidden="1" customWidth="1"/>
    <col min="57" max="70" width="2.1875" style="5" customWidth="1"/>
    <col min="71" max="71" width="2.1875" style="33" customWidth="1"/>
    <col min="72" max="72" width="2.1875" style="59" customWidth="1"/>
    <col min="73" max="81" width="2.1875" style="5" customWidth="1"/>
    <col min="82" max="82" width="8.6875" style="5"/>
    <col min="83" max="84" width="8.6875" style="35"/>
    <col min="85" max="85" width="6.125" style="35" customWidth="1"/>
    <col min="86" max="86" width="8.6875" style="35"/>
    <col min="87" max="87" width="8.1875" style="35" customWidth="1"/>
    <col min="88" max="88" width="9.6875" style="35" customWidth="1"/>
    <col min="89" max="89" width="6.5" style="35" customWidth="1"/>
    <col min="90" max="97" width="8.6875" style="35"/>
    <col min="98" max="98" width="26.1875" style="35" customWidth="1"/>
    <col min="99" max="104" width="8.6875" style="35"/>
    <col min="105" max="16384" width="8.6875" style="5"/>
  </cols>
  <sheetData>
    <row r="1" spans="1:72" ht="7.25" customHeight="1" thickBot="1" x14ac:dyDescent="0.75"/>
    <row r="2" spans="1:72" ht="20.75" customHeight="1" thickBot="1" x14ac:dyDescent="0.75">
      <c r="B2" s="498" t="str">
        <f ca="1">MID(CELL("filename",C2),FIND("]",CELL("filename",C2))+1,3)&amp;"．"</f>
        <v>7-3．</v>
      </c>
      <c r="C2" s="45" t="s">
        <v>899</v>
      </c>
      <c r="D2" s="45"/>
      <c r="E2" s="130" t="str">
        <f>IF('4. 排出源リスト'!H5&amp;"年度"="","",'4. 排出源リスト'!H5&amp;"年度")</f>
        <v>令和4年度</v>
      </c>
      <c r="BD2" s="26" t="s">
        <v>761</v>
      </c>
    </row>
    <row r="3" spans="1:72" ht="6.6" customHeight="1" thickBot="1" x14ac:dyDescent="0.75">
      <c r="BD3" s="536" t="b">
        <v>0</v>
      </c>
    </row>
    <row r="4" spans="1:72" ht="11.75" customHeight="1" x14ac:dyDescent="0.7">
      <c r="B4" s="839"/>
      <c r="C4" s="839"/>
      <c r="D4" s="979" t="s">
        <v>586</v>
      </c>
      <c r="E4" s="892" t="s">
        <v>587</v>
      </c>
      <c r="F4" s="879"/>
      <c r="G4" s="892" t="s">
        <v>588</v>
      </c>
      <c r="H4" s="893"/>
      <c r="I4" s="879" t="s">
        <v>659</v>
      </c>
      <c r="J4" s="879"/>
      <c r="K4" s="881" t="s">
        <v>836</v>
      </c>
      <c r="L4" s="884" t="s">
        <v>704</v>
      </c>
      <c r="M4" s="887" t="s">
        <v>747</v>
      </c>
      <c r="N4" s="873" t="s">
        <v>772</v>
      </c>
      <c r="O4" s="874"/>
    </row>
    <row r="5" spans="1:72" ht="12" customHeight="1" x14ac:dyDescent="0.7">
      <c r="B5" s="839"/>
      <c r="C5" s="839"/>
      <c r="D5" s="980"/>
      <c r="E5" s="894"/>
      <c r="F5" s="880"/>
      <c r="G5" s="894"/>
      <c r="H5" s="895"/>
      <c r="I5" s="880"/>
      <c r="J5" s="880"/>
      <c r="K5" s="882"/>
      <c r="L5" s="885"/>
      <c r="M5" s="888"/>
      <c r="N5" s="875" t="s">
        <v>773</v>
      </c>
      <c r="O5" s="877" t="s">
        <v>755</v>
      </c>
      <c r="BS5" s="8"/>
      <c r="BT5" s="9"/>
    </row>
    <row r="6" spans="1:72" ht="15.6" customHeight="1" thickBot="1" x14ac:dyDescent="0.75">
      <c r="B6" s="839"/>
      <c r="C6" s="839"/>
      <c r="D6" s="981"/>
      <c r="E6" s="229" t="s">
        <v>657</v>
      </c>
      <c r="F6" s="230" t="s">
        <v>658</v>
      </c>
      <c r="G6" s="231" t="s">
        <v>703</v>
      </c>
      <c r="H6" s="232" t="s">
        <v>676</v>
      </c>
      <c r="I6" s="233" t="s">
        <v>703</v>
      </c>
      <c r="J6" s="234" t="s">
        <v>676</v>
      </c>
      <c r="K6" s="883"/>
      <c r="L6" s="886"/>
      <c r="M6" s="235" t="s">
        <v>746</v>
      </c>
      <c r="N6" s="876"/>
      <c r="O6" s="878"/>
      <c r="BS6" s="10"/>
      <c r="BT6" s="9"/>
    </row>
    <row r="7" spans="1:72" ht="24" customHeight="1" x14ac:dyDescent="0.7">
      <c r="A7" s="204" t="e">
        <f>VLOOKUP(D7,非表示_活動量と単位!$D$8:$E$75,2,FALSE)</f>
        <v>#N/A</v>
      </c>
      <c r="B7" s="504"/>
      <c r="C7" s="551"/>
      <c r="D7" s="552"/>
      <c r="E7" s="442"/>
      <c r="F7" s="443" t="str">
        <f t="shared" ref="F7:F21" si="0">IF($D7="","",VLOOKUP($D7,活動の種別と単位,4,FALSE))</f>
        <v/>
      </c>
      <c r="G7" s="444"/>
      <c r="H7" s="388" t="str">
        <f t="shared" ref="H7:H21" si="1">IF($D7="","",VLOOKUP($D7,活動の種別と単位,5,FALSE))</f>
        <v/>
      </c>
      <c r="I7" s="531"/>
      <c r="J7" s="388" t="str">
        <f t="shared" ref="J7:J21" si="2">IF($D7="","",VLOOKUP($D7,活動の種別と単位,6,FALSE))</f>
        <v/>
      </c>
      <c r="K7" s="374" t="str">
        <f>IF($D7="","",IF($A7=0,E7*G7*I7,E7*I7))</f>
        <v/>
      </c>
      <c r="L7" s="192"/>
      <c r="M7" s="389" t="str">
        <f t="shared" ref="M7:M21" si="3">IF($D7="","",VLOOKUP($D7,活動の種別と単位,3,FALSE))</f>
        <v/>
      </c>
      <c r="N7" s="376" t="str">
        <f t="shared" ref="N7:N31" si="4">IF($D7="","",VLOOKUP($D7,活動の種別と単位,7,FALSE))</f>
        <v/>
      </c>
      <c r="O7" s="469" t="str">
        <f t="shared" ref="O7:O31" si="5">IF($D7="","",IF(N7="---","---",IF(OR($D7="系統電力",$D7="産業用蒸気",$D7="温水",$D7="冷水",$D7="蒸気（産業用以外）"),E7*VLOOKUP($D7,GJ換算係数,2,FALSE),E7*G7)))</f>
        <v/>
      </c>
      <c r="BS7" s="10"/>
      <c r="BT7" s="9"/>
    </row>
    <row r="8" spans="1:72" ht="24" customHeight="1" x14ac:dyDescent="0.7">
      <c r="A8" s="204" t="e">
        <f>VLOOKUP(D8,非表示_活動量と単位!$D$8:$E$75,2,FALSE)</f>
        <v>#N/A</v>
      </c>
      <c r="B8" s="504"/>
      <c r="C8" s="551"/>
      <c r="D8" s="553"/>
      <c r="E8" s="446"/>
      <c r="F8" s="397" t="str">
        <f t="shared" si="0"/>
        <v/>
      </c>
      <c r="G8" s="447"/>
      <c r="H8" s="397" t="str">
        <f t="shared" si="1"/>
        <v/>
      </c>
      <c r="I8" s="532"/>
      <c r="J8" s="397" t="str">
        <f t="shared" si="2"/>
        <v/>
      </c>
      <c r="K8" s="372" t="str">
        <f t="shared" ref="K8:K20" si="6">IF($D8="","",IF($A8=0,E8*G8*I8,E8*I8))</f>
        <v/>
      </c>
      <c r="L8" s="193"/>
      <c r="M8" s="398" t="str">
        <f t="shared" si="3"/>
        <v/>
      </c>
      <c r="N8" s="378" t="str">
        <f t="shared" si="4"/>
        <v/>
      </c>
      <c r="O8" s="384" t="str">
        <f t="shared" si="5"/>
        <v/>
      </c>
      <c r="BS8" s="10"/>
      <c r="BT8" s="9"/>
    </row>
    <row r="9" spans="1:72" ht="24.6" customHeight="1" x14ac:dyDescent="0.7">
      <c r="A9" s="204" t="e">
        <f>VLOOKUP(D9,非表示_活動量と単位!$D$8:$E$75,2,FALSE)</f>
        <v>#N/A</v>
      </c>
      <c r="B9" s="504"/>
      <c r="C9" s="551"/>
      <c r="D9" s="553"/>
      <c r="E9" s="446"/>
      <c r="F9" s="397" t="str">
        <f t="shared" si="0"/>
        <v/>
      </c>
      <c r="G9" s="447"/>
      <c r="H9" s="397" t="str">
        <f t="shared" si="1"/>
        <v/>
      </c>
      <c r="I9" s="532"/>
      <c r="J9" s="397" t="str">
        <f t="shared" si="2"/>
        <v/>
      </c>
      <c r="K9" s="372" t="str">
        <f t="shared" si="6"/>
        <v/>
      </c>
      <c r="L9" s="193"/>
      <c r="M9" s="398" t="str">
        <f t="shared" si="3"/>
        <v/>
      </c>
      <c r="N9" s="378" t="str">
        <f t="shared" si="4"/>
        <v/>
      </c>
      <c r="O9" s="384" t="str">
        <f t="shared" si="5"/>
        <v/>
      </c>
      <c r="BS9" s="10"/>
      <c r="BT9" s="9"/>
    </row>
    <row r="10" spans="1:72" ht="24" customHeight="1" x14ac:dyDescent="0.7">
      <c r="A10" s="204" t="e">
        <f>VLOOKUP(D10,非表示_活動量と単位!$D$8:$E$75,2,FALSE)</f>
        <v>#N/A</v>
      </c>
      <c r="B10" s="504"/>
      <c r="C10" s="551"/>
      <c r="D10" s="553"/>
      <c r="E10" s="446"/>
      <c r="F10" s="397" t="str">
        <f t="shared" si="0"/>
        <v/>
      </c>
      <c r="G10" s="447"/>
      <c r="H10" s="397" t="str">
        <f t="shared" si="1"/>
        <v/>
      </c>
      <c r="I10" s="532"/>
      <c r="J10" s="397" t="str">
        <f t="shared" si="2"/>
        <v/>
      </c>
      <c r="K10" s="372" t="str">
        <f t="shared" ref="K10:K11" si="7">IF($D10="","",IF($A10=0,E10*G10*I10,E10*I10))</f>
        <v/>
      </c>
      <c r="L10" s="193"/>
      <c r="M10" s="398" t="str">
        <f t="shared" si="3"/>
        <v/>
      </c>
      <c r="N10" s="378" t="str">
        <f t="shared" si="4"/>
        <v/>
      </c>
      <c r="O10" s="384" t="str">
        <f t="shared" si="5"/>
        <v/>
      </c>
      <c r="BS10" s="10"/>
      <c r="BT10" s="9"/>
    </row>
    <row r="11" spans="1:72" ht="24" customHeight="1" x14ac:dyDescent="0.7">
      <c r="A11" s="204" t="e">
        <f>VLOOKUP(D11,非表示_活動量と単位!$D$8:$E$75,2,FALSE)</f>
        <v>#N/A</v>
      </c>
      <c r="B11" s="504"/>
      <c r="C11" s="551"/>
      <c r="D11" s="553"/>
      <c r="E11" s="446"/>
      <c r="F11" s="397" t="str">
        <f t="shared" si="0"/>
        <v/>
      </c>
      <c r="G11" s="447"/>
      <c r="H11" s="397" t="str">
        <f t="shared" si="1"/>
        <v/>
      </c>
      <c r="I11" s="532"/>
      <c r="J11" s="397" t="str">
        <f t="shared" si="2"/>
        <v/>
      </c>
      <c r="K11" s="372" t="str">
        <f t="shared" si="7"/>
        <v/>
      </c>
      <c r="L11" s="193"/>
      <c r="M11" s="398" t="str">
        <f t="shared" si="3"/>
        <v/>
      </c>
      <c r="N11" s="378" t="str">
        <f t="shared" si="4"/>
        <v/>
      </c>
      <c r="O11" s="384" t="str">
        <f t="shared" si="5"/>
        <v/>
      </c>
      <c r="BS11" s="10"/>
      <c r="BT11" s="9"/>
    </row>
    <row r="12" spans="1:72" ht="24" customHeight="1" x14ac:dyDescent="0.7">
      <c r="A12" s="204" t="e">
        <f>VLOOKUP(D12,非表示_活動量と単位!$D$8:$E$75,2,FALSE)</f>
        <v>#N/A</v>
      </c>
      <c r="B12" s="504"/>
      <c r="C12" s="551"/>
      <c r="D12" s="553"/>
      <c r="E12" s="446"/>
      <c r="F12" s="397" t="str">
        <f t="shared" si="0"/>
        <v/>
      </c>
      <c r="G12" s="447"/>
      <c r="H12" s="397" t="str">
        <f t="shared" si="1"/>
        <v/>
      </c>
      <c r="I12" s="532"/>
      <c r="J12" s="397" t="str">
        <f t="shared" si="2"/>
        <v/>
      </c>
      <c r="K12" s="372" t="str">
        <f t="shared" si="6"/>
        <v/>
      </c>
      <c r="L12" s="193"/>
      <c r="M12" s="398" t="str">
        <f t="shared" si="3"/>
        <v/>
      </c>
      <c r="N12" s="378" t="str">
        <f t="shared" si="4"/>
        <v/>
      </c>
      <c r="O12" s="384" t="str">
        <f t="shared" si="5"/>
        <v/>
      </c>
      <c r="BS12" s="10"/>
      <c r="BT12" s="9"/>
    </row>
    <row r="13" spans="1:72" ht="24" customHeight="1" x14ac:dyDescent="0.7">
      <c r="A13" s="204" t="e">
        <f>VLOOKUP(D13,非表示_活動量と単位!$D$8:$E$75,2,FALSE)</f>
        <v>#N/A</v>
      </c>
      <c r="B13" s="504"/>
      <c r="C13" s="551"/>
      <c r="D13" s="553"/>
      <c r="E13" s="446"/>
      <c r="F13" s="397" t="str">
        <f t="shared" si="0"/>
        <v/>
      </c>
      <c r="G13" s="447"/>
      <c r="H13" s="397" t="str">
        <f t="shared" si="1"/>
        <v/>
      </c>
      <c r="I13" s="532"/>
      <c r="J13" s="397" t="str">
        <f t="shared" si="2"/>
        <v/>
      </c>
      <c r="K13" s="372" t="str">
        <f t="shared" si="6"/>
        <v/>
      </c>
      <c r="L13" s="193"/>
      <c r="M13" s="398" t="str">
        <f t="shared" si="3"/>
        <v/>
      </c>
      <c r="N13" s="378" t="str">
        <f t="shared" si="4"/>
        <v/>
      </c>
      <c r="O13" s="384" t="str">
        <f t="shared" si="5"/>
        <v/>
      </c>
      <c r="BS13" s="10"/>
      <c r="BT13" s="9"/>
    </row>
    <row r="14" spans="1:72" ht="24" customHeight="1" x14ac:dyDescent="0.7">
      <c r="A14" s="204" t="e">
        <f>VLOOKUP(D14,非表示_活動量と単位!$D$8:$E$75,2,FALSE)</f>
        <v>#N/A</v>
      </c>
      <c r="B14" s="504"/>
      <c r="C14" s="551"/>
      <c r="D14" s="553"/>
      <c r="E14" s="446"/>
      <c r="F14" s="397" t="str">
        <f t="shared" si="0"/>
        <v/>
      </c>
      <c r="G14" s="447"/>
      <c r="H14" s="397" t="str">
        <f t="shared" si="1"/>
        <v/>
      </c>
      <c r="I14" s="532"/>
      <c r="J14" s="397" t="str">
        <f t="shared" si="2"/>
        <v/>
      </c>
      <c r="K14" s="372" t="str">
        <f t="shared" si="6"/>
        <v/>
      </c>
      <c r="L14" s="193"/>
      <c r="M14" s="398" t="str">
        <f t="shared" si="3"/>
        <v/>
      </c>
      <c r="N14" s="378" t="str">
        <f t="shared" si="4"/>
        <v/>
      </c>
      <c r="O14" s="384" t="str">
        <f t="shared" si="5"/>
        <v/>
      </c>
      <c r="BS14" s="10"/>
      <c r="BT14" s="9"/>
    </row>
    <row r="15" spans="1:72" ht="24" customHeight="1" x14ac:dyDescent="0.7">
      <c r="A15" s="204" t="e">
        <f>VLOOKUP(D15,非表示_活動量と単位!$D$8:$E$75,2,FALSE)</f>
        <v>#N/A</v>
      </c>
      <c r="B15" s="504"/>
      <c r="C15" s="551"/>
      <c r="D15" s="553"/>
      <c r="E15" s="446"/>
      <c r="F15" s="397" t="str">
        <f t="shared" si="0"/>
        <v/>
      </c>
      <c r="G15" s="447"/>
      <c r="H15" s="397" t="str">
        <f t="shared" si="1"/>
        <v/>
      </c>
      <c r="I15" s="532"/>
      <c r="J15" s="397" t="str">
        <f t="shared" si="2"/>
        <v/>
      </c>
      <c r="K15" s="372" t="str">
        <f t="shared" si="6"/>
        <v/>
      </c>
      <c r="L15" s="193"/>
      <c r="M15" s="398" t="str">
        <f t="shared" si="3"/>
        <v/>
      </c>
      <c r="N15" s="378" t="str">
        <f t="shared" si="4"/>
        <v/>
      </c>
      <c r="O15" s="384" t="str">
        <f t="shared" si="5"/>
        <v/>
      </c>
      <c r="BS15" s="10"/>
      <c r="BT15" s="9"/>
    </row>
    <row r="16" spans="1:72" ht="24" customHeight="1" x14ac:dyDescent="0.7">
      <c r="A16" s="204" t="e">
        <f>VLOOKUP(D16,非表示_活動量と単位!$D$8:$E$75,2,FALSE)</f>
        <v>#N/A</v>
      </c>
      <c r="B16" s="504"/>
      <c r="C16" s="551"/>
      <c r="D16" s="553"/>
      <c r="E16" s="446"/>
      <c r="F16" s="397" t="str">
        <f t="shared" si="0"/>
        <v/>
      </c>
      <c r="G16" s="447"/>
      <c r="H16" s="397" t="str">
        <f t="shared" si="1"/>
        <v/>
      </c>
      <c r="I16" s="532"/>
      <c r="J16" s="397" t="str">
        <f t="shared" si="2"/>
        <v/>
      </c>
      <c r="K16" s="372" t="str">
        <f t="shared" si="6"/>
        <v/>
      </c>
      <c r="L16" s="193"/>
      <c r="M16" s="398" t="str">
        <f t="shared" si="3"/>
        <v/>
      </c>
      <c r="N16" s="378" t="str">
        <f t="shared" si="4"/>
        <v/>
      </c>
      <c r="O16" s="384" t="str">
        <f t="shared" si="5"/>
        <v/>
      </c>
      <c r="BS16" s="10"/>
      <c r="BT16" s="9"/>
    </row>
    <row r="17" spans="1:72" ht="24" customHeight="1" x14ac:dyDescent="0.7">
      <c r="A17" s="204" t="e">
        <f>VLOOKUP(D17,非表示_活動量と単位!$D$8:$E$75,2,FALSE)</f>
        <v>#N/A</v>
      </c>
      <c r="B17" s="504"/>
      <c r="C17" s="551"/>
      <c r="D17" s="553"/>
      <c r="E17" s="446"/>
      <c r="F17" s="397" t="str">
        <f t="shared" si="0"/>
        <v/>
      </c>
      <c r="G17" s="447"/>
      <c r="H17" s="397" t="str">
        <f t="shared" si="1"/>
        <v/>
      </c>
      <c r="I17" s="532"/>
      <c r="J17" s="397" t="str">
        <f t="shared" si="2"/>
        <v/>
      </c>
      <c r="K17" s="372" t="str">
        <f t="shared" si="6"/>
        <v/>
      </c>
      <c r="L17" s="193"/>
      <c r="M17" s="398" t="str">
        <f t="shared" si="3"/>
        <v/>
      </c>
      <c r="N17" s="378" t="str">
        <f t="shared" si="4"/>
        <v/>
      </c>
      <c r="O17" s="384" t="str">
        <f t="shared" si="5"/>
        <v/>
      </c>
      <c r="BS17" s="10"/>
      <c r="BT17" s="9"/>
    </row>
    <row r="18" spans="1:72" ht="24" customHeight="1" x14ac:dyDescent="0.7">
      <c r="A18" s="204" t="e">
        <f>VLOOKUP(D18,非表示_活動量と単位!$D$8:$E$75,2,FALSE)</f>
        <v>#N/A</v>
      </c>
      <c r="B18" s="504"/>
      <c r="C18" s="551"/>
      <c r="D18" s="553"/>
      <c r="E18" s="446"/>
      <c r="F18" s="397" t="str">
        <f t="shared" si="0"/>
        <v/>
      </c>
      <c r="G18" s="447"/>
      <c r="H18" s="397" t="str">
        <f t="shared" si="1"/>
        <v/>
      </c>
      <c r="I18" s="532"/>
      <c r="J18" s="397" t="str">
        <f t="shared" si="2"/>
        <v/>
      </c>
      <c r="K18" s="372" t="str">
        <f t="shared" si="6"/>
        <v/>
      </c>
      <c r="L18" s="193"/>
      <c r="M18" s="398" t="str">
        <f t="shared" si="3"/>
        <v/>
      </c>
      <c r="N18" s="378" t="str">
        <f t="shared" si="4"/>
        <v/>
      </c>
      <c r="O18" s="384" t="str">
        <f t="shared" si="5"/>
        <v/>
      </c>
      <c r="BS18" s="10"/>
      <c r="BT18" s="9"/>
    </row>
    <row r="19" spans="1:72" ht="24" customHeight="1" x14ac:dyDescent="0.7">
      <c r="A19" s="204" t="e">
        <f>VLOOKUP(D19,非表示_活動量と単位!$D$8:$E$75,2,FALSE)</f>
        <v>#N/A</v>
      </c>
      <c r="B19" s="504"/>
      <c r="C19" s="551"/>
      <c r="D19" s="553"/>
      <c r="E19" s="446"/>
      <c r="F19" s="397" t="str">
        <f t="shared" si="0"/>
        <v/>
      </c>
      <c r="G19" s="447"/>
      <c r="H19" s="397" t="str">
        <f t="shared" si="1"/>
        <v/>
      </c>
      <c r="I19" s="532"/>
      <c r="J19" s="397" t="str">
        <f t="shared" si="2"/>
        <v/>
      </c>
      <c r="K19" s="372" t="str">
        <f t="shared" si="6"/>
        <v/>
      </c>
      <c r="L19" s="193"/>
      <c r="M19" s="398" t="str">
        <f t="shared" si="3"/>
        <v/>
      </c>
      <c r="N19" s="378" t="str">
        <f t="shared" si="4"/>
        <v/>
      </c>
      <c r="O19" s="384" t="str">
        <f t="shared" si="5"/>
        <v/>
      </c>
      <c r="BS19" s="10"/>
      <c r="BT19" s="9"/>
    </row>
    <row r="20" spans="1:72" ht="24" customHeight="1" x14ac:dyDescent="0.7">
      <c r="A20" s="204" t="e">
        <f>VLOOKUP(D20,非表示_活動量と単位!$D$8:$E$75,2,FALSE)</f>
        <v>#N/A</v>
      </c>
      <c r="B20" s="504"/>
      <c r="C20" s="551"/>
      <c r="D20" s="553"/>
      <c r="E20" s="446"/>
      <c r="F20" s="397" t="str">
        <f t="shared" si="0"/>
        <v/>
      </c>
      <c r="G20" s="447"/>
      <c r="H20" s="397" t="str">
        <f t="shared" si="1"/>
        <v/>
      </c>
      <c r="I20" s="532"/>
      <c r="J20" s="397" t="str">
        <f t="shared" si="2"/>
        <v/>
      </c>
      <c r="K20" s="372" t="str">
        <f t="shared" si="6"/>
        <v/>
      </c>
      <c r="L20" s="193"/>
      <c r="M20" s="398" t="str">
        <f t="shared" si="3"/>
        <v/>
      </c>
      <c r="N20" s="378" t="str">
        <f t="shared" si="4"/>
        <v/>
      </c>
      <c r="O20" s="384" t="str">
        <f t="shared" si="5"/>
        <v/>
      </c>
      <c r="BS20" s="10"/>
      <c r="BT20" s="9"/>
    </row>
    <row r="21" spans="1:72" ht="24" customHeight="1" thickBot="1" x14ac:dyDescent="0.75">
      <c r="A21" s="204" t="e">
        <f>VLOOKUP(D21,非表示_活動量と単位!$D$8:$E$75,2,FALSE)</f>
        <v>#N/A</v>
      </c>
      <c r="B21" s="504"/>
      <c r="C21" s="551"/>
      <c r="D21" s="554"/>
      <c r="E21" s="456"/>
      <c r="F21" s="388" t="str">
        <f t="shared" si="0"/>
        <v/>
      </c>
      <c r="G21" s="450"/>
      <c r="H21" s="410" t="str">
        <f t="shared" si="1"/>
        <v/>
      </c>
      <c r="I21" s="533"/>
      <c r="J21" s="410" t="str">
        <f t="shared" si="2"/>
        <v/>
      </c>
      <c r="K21" s="375" t="str">
        <f>IF($D21="","",IF($A21=0,E21*G21*I21,E21*I21))</f>
        <v/>
      </c>
      <c r="L21" s="194"/>
      <c r="M21" s="411" t="str">
        <f t="shared" si="3"/>
        <v/>
      </c>
      <c r="N21" s="380" t="str">
        <f t="shared" si="4"/>
        <v/>
      </c>
      <c r="O21" s="470" t="str">
        <f t="shared" si="5"/>
        <v/>
      </c>
      <c r="BS21" s="10"/>
      <c r="BT21" s="9"/>
    </row>
    <row r="22" spans="1:72" ht="24" customHeight="1" x14ac:dyDescent="0.7">
      <c r="A22" s="204">
        <f t="shared" ref="A22:A30" si="8">IF($G22="",1,0)</f>
        <v>1</v>
      </c>
      <c r="B22" s="504"/>
      <c r="C22" s="551"/>
      <c r="D22" s="562" t="s">
        <v>640</v>
      </c>
      <c r="E22" s="442"/>
      <c r="F22" s="419"/>
      <c r="G22" s="453"/>
      <c r="H22" s="419"/>
      <c r="I22" s="534"/>
      <c r="J22" s="419"/>
      <c r="K22" s="371" t="str">
        <f>IF($E22="","",IF($A22=0,E22*G22*I22,E22*I22))</f>
        <v/>
      </c>
      <c r="L22" s="195"/>
      <c r="M22" s="420"/>
      <c r="N22" s="382" t="str">
        <f t="shared" si="4"/>
        <v>---</v>
      </c>
      <c r="O22" s="383" t="str">
        <f t="shared" si="5"/>
        <v>---</v>
      </c>
      <c r="BS22" s="10"/>
      <c r="BT22" s="9"/>
    </row>
    <row r="23" spans="1:72" ht="24" customHeight="1" x14ac:dyDescent="0.7">
      <c r="A23" s="204">
        <f t="shared" si="8"/>
        <v>1</v>
      </c>
      <c r="B23" s="504"/>
      <c r="C23" s="551"/>
      <c r="D23" s="563" t="s">
        <v>640</v>
      </c>
      <c r="E23" s="446"/>
      <c r="F23" s="428"/>
      <c r="G23" s="447"/>
      <c r="H23" s="428"/>
      <c r="I23" s="532"/>
      <c r="J23" s="428"/>
      <c r="K23" s="372" t="str">
        <f t="shared" ref="K23:K31" si="9">IF($E23="","",IF($A23=0,E23*G23*I23,E23*I23))</f>
        <v/>
      </c>
      <c r="L23" s="193"/>
      <c r="M23" s="429"/>
      <c r="N23" s="378" t="str">
        <f t="shared" si="4"/>
        <v>---</v>
      </c>
      <c r="O23" s="384" t="str">
        <f t="shared" si="5"/>
        <v>---</v>
      </c>
      <c r="BS23" s="10"/>
      <c r="BT23" s="9"/>
    </row>
    <row r="24" spans="1:72" ht="24" customHeight="1" x14ac:dyDescent="0.7">
      <c r="A24" s="204">
        <f t="shared" si="8"/>
        <v>1</v>
      </c>
      <c r="B24" s="504"/>
      <c r="C24" s="551"/>
      <c r="D24" s="563" t="s">
        <v>640</v>
      </c>
      <c r="E24" s="446"/>
      <c r="F24" s="428"/>
      <c r="G24" s="447"/>
      <c r="H24" s="428"/>
      <c r="I24" s="532"/>
      <c r="J24" s="428"/>
      <c r="K24" s="372" t="str">
        <f t="shared" si="9"/>
        <v/>
      </c>
      <c r="L24" s="193"/>
      <c r="M24" s="429"/>
      <c r="N24" s="378" t="str">
        <f t="shared" si="4"/>
        <v>---</v>
      </c>
      <c r="O24" s="384" t="str">
        <f t="shared" si="5"/>
        <v>---</v>
      </c>
      <c r="BS24" s="10"/>
      <c r="BT24" s="9"/>
    </row>
    <row r="25" spans="1:72" ht="24" customHeight="1" x14ac:dyDescent="0.7">
      <c r="A25" s="204">
        <f t="shared" si="8"/>
        <v>1</v>
      </c>
      <c r="B25" s="504"/>
      <c r="C25" s="551"/>
      <c r="D25" s="563" t="s">
        <v>640</v>
      </c>
      <c r="E25" s="446"/>
      <c r="F25" s="428"/>
      <c r="G25" s="447"/>
      <c r="H25" s="428"/>
      <c r="I25" s="532"/>
      <c r="J25" s="428"/>
      <c r="K25" s="372" t="str">
        <f>IF($E25="","",IF($A25=0,E25*G25*I25,E25*I25))</f>
        <v/>
      </c>
      <c r="L25" s="193"/>
      <c r="M25" s="429"/>
      <c r="N25" s="378" t="str">
        <f t="shared" si="4"/>
        <v>---</v>
      </c>
      <c r="O25" s="384" t="str">
        <f t="shared" si="5"/>
        <v>---</v>
      </c>
      <c r="BS25" s="10"/>
      <c r="BT25" s="9"/>
    </row>
    <row r="26" spans="1:72" ht="24" customHeight="1" x14ac:dyDescent="0.7">
      <c r="A26" s="204">
        <f t="shared" si="8"/>
        <v>1</v>
      </c>
      <c r="B26" s="504"/>
      <c r="C26" s="551"/>
      <c r="D26" s="563" t="s">
        <v>640</v>
      </c>
      <c r="E26" s="446"/>
      <c r="F26" s="428"/>
      <c r="G26" s="447"/>
      <c r="H26" s="428"/>
      <c r="I26" s="532"/>
      <c r="J26" s="428"/>
      <c r="K26" s="372" t="str">
        <f t="shared" si="9"/>
        <v/>
      </c>
      <c r="L26" s="193"/>
      <c r="M26" s="429"/>
      <c r="N26" s="378" t="str">
        <f t="shared" si="4"/>
        <v>---</v>
      </c>
      <c r="O26" s="384" t="str">
        <f t="shared" si="5"/>
        <v>---</v>
      </c>
      <c r="BS26" s="10"/>
      <c r="BT26" s="9"/>
    </row>
    <row r="27" spans="1:72" ht="24" customHeight="1" x14ac:dyDescent="0.7">
      <c r="A27" s="204">
        <f t="shared" si="8"/>
        <v>1</v>
      </c>
      <c r="B27" s="504"/>
      <c r="C27" s="551"/>
      <c r="D27" s="563" t="s">
        <v>640</v>
      </c>
      <c r="E27" s="446"/>
      <c r="F27" s="428"/>
      <c r="G27" s="447"/>
      <c r="H27" s="428"/>
      <c r="I27" s="532"/>
      <c r="J27" s="428"/>
      <c r="K27" s="372" t="str">
        <f t="shared" si="9"/>
        <v/>
      </c>
      <c r="L27" s="193"/>
      <c r="M27" s="429"/>
      <c r="N27" s="378" t="str">
        <f>IF($D27="","",VLOOKUP($D27,活動の種別と単位,7,FALSE))</f>
        <v>---</v>
      </c>
      <c r="O27" s="384" t="str">
        <f t="shared" si="5"/>
        <v>---</v>
      </c>
      <c r="BS27" s="10"/>
      <c r="BT27" s="9"/>
    </row>
    <row r="28" spans="1:72" ht="24" customHeight="1" x14ac:dyDescent="0.7">
      <c r="A28" s="204">
        <f t="shared" si="8"/>
        <v>1</v>
      </c>
      <c r="B28" s="504"/>
      <c r="C28" s="551"/>
      <c r="D28" s="563" t="s">
        <v>640</v>
      </c>
      <c r="E28" s="446"/>
      <c r="F28" s="428"/>
      <c r="G28" s="447"/>
      <c r="H28" s="428"/>
      <c r="I28" s="532"/>
      <c r="J28" s="428"/>
      <c r="K28" s="372" t="str">
        <f t="shared" si="9"/>
        <v/>
      </c>
      <c r="L28" s="193"/>
      <c r="M28" s="429"/>
      <c r="N28" s="378" t="str">
        <f t="shared" si="4"/>
        <v>---</v>
      </c>
      <c r="O28" s="384" t="str">
        <f t="shared" si="5"/>
        <v>---</v>
      </c>
      <c r="BS28" s="10"/>
      <c r="BT28" s="9"/>
    </row>
    <row r="29" spans="1:72" ht="24" customHeight="1" x14ac:dyDescent="0.7">
      <c r="A29" s="204">
        <f t="shared" si="8"/>
        <v>1</v>
      </c>
      <c r="B29" s="504"/>
      <c r="C29" s="551"/>
      <c r="D29" s="563" t="s">
        <v>640</v>
      </c>
      <c r="E29" s="446"/>
      <c r="F29" s="428"/>
      <c r="G29" s="447"/>
      <c r="H29" s="428"/>
      <c r="I29" s="532"/>
      <c r="J29" s="428"/>
      <c r="K29" s="372" t="str">
        <f t="shared" si="9"/>
        <v/>
      </c>
      <c r="L29" s="193"/>
      <c r="M29" s="429"/>
      <c r="N29" s="378" t="str">
        <f t="shared" si="4"/>
        <v>---</v>
      </c>
      <c r="O29" s="384" t="str">
        <f t="shared" si="5"/>
        <v>---</v>
      </c>
      <c r="BS29" s="10"/>
      <c r="BT29" s="9"/>
    </row>
    <row r="30" spans="1:72" ht="24" customHeight="1" x14ac:dyDescent="0.7">
      <c r="A30" s="204">
        <f t="shared" si="8"/>
        <v>1</v>
      </c>
      <c r="B30" s="504"/>
      <c r="C30" s="551"/>
      <c r="D30" s="563" t="s">
        <v>640</v>
      </c>
      <c r="E30" s="446"/>
      <c r="F30" s="428"/>
      <c r="G30" s="447"/>
      <c r="H30" s="428"/>
      <c r="I30" s="532"/>
      <c r="J30" s="428"/>
      <c r="K30" s="372" t="str">
        <f t="shared" si="9"/>
        <v/>
      </c>
      <c r="L30" s="193"/>
      <c r="M30" s="429"/>
      <c r="N30" s="378" t="str">
        <f t="shared" si="4"/>
        <v>---</v>
      </c>
      <c r="O30" s="384" t="str">
        <f t="shared" si="5"/>
        <v>---</v>
      </c>
      <c r="BS30" s="10"/>
      <c r="BT30" s="9"/>
    </row>
    <row r="31" spans="1:72" ht="24" customHeight="1" thickBot="1" x14ac:dyDescent="0.75">
      <c r="A31" s="204">
        <f t="shared" ref="A31" si="10">IF($G31="",1,0)</f>
        <v>1</v>
      </c>
      <c r="B31" s="504"/>
      <c r="C31" s="551"/>
      <c r="D31" s="564" t="s">
        <v>640</v>
      </c>
      <c r="E31" s="456"/>
      <c r="F31" s="432"/>
      <c r="G31" s="455"/>
      <c r="H31" s="432"/>
      <c r="I31" s="535"/>
      <c r="J31" s="432"/>
      <c r="K31" s="373" t="str">
        <f t="shared" si="9"/>
        <v/>
      </c>
      <c r="L31" s="196"/>
      <c r="M31" s="433"/>
      <c r="N31" s="385" t="str">
        <f t="shared" si="4"/>
        <v>---</v>
      </c>
      <c r="O31" s="386" t="str">
        <f t="shared" si="5"/>
        <v>---</v>
      </c>
      <c r="BS31" s="10"/>
      <c r="BT31" s="9"/>
    </row>
    <row r="32" spans="1:72" ht="18" customHeight="1" thickBot="1" x14ac:dyDescent="0.75">
      <c r="A32" s="309"/>
      <c r="B32" s="257"/>
      <c r="C32" s="7"/>
      <c r="D32" s="7"/>
      <c r="I32" s="904" t="s">
        <v>752</v>
      </c>
      <c r="J32" s="905"/>
      <c r="K32" s="569">
        <f>SUM($K$7:$K$31)+SUM($K$47:$K$101)</f>
        <v>0</v>
      </c>
      <c r="L32" s="440"/>
      <c r="M32" s="34"/>
      <c r="N32" s="312" t="s">
        <v>777</v>
      </c>
      <c r="O32" s="571">
        <f>SUM($O$7:$O$31)+SUM($O$47:$O$101)</f>
        <v>0</v>
      </c>
      <c r="BS32" s="10"/>
      <c r="BT32" s="9"/>
    </row>
    <row r="33" spans="1:72" ht="26.75" customHeight="1" thickBot="1" x14ac:dyDescent="0.75">
      <c r="A33" s="309"/>
      <c r="B33" s="257"/>
      <c r="C33" s="7"/>
      <c r="D33" s="7"/>
      <c r="I33" s="899" t="s">
        <v>776</v>
      </c>
      <c r="J33" s="900"/>
      <c r="K33" s="569">
        <f>SUMIFS(K7:K31,N7:N31,"対象")+SUMIFS(K47:K101,N47:N101,"対象")</f>
        <v>0</v>
      </c>
      <c r="L33" s="440"/>
      <c r="M33" s="34"/>
      <c r="N33" s="203" t="s">
        <v>896</v>
      </c>
      <c r="O33" s="581" t="str">
        <f>IFERROR(K33/O32,"---")</f>
        <v>---</v>
      </c>
      <c r="BS33" s="10"/>
      <c r="BT33" s="9"/>
    </row>
    <row r="34" spans="1:72" ht="3.6" customHeight="1" x14ac:dyDescent="0.7">
      <c r="A34" s="309"/>
      <c r="B34" s="260"/>
      <c r="C34" s="100"/>
      <c r="D34" s="6"/>
      <c r="J34" s="90"/>
      <c r="K34" s="90"/>
      <c r="L34" s="90"/>
      <c r="M34" s="34"/>
      <c r="BS34" s="10"/>
      <c r="BT34" s="9"/>
    </row>
    <row r="35" spans="1:72" ht="12" customHeight="1" x14ac:dyDescent="0.7">
      <c r="B35" s="500" t="s">
        <v>857</v>
      </c>
      <c r="C35" s="238" t="s">
        <v>858</v>
      </c>
      <c r="D35" s="6"/>
      <c r="J35" s="90"/>
      <c r="K35" s="90"/>
      <c r="L35" s="90"/>
      <c r="M35" s="34"/>
      <c r="BS35" s="10"/>
      <c r="BT35" s="9"/>
    </row>
    <row r="36" spans="1:72" ht="14.75" customHeight="1" x14ac:dyDescent="0.7">
      <c r="B36" s="500" t="s">
        <v>578</v>
      </c>
      <c r="C36" s="122" t="s">
        <v>888</v>
      </c>
      <c r="BS36" s="101"/>
      <c r="BT36" s="9"/>
    </row>
    <row r="37" spans="1:72" ht="14.75" customHeight="1" x14ac:dyDescent="0.7">
      <c r="B37" s="501"/>
      <c r="C37" s="236" t="s">
        <v>889</v>
      </c>
      <c r="D37" s="7"/>
      <c r="BS37" s="11"/>
      <c r="BT37" s="9"/>
    </row>
    <row r="38" spans="1:72" ht="14.75" customHeight="1" x14ac:dyDescent="0.7">
      <c r="B38" s="501"/>
      <c r="C38" s="38" t="s">
        <v>900</v>
      </c>
      <c r="BS38" s="11"/>
      <c r="BT38" s="9"/>
    </row>
    <row r="39" spans="1:72" ht="14.75" customHeight="1" x14ac:dyDescent="0.7">
      <c r="B39" s="500"/>
      <c r="C39" s="236" t="s">
        <v>890</v>
      </c>
      <c r="BS39" s="11"/>
      <c r="BT39" s="9"/>
    </row>
    <row r="40" spans="1:72" ht="14.75" customHeight="1" x14ac:dyDescent="0.7">
      <c r="B40" s="500"/>
      <c r="C40" s="38" t="s">
        <v>895</v>
      </c>
      <c r="BS40" s="11"/>
      <c r="BT40" s="9"/>
    </row>
    <row r="41" spans="1:72" ht="14.75" customHeight="1" x14ac:dyDescent="0.7">
      <c r="B41" s="502" t="s">
        <v>579</v>
      </c>
      <c r="C41" s="38" t="s">
        <v>753</v>
      </c>
      <c r="BS41" s="11"/>
      <c r="BT41" s="9"/>
    </row>
    <row r="42" spans="1:72" ht="14.75" customHeight="1" x14ac:dyDescent="0.7">
      <c r="B42" s="502" t="s">
        <v>580</v>
      </c>
      <c r="C42" s="367" t="s">
        <v>856</v>
      </c>
      <c r="BS42" s="11"/>
      <c r="BT42" s="9"/>
    </row>
    <row r="43" spans="1:72" ht="12" customHeight="1" thickBot="1" x14ac:dyDescent="0.75">
      <c r="B43" s="263"/>
      <c r="BS43" s="11"/>
      <c r="BT43" s="9"/>
    </row>
    <row r="44" spans="1:72" ht="12" customHeight="1" x14ac:dyDescent="0.7">
      <c r="B44" s="839"/>
      <c r="C44" s="839"/>
      <c r="D44" s="979" t="s">
        <v>586</v>
      </c>
      <c r="E44" s="892" t="s">
        <v>587</v>
      </c>
      <c r="F44" s="879"/>
      <c r="G44" s="892" t="s">
        <v>588</v>
      </c>
      <c r="H44" s="893"/>
      <c r="I44" s="879" t="s">
        <v>659</v>
      </c>
      <c r="J44" s="879"/>
      <c r="K44" s="881" t="s">
        <v>836</v>
      </c>
      <c r="L44" s="884" t="s">
        <v>704</v>
      </c>
      <c r="M44" s="887" t="s">
        <v>747</v>
      </c>
      <c r="N44" s="873" t="s">
        <v>772</v>
      </c>
      <c r="O44" s="874"/>
      <c r="BS44" s="11"/>
      <c r="BT44" s="9"/>
    </row>
    <row r="45" spans="1:72" ht="12" customHeight="1" x14ac:dyDescent="0.7">
      <c r="B45" s="839"/>
      <c r="C45" s="839"/>
      <c r="D45" s="980"/>
      <c r="E45" s="894"/>
      <c r="F45" s="880"/>
      <c r="G45" s="894"/>
      <c r="H45" s="895"/>
      <c r="I45" s="880"/>
      <c r="J45" s="880"/>
      <c r="K45" s="882"/>
      <c r="L45" s="885"/>
      <c r="M45" s="888"/>
      <c r="N45" s="875" t="s">
        <v>773</v>
      </c>
      <c r="O45" s="877" t="s">
        <v>755</v>
      </c>
      <c r="BS45" s="11"/>
      <c r="BT45" s="9"/>
    </row>
    <row r="46" spans="1:72" ht="17" customHeight="1" thickBot="1" x14ac:dyDescent="0.75">
      <c r="B46" s="839"/>
      <c r="C46" s="839"/>
      <c r="D46" s="981"/>
      <c r="E46" s="229" t="s">
        <v>657</v>
      </c>
      <c r="F46" s="230" t="s">
        <v>658</v>
      </c>
      <c r="G46" s="231" t="s">
        <v>703</v>
      </c>
      <c r="H46" s="232" t="s">
        <v>676</v>
      </c>
      <c r="I46" s="233" t="s">
        <v>703</v>
      </c>
      <c r="J46" s="234" t="s">
        <v>676</v>
      </c>
      <c r="K46" s="883"/>
      <c r="L46" s="886"/>
      <c r="M46" s="235" t="s">
        <v>746</v>
      </c>
      <c r="N46" s="876"/>
      <c r="O46" s="878"/>
      <c r="BS46" s="11"/>
      <c r="BT46" s="9"/>
    </row>
    <row r="47" spans="1:72" ht="24" customHeight="1" x14ac:dyDescent="0.7">
      <c r="A47" s="485" t="e">
        <f>VLOOKUP(D47,非表示_活動量と単位!$D$8:$E$75,2,FALSE)</f>
        <v>#N/A</v>
      </c>
      <c r="B47" s="506"/>
      <c r="C47" s="565"/>
      <c r="D47" s="566"/>
      <c r="E47" s="300"/>
      <c r="F47" s="217" t="str">
        <f t="shared" ref="F47:F101" si="11">IF($D47="","",VLOOKUP($D47,活動の種別と単位,4,FALSE))</f>
        <v/>
      </c>
      <c r="G47" s="306"/>
      <c r="H47" s="217" t="str">
        <f t="shared" ref="H47:H101" si="12">IF($D47="","",VLOOKUP($D47,活動の種別と単位,5,FALSE))</f>
        <v/>
      </c>
      <c r="I47" s="528"/>
      <c r="J47" s="217" t="str">
        <f t="shared" ref="J47:J101" si="13">IF($D47="","",VLOOKUP($D47,活動の種別と単位,6,FALSE))</f>
        <v/>
      </c>
      <c r="K47" s="297" t="str">
        <f t="shared" ref="K47:K78" si="14">IF($D47="","",IF($A47=0,E47*G47*I47,E47*I47))</f>
        <v/>
      </c>
      <c r="L47" s="268"/>
      <c r="M47" s="218" t="str">
        <f t="shared" ref="M47:M101" si="15">IF($D47="","",VLOOKUP($D47,活動の種別と単位,3,FALSE))</f>
        <v/>
      </c>
      <c r="N47" s="95" t="str">
        <f t="shared" ref="N47:N101" si="16">IF($D47="","",VLOOKUP($D47,活動の種別と単位,7,FALSE))</f>
        <v/>
      </c>
      <c r="O47" s="469" t="str">
        <f t="shared" ref="O47:O78" si="17">IF($D47="","",IF(N47="---","---",IF(OR($D47="系統電力",$D47="産業用蒸気",$D47="温水",$D47="冷水",$D47="蒸気（産業用以外）"),E47*VLOOKUP($D47,GJ換算係数,2,FALSE),E47*G47)))</f>
        <v/>
      </c>
      <c r="BS47" s="11"/>
      <c r="BT47" s="9"/>
    </row>
    <row r="48" spans="1:72" ht="24" customHeight="1" x14ac:dyDescent="0.7">
      <c r="A48" s="485" t="e">
        <f>VLOOKUP(D48,非表示_活動量と単位!$D$8:$E$75,2,FALSE)</f>
        <v>#N/A</v>
      </c>
      <c r="B48" s="506"/>
      <c r="C48" s="565"/>
      <c r="D48" s="567"/>
      <c r="E48" s="301"/>
      <c r="F48" s="221" t="str">
        <f t="shared" si="11"/>
        <v/>
      </c>
      <c r="G48" s="307"/>
      <c r="H48" s="221" t="str">
        <f t="shared" si="12"/>
        <v/>
      </c>
      <c r="I48" s="529"/>
      <c r="J48" s="221" t="str">
        <f t="shared" si="13"/>
        <v/>
      </c>
      <c r="K48" s="298" t="str">
        <f t="shared" si="14"/>
        <v/>
      </c>
      <c r="L48" s="269"/>
      <c r="M48" s="222" t="str">
        <f t="shared" si="15"/>
        <v/>
      </c>
      <c r="N48" s="99" t="str">
        <f t="shared" si="16"/>
        <v/>
      </c>
      <c r="O48" s="255" t="str">
        <f t="shared" si="17"/>
        <v/>
      </c>
      <c r="BS48" s="11"/>
      <c r="BT48" s="9"/>
    </row>
    <row r="49" spans="1:72" ht="24" customHeight="1" x14ac:dyDescent="0.7">
      <c r="A49" s="485" t="e">
        <f>VLOOKUP(D49,非表示_活動量と単位!$D$8:$E$75,2,FALSE)</f>
        <v>#N/A</v>
      </c>
      <c r="B49" s="506"/>
      <c r="C49" s="565"/>
      <c r="D49" s="567"/>
      <c r="E49" s="301"/>
      <c r="F49" s="221" t="str">
        <f t="shared" si="11"/>
        <v/>
      </c>
      <c r="G49" s="307"/>
      <c r="H49" s="221" t="str">
        <f t="shared" si="12"/>
        <v/>
      </c>
      <c r="I49" s="529"/>
      <c r="J49" s="221" t="str">
        <f t="shared" si="13"/>
        <v/>
      </c>
      <c r="K49" s="298" t="str">
        <f t="shared" si="14"/>
        <v/>
      </c>
      <c r="L49" s="269"/>
      <c r="M49" s="222" t="str">
        <f t="shared" si="15"/>
        <v/>
      </c>
      <c r="N49" s="99" t="str">
        <f t="shared" si="16"/>
        <v/>
      </c>
      <c r="O49" s="255" t="str">
        <f t="shared" si="17"/>
        <v/>
      </c>
      <c r="BS49" s="11"/>
      <c r="BT49" s="9"/>
    </row>
    <row r="50" spans="1:72" ht="24" customHeight="1" x14ac:dyDescent="0.7">
      <c r="A50" s="485" t="e">
        <f>VLOOKUP(D50,非表示_活動量と単位!$D$8:$E$75,2,FALSE)</f>
        <v>#N/A</v>
      </c>
      <c r="B50" s="506"/>
      <c r="C50" s="565"/>
      <c r="D50" s="567"/>
      <c r="E50" s="301"/>
      <c r="F50" s="221" t="str">
        <f t="shared" si="11"/>
        <v/>
      </c>
      <c r="G50" s="307"/>
      <c r="H50" s="221" t="str">
        <f t="shared" si="12"/>
        <v/>
      </c>
      <c r="I50" s="529"/>
      <c r="J50" s="221" t="str">
        <f t="shared" si="13"/>
        <v/>
      </c>
      <c r="K50" s="298" t="str">
        <f t="shared" si="14"/>
        <v/>
      </c>
      <c r="L50" s="269"/>
      <c r="M50" s="222" t="str">
        <f t="shared" si="15"/>
        <v/>
      </c>
      <c r="N50" s="99" t="str">
        <f t="shared" si="16"/>
        <v/>
      </c>
      <c r="O50" s="255" t="str">
        <f t="shared" si="17"/>
        <v/>
      </c>
      <c r="BS50" s="11"/>
      <c r="BT50" s="9"/>
    </row>
    <row r="51" spans="1:72" ht="24" customHeight="1" x14ac:dyDescent="0.7">
      <c r="A51" s="485" t="e">
        <f>VLOOKUP(D51,非表示_活動量と単位!$D$8:$E$75,2,FALSE)</f>
        <v>#N/A</v>
      </c>
      <c r="B51" s="506"/>
      <c r="C51" s="565"/>
      <c r="D51" s="567"/>
      <c r="E51" s="301"/>
      <c r="F51" s="221" t="str">
        <f t="shared" si="11"/>
        <v/>
      </c>
      <c r="G51" s="307"/>
      <c r="H51" s="221" t="str">
        <f t="shared" si="12"/>
        <v/>
      </c>
      <c r="I51" s="529"/>
      <c r="J51" s="221" t="str">
        <f t="shared" si="13"/>
        <v/>
      </c>
      <c r="K51" s="298" t="str">
        <f t="shared" si="14"/>
        <v/>
      </c>
      <c r="L51" s="269"/>
      <c r="M51" s="222" t="str">
        <f t="shared" si="15"/>
        <v/>
      </c>
      <c r="N51" s="99" t="str">
        <f t="shared" si="16"/>
        <v/>
      </c>
      <c r="O51" s="255" t="str">
        <f t="shared" si="17"/>
        <v/>
      </c>
      <c r="BS51" s="11"/>
      <c r="BT51" s="9"/>
    </row>
    <row r="52" spans="1:72" ht="24" customHeight="1" x14ac:dyDescent="0.7">
      <c r="A52" s="485" t="e">
        <f>VLOOKUP(D52,非表示_活動量と単位!$D$8:$E$75,2,FALSE)</f>
        <v>#N/A</v>
      </c>
      <c r="B52" s="506"/>
      <c r="C52" s="565"/>
      <c r="D52" s="567"/>
      <c r="E52" s="301"/>
      <c r="F52" s="221" t="str">
        <f t="shared" si="11"/>
        <v/>
      </c>
      <c r="G52" s="307"/>
      <c r="H52" s="221" t="str">
        <f t="shared" si="12"/>
        <v/>
      </c>
      <c r="I52" s="529"/>
      <c r="J52" s="221" t="str">
        <f t="shared" si="13"/>
        <v/>
      </c>
      <c r="K52" s="298" t="str">
        <f t="shared" si="14"/>
        <v/>
      </c>
      <c r="L52" s="269"/>
      <c r="M52" s="222" t="str">
        <f t="shared" si="15"/>
        <v/>
      </c>
      <c r="N52" s="99" t="str">
        <f t="shared" si="16"/>
        <v/>
      </c>
      <c r="O52" s="255" t="str">
        <f t="shared" si="17"/>
        <v/>
      </c>
      <c r="BS52" s="11"/>
      <c r="BT52" s="9"/>
    </row>
    <row r="53" spans="1:72" ht="24" customHeight="1" x14ac:dyDescent="0.7">
      <c r="A53" s="485" t="e">
        <f>VLOOKUP(D53,非表示_活動量と単位!$D$8:$E$75,2,FALSE)</f>
        <v>#N/A</v>
      </c>
      <c r="B53" s="506"/>
      <c r="C53" s="565"/>
      <c r="D53" s="567"/>
      <c r="E53" s="301"/>
      <c r="F53" s="221" t="str">
        <f t="shared" si="11"/>
        <v/>
      </c>
      <c r="G53" s="307"/>
      <c r="H53" s="221" t="str">
        <f t="shared" si="12"/>
        <v/>
      </c>
      <c r="I53" s="529"/>
      <c r="J53" s="221" t="str">
        <f t="shared" si="13"/>
        <v/>
      </c>
      <c r="K53" s="298" t="str">
        <f t="shared" si="14"/>
        <v/>
      </c>
      <c r="L53" s="269"/>
      <c r="M53" s="222" t="str">
        <f t="shared" si="15"/>
        <v/>
      </c>
      <c r="N53" s="99" t="str">
        <f t="shared" si="16"/>
        <v/>
      </c>
      <c r="O53" s="255" t="str">
        <f t="shared" si="17"/>
        <v/>
      </c>
      <c r="BS53" s="11"/>
      <c r="BT53" s="9"/>
    </row>
    <row r="54" spans="1:72" ht="24" customHeight="1" x14ac:dyDescent="0.7">
      <c r="A54" s="485" t="e">
        <f>VLOOKUP(D54,非表示_活動量と単位!$D$8:$E$75,2,FALSE)</f>
        <v>#N/A</v>
      </c>
      <c r="B54" s="506"/>
      <c r="C54" s="565"/>
      <c r="D54" s="567"/>
      <c r="E54" s="301"/>
      <c r="F54" s="221" t="str">
        <f t="shared" si="11"/>
        <v/>
      </c>
      <c r="G54" s="307"/>
      <c r="H54" s="221" t="str">
        <f t="shared" si="12"/>
        <v/>
      </c>
      <c r="I54" s="529"/>
      <c r="J54" s="221" t="str">
        <f t="shared" si="13"/>
        <v/>
      </c>
      <c r="K54" s="298" t="str">
        <f t="shared" si="14"/>
        <v/>
      </c>
      <c r="L54" s="269"/>
      <c r="M54" s="222" t="str">
        <f t="shared" si="15"/>
        <v/>
      </c>
      <c r="N54" s="99" t="str">
        <f t="shared" si="16"/>
        <v/>
      </c>
      <c r="O54" s="255" t="str">
        <f t="shared" si="17"/>
        <v/>
      </c>
      <c r="BS54" s="11"/>
      <c r="BT54" s="9"/>
    </row>
    <row r="55" spans="1:72" ht="24" customHeight="1" x14ac:dyDescent="0.7">
      <c r="A55" s="485" t="e">
        <f>VLOOKUP(D55,非表示_活動量と単位!$D$8:$E$75,2,FALSE)</f>
        <v>#N/A</v>
      </c>
      <c r="B55" s="506"/>
      <c r="C55" s="565"/>
      <c r="D55" s="567"/>
      <c r="E55" s="301"/>
      <c r="F55" s="221" t="str">
        <f t="shared" si="11"/>
        <v/>
      </c>
      <c r="G55" s="307"/>
      <c r="H55" s="221" t="str">
        <f t="shared" si="12"/>
        <v/>
      </c>
      <c r="I55" s="529"/>
      <c r="J55" s="221" t="str">
        <f t="shared" si="13"/>
        <v/>
      </c>
      <c r="K55" s="298" t="str">
        <f t="shared" si="14"/>
        <v/>
      </c>
      <c r="L55" s="269"/>
      <c r="M55" s="222" t="str">
        <f t="shared" si="15"/>
        <v/>
      </c>
      <c r="N55" s="99" t="str">
        <f t="shared" si="16"/>
        <v/>
      </c>
      <c r="O55" s="255" t="str">
        <f t="shared" si="17"/>
        <v/>
      </c>
      <c r="BS55" s="11"/>
      <c r="BT55" s="9"/>
    </row>
    <row r="56" spans="1:72" ht="24" customHeight="1" x14ac:dyDescent="0.7">
      <c r="A56" s="485" t="e">
        <f>VLOOKUP(D56,非表示_活動量と単位!$D$8:$E$75,2,FALSE)</f>
        <v>#N/A</v>
      </c>
      <c r="B56" s="506"/>
      <c r="C56" s="565"/>
      <c r="D56" s="567"/>
      <c r="E56" s="301"/>
      <c r="F56" s="221" t="str">
        <f t="shared" si="11"/>
        <v/>
      </c>
      <c r="G56" s="307"/>
      <c r="H56" s="221" t="str">
        <f t="shared" si="12"/>
        <v/>
      </c>
      <c r="I56" s="529"/>
      <c r="J56" s="221" t="str">
        <f t="shared" si="13"/>
        <v/>
      </c>
      <c r="K56" s="298" t="str">
        <f t="shared" si="14"/>
        <v/>
      </c>
      <c r="L56" s="269"/>
      <c r="M56" s="222" t="str">
        <f t="shared" si="15"/>
        <v/>
      </c>
      <c r="N56" s="99" t="str">
        <f t="shared" si="16"/>
        <v/>
      </c>
      <c r="O56" s="255" t="str">
        <f t="shared" si="17"/>
        <v/>
      </c>
      <c r="BS56" s="11"/>
      <c r="BT56" s="9"/>
    </row>
    <row r="57" spans="1:72" ht="24" customHeight="1" x14ac:dyDescent="0.7">
      <c r="A57" s="485" t="e">
        <f>VLOOKUP(D57,非表示_活動量と単位!$D$8:$E$75,2,FALSE)</f>
        <v>#N/A</v>
      </c>
      <c r="B57" s="506"/>
      <c r="C57" s="565"/>
      <c r="D57" s="567"/>
      <c r="E57" s="301"/>
      <c r="F57" s="221" t="str">
        <f t="shared" si="11"/>
        <v/>
      </c>
      <c r="G57" s="307"/>
      <c r="H57" s="221" t="str">
        <f t="shared" si="12"/>
        <v/>
      </c>
      <c r="I57" s="529"/>
      <c r="J57" s="221" t="str">
        <f t="shared" si="13"/>
        <v/>
      </c>
      <c r="K57" s="298" t="str">
        <f t="shared" si="14"/>
        <v/>
      </c>
      <c r="L57" s="269"/>
      <c r="M57" s="222" t="str">
        <f t="shared" si="15"/>
        <v/>
      </c>
      <c r="N57" s="99" t="str">
        <f t="shared" si="16"/>
        <v/>
      </c>
      <c r="O57" s="255" t="str">
        <f t="shared" si="17"/>
        <v/>
      </c>
      <c r="BS57" s="11"/>
      <c r="BT57" s="9"/>
    </row>
    <row r="58" spans="1:72" ht="24" customHeight="1" x14ac:dyDescent="0.7">
      <c r="A58" s="485" t="e">
        <f>VLOOKUP(D58,非表示_活動量と単位!$D$8:$E$75,2,FALSE)</f>
        <v>#N/A</v>
      </c>
      <c r="B58" s="506"/>
      <c r="C58" s="565"/>
      <c r="D58" s="567"/>
      <c r="E58" s="301"/>
      <c r="F58" s="221" t="str">
        <f t="shared" si="11"/>
        <v/>
      </c>
      <c r="G58" s="307"/>
      <c r="H58" s="221" t="str">
        <f t="shared" si="12"/>
        <v/>
      </c>
      <c r="I58" s="529"/>
      <c r="J58" s="221" t="str">
        <f t="shared" si="13"/>
        <v/>
      </c>
      <c r="K58" s="298" t="str">
        <f t="shared" si="14"/>
        <v/>
      </c>
      <c r="L58" s="269"/>
      <c r="M58" s="222" t="str">
        <f t="shared" si="15"/>
        <v/>
      </c>
      <c r="N58" s="99" t="str">
        <f t="shared" si="16"/>
        <v/>
      </c>
      <c r="O58" s="255" t="str">
        <f t="shared" si="17"/>
        <v/>
      </c>
      <c r="BS58" s="11"/>
      <c r="BT58" s="9"/>
    </row>
    <row r="59" spans="1:72" ht="24" customHeight="1" x14ac:dyDescent="0.7">
      <c r="A59" s="485" t="e">
        <f>VLOOKUP(D59,非表示_活動量と単位!$D$8:$E$75,2,FALSE)</f>
        <v>#N/A</v>
      </c>
      <c r="B59" s="506"/>
      <c r="C59" s="565"/>
      <c r="D59" s="567"/>
      <c r="E59" s="301"/>
      <c r="F59" s="221" t="str">
        <f t="shared" si="11"/>
        <v/>
      </c>
      <c r="G59" s="307"/>
      <c r="H59" s="221" t="str">
        <f t="shared" si="12"/>
        <v/>
      </c>
      <c r="I59" s="529"/>
      <c r="J59" s="221" t="str">
        <f t="shared" si="13"/>
        <v/>
      </c>
      <c r="K59" s="298" t="str">
        <f t="shared" si="14"/>
        <v/>
      </c>
      <c r="L59" s="269"/>
      <c r="M59" s="222" t="str">
        <f t="shared" si="15"/>
        <v/>
      </c>
      <c r="N59" s="99" t="str">
        <f t="shared" si="16"/>
        <v/>
      </c>
      <c r="O59" s="255" t="str">
        <f t="shared" si="17"/>
        <v/>
      </c>
      <c r="BS59" s="11"/>
      <c r="BT59" s="9"/>
    </row>
    <row r="60" spans="1:72" ht="24" customHeight="1" x14ac:dyDescent="0.7">
      <c r="A60" s="485" t="e">
        <f>VLOOKUP(D60,非表示_活動量と単位!$D$8:$E$75,2,FALSE)</f>
        <v>#N/A</v>
      </c>
      <c r="B60" s="506"/>
      <c r="C60" s="565"/>
      <c r="D60" s="567"/>
      <c r="E60" s="301"/>
      <c r="F60" s="221" t="str">
        <f t="shared" si="11"/>
        <v/>
      </c>
      <c r="G60" s="307"/>
      <c r="H60" s="221" t="str">
        <f t="shared" si="12"/>
        <v/>
      </c>
      <c r="I60" s="529"/>
      <c r="J60" s="221" t="str">
        <f t="shared" si="13"/>
        <v/>
      </c>
      <c r="K60" s="298" t="str">
        <f t="shared" si="14"/>
        <v/>
      </c>
      <c r="L60" s="269"/>
      <c r="M60" s="222" t="str">
        <f t="shared" si="15"/>
        <v/>
      </c>
      <c r="N60" s="99" t="str">
        <f t="shared" si="16"/>
        <v/>
      </c>
      <c r="O60" s="255" t="str">
        <f t="shared" si="17"/>
        <v/>
      </c>
      <c r="BS60" s="11"/>
      <c r="BT60" s="9"/>
    </row>
    <row r="61" spans="1:72" ht="24" customHeight="1" x14ac:dyDescent="0.7">
      <c r="A61" s="485" t="e">
        <f>VLOOKUP(D61,非表示_活動量と単位!$D$8:$E$75,2,FALSE)</f>
        <v>#N/A</v>
      </c>
      <c r="B61" s="506"/>
      <c r="C61" s="565"/>
      <c r="D61" s="567"/>
      <c r="E61" s="301"/>
      <c r="F61" s="221" t="str">
        <f t="shared" si="11"/>
        <v/>
      </c>
      <c r="G61" s="307"/>
      <c r="H61" s="221" t="str">
        <f t="shared" si="12"/>
        <v/>
      </c>
      <c r="I61" s="529"/>
      <c r="J61" s="221" t="str">
        <f t="shared" si="13"/>
        <v/>
      </c>
      <c r="K61" s="298" t="str">
        <f t="shared" si="14"/>
        <v/>
      </c>
      <c r="L61" s="269"/>
      <c r="M61" s="222" t="str">
        <f t="shared" si="15"/>
        <v/>
      </c>
      <c r="N61" s="99" t="str">
        <f t="shared" si="16"/>
        <v/>
      </c>
      <c r="O61" s="255" t="str">
        <f t="shared" si="17"/>
        <v/>
      </c>
      <c r="BS61" s="11"/>
      <c r="BT61" s="9"/>
    </row>
    <row r="62" spans="1:72" ht="24" customHeight="1" x14ac:dyDescent="0.7">
      <c r="A62" s="485" t="e">
        <f>VLOOKUP(D62,非表示_活動量と単位!$D$8:$E$75,2,FALSE)</f>
        <v>#N/A</v>
      </c>
      <c r="B62" s="506"/>
      <c r="C62" s="565"/>
      <c r="D62" s="567"/>
      <c r="E62" s="301"/>
      <c r="F62" s="221" t="str">
        <f t="shared" si="11"/>
        <v/>
      </c>
      <c r="G62" s="307"/>
      <c r="H62" s="221" t="str">
        <f t="shared" si="12"/>
        <v/>
      </c>
      <c r="I62" s="529"/>
      <c r="J62" s="221" t="str">
        <f t="shared" si="13"/>
        <v/>
      </c>
      <c r="K62" s="298" t="str">
        <f t="shared" si="14"/>
        <v/>
      </c>
      <c r="L62" s="269"/>
      <c r="M62" s="222" t="str">
        <f t="shared" si="15"/>
        <v/>
      </c>
      <c r="N62" s="99" t="str">
        <f t="shared" si="16"/>
        <v/>
      </c>
      <c r="O62" s="255" t="str">
        <f t="shared" si="17"/>
        <v/>
      </c>
      <c r="BS62" s="11"/>
      <c r="BT62" s="9"/>
    </row>
    <row r="63" spans="1:72" ht="24" customHeight="1" x14ac:dyDescent="0.7">
      <c r="A63" s="485" t="e">
        <f>VLOOKUP(D63,非表示_活動量と単位!$D$8:$E$75,2,FALSE)</f>
        <v>#N/A</v>
      </c>
      <c r="B63" s="506"/>
      <c r="C63" s="565"/>
      <c r="D63" s="567"/>
      <c r="E63" s="301"/>
      <c r="F63" s="221" t="str">
        <f t="shared" si="11"/>
        <v/>
      </c>
      <c r="G63" s="307"/>
      <c r="H63" s="221" t="str">
        <f t="shared" si="12"/>
        <v/>
      </c>
      <c r="I63" s="529"/>
      <c r="J63" s="221" t="str">
        <f t="shared" si="13"/>
        <v/>
      </c>
      <c r="K63" s="298" t="str">
        <f t="shared" si="14"/>
        <v/>
      </c>
      <c r="L63" s="269"/>
      <c r="M63" s="222" t="str">
        <f t="shared" si="15"/>
        <v/>
      </c>
      <c r="N63" s="99" t="str">
        <f t="shared" si="16"/>
        <v/>
      </c>
      <c r="O63" s="255" t="str">
        <f t="shared" si="17"/>
        <v/>
      </c>
      <c r="BS63" s="11"/>
      <c r="BT63" s="9"/>
    </row>
    <row r="64" spans="1:72" ht="24" customHeight="1" x14ac:dyDescent="0.7">
      <c r="A64" s="485" t="e">
        <f>VLOOKUP(D64,非表示_活動量と単位!$D$8:$E$75,2,FALSE)</f>
        <v>#N/A</v>
      </c>
      <c r="B64" s="506"/>
      <c r="C64" s="565"/>
      <c r="D64" s="567"/>
      <c r="E64" s="301"/>
      <c r="F64" s="221" t="str">
        <f t="shared" si="11"/>
        <v/>
      </c>
      <c r="G64" s="307"/>
      <c r="H64" s="221" t="str">
        <f t="shared" si="12"/>
        <v/>
      </c>
      <c r="I64" s="529"/>
      <c r="J64" s="221" t="str">
        <f t="shared" si="13"/>
        <v/>
      </c>
      <c r="K64" s="298" t="str">
        <f t="shared" si="14"/>
        <v/>
      </c>
      <c r="L64" s="269"/>
      <c r="M64" s="222" t="str">
        <f t="shared" si="15"/>
        <v/>
      </c>
      <c r="N64" s="99" t="str">
        <f t="shared" si="16"/>
        <v/>
      </c>
      <c r="O64" s="255" t="str">
        <f t="shared" si="17"/>
        <v/>
      </c>
      <c r="BS64" s="11"/>
      <c r="BT64" s="9"/>
    </row>
    <row r="65" spans="1:72" ht="24" customHeight="1" x14ac:dyDescent="0.7">
      <c r="A65" s="485" t="e">
        <f>VLOOKUP(D65,非表示_活動量と単位!$D$8:$E$75,2,FALSE)</f>
        <v>#N/A</v>
      </c>
      <c r="B65" s="506"/>
      <c r="C65" s="565"/>
      <c r="D65" s="567"/>
      <c r="E65" s="301"/>
      <c r="F65" s="221" t="str">
        <f t="shared" si="11"/>
        <v/>
      </c>
      <c r="G65" s="307"/>
      <c r="H65" s="221" t="str">
        <f t="shared" si="12"/>
        <v/>
      </c>
      <c r="I65" s="529"/>
      <c r="J65" s="221" t="str">
        <f t="shared" si="13"/>
        <v/>
      </c>
      <c r="K65" s="298" t="str">
        <f t="shared" si="14"/>
        <v/>
      </c>
      <c r="L65" s="269"/>
      <c r="M65" s="222" t="str">
        <f t="shared" si="15"/>
        <v/>
      </c>
      <c r="N65" s="99" t="str">
        <f t="shared" si="16"/>
        <v/>
      </c>
      <c r="O65" s="255" t="str">
        <f t="shared" si="17"/>
        <v/>
      </c>
      <c r="BS65" s="11"/>
      <c r="BT65" s="9"/>
    </row>
    <row r="66" spans="1:72" ht="24" customHeight="1" x14ac:dyDescent="0.7">
      <c r="A66" s="485" t="e">
        <f>VLOOKUP(D66,非表示_活動量と単位!$D$8:$E$75,2,FALSE)</f>
        <v>#N/A</v>
      </c>
      <c r="B66" s="506"/>
      <c r="C66" s="565"/>
      <c r="D66" s="567"/>
      <c r="E66" s="301"/>
      <c r="F66" s="221" t="str">
        <f t="shared" si="11"/>
        <v/>
      </c>
      <c r="G66" s="307"/>
      <c r="H66" s="221" t="str">
        <f t="shared" si="12"/>
        <v/>
      </c>
      <c r="I66" s="529"/>
      <c r="J66" s="221" t="str">
        <f t="shared" si="13"/>
        <v/>
      </c>
      <c r="K66" s="298" t="str">
        <f t="shared" si="14"/>
        <v/>
      </c>
      <c r="L66" s="269"/>
      <c r="M66" s="222" t="str">
        <f t="shared" si="15"/>
        <v/>
      </c>
      <c r="N66" s="99" t="str">
        <f t="shared" si="16"/>
        <v/>
      </c>
      <c r="O66" s="255" t="str">
        <f t="shared" si="17"/>
        <v/>
      </c>
      <c r="BS66" s="11"/>
      <c r="BT66" s="9"/>
    </row>
    <row r="67" spans="1:72" ht="24" customHeight="1" x14ac:dyDescent="0.7">
      <c r="A67" s="485" t="e">
        <f>VLOOKUP(D67,非表示_活動量と単位!$D$8:$E$75,2,FALSE)</f>
        <v>#N/A</v>
      </c>
      <c r="B67" s="506"/>
      <c r="C67" s="565"/>
      <c r="D67" s="567"/>
      <c r="E67" s="301"/>
      <c r="F67" s="221" t="str">
        <f t="shared" si="11"/>
        <v/>
      </c>
      <c r="G67" s="307"/>
      <c r="H67" s="221" t="str">
        <f t="shared" si="12"/>
        <v/>
      </c>
      <c r="I67" s="529"/>
      <c r="J67" s="221" t="str">
        <f t="shared" si="13"/>
        <v/>
      </c>
      <c r="K67" s="298" t="str">
        <f t="shared" si="14"/>
        <v/>
      </c>
      <c r="L67" s="269"/>
      <c r="M67" s="222" t="str">
        <f t="shared" si="15"/>
        <v/>
      </c>
      <c r="N67" s="99" t="str">
        <f t="shared" si="16"/>
        <v/>
      </c>
      <c r="O67" s="255" t="str">
        <f t="shared" si="17"/>
        <v/>
      </c>
      <c r="BS67" s="11"/>
      <c r="BT67" s="9"/>
    </row>
    <row r="68" spans="1:72" ht="24" customHeight="1" x14ac:dyDescent="0.7">
      <c r="A68" s="485" t="e">
        <f>VLOOKUP(D68,非表示_活動量と単位!$D$8:$E$75,2,FALSE)</f>
        <v>#N/A</v>
      </c>
      <c r="B68" s="506"/>
      <c r="C68" s="565"/>
      <c r="D68" s="567"/>
      <c r="E68" s="301"/>
      <c r="F68" s="221" t="str">
        <f t="shared" si="11"/>
        <v/>
      </c>
      <c r="G68" s="307"/>
      <c r="H68" s="221" t="str">
        <f t="shared" si="12"/>
        <v/>
      </c>
      <c r="I68" s="529"/>
      <c r="J68" s="221" t="str">
        <f t="shared" si="13"/>
        <v/>
      </c>
      <c r="K68" s="298" t="str">
        <f t="shared" si="14"/>
        <v/>
      </c>
      <c r="L68" s="269"/>
      <c r="M68" s="222" t="str">
        <f t="shared" si="15"/>
        <v/>
      </c>
      <c r="N68" s="99" t="str">
        <f t="shared" si="16"/>
        <v/>
      </c>
      <c r="O68" s="255" t="str">
        <f t="shared" si="17"/>
        <v/>
      </c>
      <c r="BS68" s="11"/>
      <c r="BT68" s="9"/>
    </row>
    <row r="69" spans="1:72" ht="24" customHeight="1" x14ac:dyDescent="0.7">
      <c r="A69" s="485" t="e">
        <f>VLOOKUP(D69,非表示_活動量と単位!$D$8:$E$75,2,FALSE)</f>
        <v>#N/A</v>
      </c>
      <c r="B69" s="506"/>
      <c r="C69" s="565"/>
      <c r="D69" s="567"/>
      <c r="E69" s="301"/>
      <c r="F69" s="221" t="str">
        <f t="shared" si="11"/>
        <v/>
      </c>
      <c r="G69" s="307"/>
      <c r="H69" s="221" t="str">
        <f t="shared" si="12"/>
        <v/>
      </c>
      <c r="I69" s="529"/>
      <c r="J69" s="221" t="str">
        <f t="shared" si="13"/>
        <v/>
      </c>
      <c r="K69" s="298" t="str">
        <f t="shared" si="14"/>
        <v/>
      </c>
      <c r="L69" s="269"/>
      <c r="M69" s="222" t="str">
        <f t="shared" si="15"/>
        <v/>
      </c>
      <c r="N69" s="99" t="str">
        <f t="shared" si="16"/>
        <v/>
      </c>
      <c r="O69" s="255" t="str">
        <f t="shared" si="17"/>
        <v/>
      </c>
      <c r="BS69" s="11"/>
      <c r="BT69" s="9"/>
    </row>
    <row r="70" spans="1:72" ht="24" customHeight="1" x14ac:dyDescent="0.7">
      <c r="A70" s="485" t="e">
        <f>VLOOKUP(D70,非表示_活動量と単位!$D$8:$E$75,2,FALSE)</f>
        <v>#N/A</v>
      </c>
      <c r="B70" s="506"/>
      <c r="C70" s="565"/>
      <c r="D70" s="567"/>
      <c r="E70" s="301"/>
      <c r="F70" s="221" t="str">
        <f t="shared" si="11"/>
        <v/>
      </c>
      <c r="G70" s="307"/>
      <c r="H70" s="221" t="str">
        <f t="shared" si="12"/>
        <v/>
      </c>
      <c r="I70" s="529"/>
      <c r="J70" s="221" t="str">
        <f t="shared" si="13"/>
        <v/>
      </c>
      <c r="K70" s="298" t="str">
        <f t="shared" si="14"/>
        <v/>
      </c>
      <c r="L70" s="269"/>
      <c r="M70" s="222" t="str">
        <f t="shared" si="15"/>
        <v/>
      </c>
      <c r="N70" s="99" t="str">
        <f t="shared" si="16"/>
        <v/>
      </c>
      <c r="O70" s="255" t="str">
        <f t="shared" si="17"/>
        <v/>
      </c>
      <c r="BS70" s="11"/>
      <c r="BT70" s="9"/>
    </row>
    <row r="71" spans="1:72" ht="24" customHeight="1" x14ac:dyDescent="0.7">
      <c r="A71" s="485" t="e">
        <f>VLOOKUP(D71,非表示_活動量と単位!$D$8:$E$75,2,FALSE)</f>
        <v>#N/A</v>
      </c>
      <c r="B71" s="506"/>
      <c r="C71" s="565"/>
      <c r="D71" s="567"/>
      <c r="E71" s="301"/>
      <c r="F71" s="221" t="str">
        <f t="shared" si="11"/>
        <v/>
      </c>
      <c r="G71" s="307"/>
      <c r="H71" s="221" t="str">
        <f t="shared" si="12"/>
        <v/>
      </c>
      <c r="I71" s="529"/>
      <c r="J71" s="221" t="str">
        <f t="shared" si="13"/>
        <v/>
      </c>
      <c r="K71" s="298" t="str">
        <f t="shared" si="14"/>
        <v/>
      </c>
      <c r="L71" s="269"/>
      <c r="M71" s="222" t="str">
        <f t="shared" si="15"/>
        <v/>
      </c>
      <c r="N71" s="99" t="str">
        <f t="shared" si="16"/>
        <v/>
      </c>
      <c r="O71" s="255" t="str">
        <f t="shared" si="17"/>
        <v/>
      </c>
      <c r="BS71" s="11"/>
      <c r="BT71" s="9"/>
    </row>
    <row r="72" spans="1:72" ht="24" customHeight="1" x14ac:dyDescent="0.7">
      <c r="A72" s="485" t="e">
        <f>VLOOKUP(D72,非表示_活動量と単位!$D$8:$E$75,2,FALSE)</f>
        <v>#N/A</v>
      </c>
      <c r="B72" s="506"/>
      <c r="C72" s="565"/>
      <c r="D72" s="567"/>
      <c r="E72" s="301"/>
      <c r="F72" s="221" t="str">
        <f t="shared" si="11"/>
        <v/>
      </c>
      <c r="G72" s="307"/>
      <c r="H72" s="221" t="str">
        <f t="shared" si="12"/>
        <v/>
      </c>
      <c r="I72" s="529"/>
      <c r="J72" s="221" t="str">
        <f t="shared" si="13"/>
        <v/>
      </c>
      <c r="K72" s="298" t="str">
        <f t="shared" si="14"/>
        <v/>
      </c>
      <c r="L72" s="269"/>
      <c r="M72" s="222" t="str">
        <f t="shared" si="15"/>
        <v/>
      </c>
      <c r="N72" s="99" t="str">
        <f t="shared" si="16"/>
        <v/>
      </c>
      <c r="O72" s="255" t="str">
        <f t="shared" si="17"/>
        <v/>
      </c>
      <c r="BS72" s="11"/>
      <c r="BT72" s="9"/>
    </row>
    <row r="73" spans="1:72" ht="24" customHeight="1" x14ac:dyDescent="0.7">
      <c r="A73" s="485" t="e">
        <f>VLOOKUP(D73,非表示_活動量と単位!$D$8:$E$75,2,FALSE)</f>
        <v>#N/A</v>
      </c>
      <c r="B73" s="506"/>
      <c r="C73" s="565"/>
      <c r="D73" s="567"/>
      <c r="E73" s="301"/>
      <c r="F73" s="221" t="str">
        <f t="shared" si="11"/>
        <v/>
      </c>
      <c r="G73" s="307"/>
      <c r="H73" s="221" t="str">
        <f t="shared" si="12"/>
        <v/>
      </c>
      <c r="I73" s="529"/>
      <c r="J73" s="221" t="str">
        <f t="shared" si="13"/>
        <v/>
      </c>
      <c r="K73" s="298" t="str">
        <f t="shared" si="14"/>
        <v/>
      </c>
      <c r="L73" s="269"/>
      <c r="M73" s="222" t="str">
        <f t="shared" si="15"/>
        <v/>
      </c>
      <c r="N73" s="99" t="str">
        <f t="shared" si="16"/>
        <v/>
      </c>
      <c r="O73" s="255" t="str">
        <f t="shared" si="17"/>
        <v/>
      </c>
      <c r="BS73" s="11"/>
      <c r="BT73" s="9"/>
    </row>
    <row r="74" spans="1:72" ht="24" customHeight="1" x14ac:dyDescent="0.7">
      <c r="A74" s="485" t="e">
        <f>VLOOKUP(D74,非表示_活動量と単位!$D$8:$E$75,2,FALSE)</f>
        <v>#N/A</v>
      </c>
      <c r="B74" s="506"/>
      <c r="C74" s="565"/>
      <c r="D74" s="567"/>
      <c r="E74" s="301"/>
      <c r="F74" s="221" t="str">
        <f t="shared" si="11"/>
        <v/>
      </c>
      <c r="G74" s="307"/>
      <c r="H74" s="221" t="str">
        <f t="shared" si="12"/>
        <v/>
      </c>
      <c r="I74" s="529"/>
      <c r="J74" s="221" t="str">
        <f t="shared" si="13"/>
        <v/>
      </c>
      <c r="K74" s="298" t="str">
        <f t="shared" si="14"/>
        <v/>
      </c>
      <c r="L74" s="269"/>
      <c r="M74" s="222" t="str">
        <f t="shared" si="15"/>
        <v/>
      </c>
      <c r="N74" s="99" t="str">
        <f t="shared" si="16"/>
        <v/>
      </c>
      <c r="O74" s="255" t="str">
        <f t="shared" si="17"/>
        <v/>
      </c>
      <c r="BS74" s="11"/>
      <c r="BT74" s="9"/>
    </row>
    <row r="75" spans="1:72" ht="24" customHeight="1" x14ac:dyDescent="0.7">
      <c r="A75" s="485" t="e">
        <f>VLOOKUP(D75,非表示_活動量と単位!$D$8:$E$75,2,FALSE)</f>
        <v>#N/A</v>
      </c>
      <c r="B75" s="506"/>
      <c r="C75" s="565"/>
      <c r="D75" s="567"/>
      <c r="E75" s="301"/>
      <c r="F75" s="221" t="str">
        <f t="shared" si="11"/>
        <v/>
      </c>
      <c r="G75" s="307"/>
      <c r="H75" s="221" t="str">
        <f t="shared" si="12"/>
        <v/>
      </c>
      <c r="I75" s="529"/>
      <c r="J75" s="221" t="str">
        <f t="shared" si="13"/>
        <v/>
      </c>
      <c r="K75" s="298" t="str">
        <f t="shared" si="14"/>
        <v/>
      </c>
      <c r="L75" s="269"/>
      <c r="M75" s="222" t="str">
        <f t="shared" si="15"/>
        <v/>
      </c>
      <c r="N75" s="99" t="str">
        <f t="shared" si="16"/>
        <v/>
      </c>
      <c r="O75" s="255" t="str">
        <f t="shared" si="17"/>
        <v/>
      </c>
    </row>
    <row r="76" spans="1:72" ht="24" customHeight="1" x14ac:dyDescent="0.7">
      <c r="A76" s="485" t="e">
        <f>VLOOKUP(D76,非表示_活動量と単位!$D$8:$E$75,2,FALSE)</f>
        <v>#N/A</v>
      </c>
      <c r="B76" s="506"/>
      <c r="C76" s="565"/>
      <c r="D76" s="567"/>
      <c r="E76" s="301"/>
      <c r="F76" s="221" t="str">
        <f t="shared" si="11"/>
        <v/>
      </c>
      <c r="G76" s="307"/>
      <c r="H76" s="221" t="str">
        <f t="shared" si="12"/>
        <v/>
      </c>
      <c r="I76" s="529"/>
      <c r="J76" s="221" t="str">
        <f t="shared" si="13"/>
        <v/>
      </c>
      <c r="K76" s="298" t="str">
        <f t="shared" si="14"/>
        <v/>
      </c>
      <c r="L76" s="269"/>
      <c r="M76" s="222" t="str">
        <f t="shared" si="15"/>
        <v/>
      </c>
      <c r="N76" s="99" t="str">
        <f t="shared" si="16"/>
        <v/>
      </c>
      <c r="O76" s="255" t="str">
        <f t="shared" si="17"/>
        <v/>
      </c>
    </row>
    <row r="77" spans="1:72" ht="24" customHeight="1" x14ac:dyDescent="0.7">
      <c r="A77" s="485" t="e">
        <f>VLOOKUP(D77,非表示_活動量と単位!$D$8:$E$75,2,FALSE)</f>
        <v>#N/A</v>
      </c>
      <c r="B77" s="506"/>
      <c r="C77" s="565"/>
      <c r="D77" s="567"/>
      <c r="E77" s="301"/>
      <c r="F77" s="221" t="str">
        <f t="shared" si="11"/>
        <v/>
      </c>
      <c r="G77" s="307"/>
      <c r="H77" s="221" t="str">
        <f t="shared" si="12"/>
        <v/>
      </c>
      <c r="I77" s="529"/>
      <c r="J77" s="221" t="str">
        <f t="shared" si="13"/>
        <v/>
      </c>
      <c r="K77" s="298" t="str">
        <f t="shared" si="14"/>
        <v/>
      </c>
      <c r="L77" s="269"/>
      <c r="M77" s="222" t="str">
        <f t="shared" si="15"/>
        <v/>
      </c>
      <c r="N77" s="99" t="str">
        <f t="shared" si="16"/>
        <v/>
      </c>
      <c r="O77" s="255" t="str">
        <f t="shared" si="17"/>
        <v/>
      </c>
    </row>
    <row r="78" spans="1:72" ht="24" customHeight="1" x14ac:dyDescent="0.7">
      <c r="A78" s="485" t="e">
        <f>VLOOKUP(D78,非表示_活動量と単位!$D$8:$E$75,2,FALSE)</f>
        <v>#N/A</v>
      </c>
      <c r="B78" s="506"/>
      <c r="C78" s="565"/>
      <c r="D78" s="567"/>
      <c r="E78" s="301"/>
      <c r="F78" s="221" t="str">
        <f t="shared" si="11"/>
        <v/>
      </c>
      <c r="G78" s="307"/>
      <c r="H78" s="221" t="str">
        <f t="shared" si="12"/>
        <v/>
      </c>
      <c r="I78" s="529"/>
      <c r="J78" s="221" t="str">
        <f t="shared" si="13"/>
        <v/>
      </c>
      <c r="K78" s="298" t="str">
        <f t="shared" si="14"/>
        <v/>
      </c>
      <c r="L78" s="269"/>
      <c r="M78" s="222" t="str">
        <f t="shared" si="15"/>
        <v/>
      </c>
      <c r="N78" s="99" t="str">
        <f t="shared" si="16"/>
        <v/>
      </c>
      <c r="O78" s="255" t="str">
        <f t="shared" si="17"/>
        <v/>
      </c>
    </row>
    <row r="79" spans="1:72" ht="24" customHeight="1" x14ac:dyDescent="0.7">
      <c r="A79" s="485" t="e">
        <f>VLOOKUP(D79,非表示_活動量と単位!$D$8:$E$75,2,FALSE)</f>
        <v>#N/A</v>
      </c>
      <c r="B79" s="506"/>
      <c r="C79" s="565"/>
      <c r="D79" s="567"/>
      <c r="E79" s="301"/>
      <c r="F79" s="221" t="str">
        <f t="shared" si="11"/>
        <v/>
      </c>
      <c r="G79" s="307"/>
      <c r="H79" s="221" t="str">
        <f t="shared" si="12"/>
        <v/>
      </c>
      <c r="I79" s="529"/>
      <c r="J79" s="221" t="str">
        <f t="shared" si="13"/>
        <v/>
      </c>
      <c r="K79" s="298" t="str">
        <f t="shared" ref="K79:K101" si="18">IF($D79="","",IF($A79=0,E79*G79*I79,E79*I79))</f>
        <v/>
      </c>
      <c r="L79" s="269"/>
      <c r="M79" s="222" t="str">
        <f t="shared" si="15"/>
        <v/>
      </c>
      <c r="N79" s="99" t="str">
        <f t="shared" si="16"/>
        <v/>
      </c>
      <c r="O79" s="255" t="str">
        <f t="shared" ref="O79:O101" si="19">IF($D79="","",IF(N79="---","---",IF(OR($D79="系統電力",$D79="産業用蒸気",$D79="温水",$D79="冷水",$D79="蒸気（産業用以外）"),E79*VLOOKUP($D79,GJ換算係数,2,FALSE),E79*G79)))</f>
        <v/>
      </c>
    </row>
    <row r="80" spans="1:72" ht="24" customHeight="1" x14ac:dyDescent="0.7">
      <c r="A80" s="485" t="e">
        <f>VLOOKUP(D80,非表示_活動量と単位!$D$8:$E$75,2,FALSE)</f>
        <v>#N/A</v>
      </c>
      <c r="B80" s="506"/>
      <c r="C80" s="565"/>
      <c r="D80" s="567"/>
      <c r="E80" s="301"/>
      <c r="F80" s="221" t="str">
        <f t="shared" si="11"/>
        <v/>
      </c>
      <c r="G80" s="307"/>
      <c r="H80" s="221" t="str">
        <f t="shared" si="12"/>
        <v/>
      </c>
      <c r="I80" s="529"/>
      <c r="J80" s="221" t="str">
        <f t="shared" si="13"/>
        <v/>
      </c>
      <c r="K80" s="298" t="str">
        <f t="shared" si="18"/>
        <v/>
      </c>
      <c r="L80" s="269"/>
      <c r="M80" s="222" t="str">
        <f t="shared" si="15"/>
        <v/>
      </c>
      <c r="N80" s="99" t="str">
        <f t="shared" si="16"/>
        <v/>
      </c>
      <c r="O80" s="255" t="str">
        <f t="shared" si="19"/>
        <v/>
      </c>
    </row>
    <row r="81" spans="1:15" ht="24" customHeight="1" x14ac:dyDescent="0.7">
      <c r="A81" s="485" t="e">
        <f>VLOOKUP(D81,非表示_活動量と単位!$D$8:$E$75,2,FALSE)</f>
        <v>#N/A</v>
      </c>
      <c r="B81" s="506"/>
      <c r="C81" s="565"/>
      <c r="D81" s="567"/>
      <c r="E81" s="301"/>
      <c r="F81" s="221" t="str">
        <f t="shared" si="11"/>
        <v/>
      </c>
      <c r="G81" s="307"/>
      <c r="H81" s="221" t="str">
        <f t="shared" si="12"/>
        <v/>
      </c>
      <c r="I81" s="529"/>
      <c r="J81" s="221" t="str">
        <f t="shared" si="13"/>
        <v/>
      </c>
      <c r="K81" s="298" t="str">
        <f t="shared" si="18"/>
        <v/>
      </c>
      <c r="L81" s="269"/>
      <c r="M81" s="222" t="str">
        <f t="shared" si="15"/>
        <v/>
      </c>
      <c r="N81" s="99" t="str">
        <f t="shared" si="16"/>
        <v/>
      </c>
      <c r="O81" s="255" t="str">
        <f t="shared" si="19"/>
        <v/>
      </c>
    </row>
    <row r="82" spans="1:15" ht="24" customHeight="1" x14ac:dyDescent="0.7">
      <c r="A82" s="485" t="e">
        <f>VLOOKUP(D82,非表示_活動量と単位!$D$8:$E$75,2,FALSE)</f>
        <v>#N/A</v>
      </c>
      <c r="B82" s="506"/>
      <c r="C82" s="565"/>
      <c r="D82" s="567"/>
      <c r="E82" s="301"/>
      <c r="F82" s="221" t="str">
        <f t="shared" si="11"/>
        <v/>
      </c>
      <c r="G82" s="307"/>
      <c r="H82" s="221" t="str">
        <f t="shared" si="12"/>
        <v/>
      </c>
      <c r="I82" s="529"/>
      <c r="J82" s="221" t="str">
        <f t="shared" si="13"/>
        <v/>
      </c>
      <c r="K82" s="298" t="str">
        <f t="shared" si="18"/>
        <v/>
      </c>
      <c r="L82" s="269"/>
      <c r="M82" s="222" t="str">
        <f t="shared" si="15"/>
        <v/>
      </c>
      <c r="N82" s="99" t="str">
        <f t="shared" si="16"/>
        <v/>
      </c>
      <c r="O82" s="255" t="str">
        <f t="shared" si="19"/>
        <v/>
      </c>
    </row>
    <row r="83" spans="1:15" ht="24" customHeight="1" x14ac:dyDescent="0.7">
      <c r="A83" s="485" t="e">
        <f>VLOOKUP(D83,非表示_活動量と単位!$D$8:$E$75,2,FALSE)</f>
        <v>#N/A</v>
      </c>
      <c r="B83" s="506"/>
      <c r="C83" s="565"/>
      <c r="D83" s="567"/>
      <c r="E83" s="301"/>
      <c r="F83" s="221" t="str">
        <f t="shared" si="11"/>
        <v/>
      </c>
      <c r="G83" s="307"/>
      <c r="H83" s="221" t="str">
        <f t="shared" si="12"/>
        <v/>
      </c>
      <c r="I83" s="529"/>
      <c r="J83" s="221" t="str">
        <f t="shared" si="13"/>
        <v/>
      </c>
      <c r="K83" s="298" t="str">
        <f t="shared" si="18"/>
        <v/>
      </c>
      <c r="L83" s="269"/>
      <c r="M83" s="222" t="str">
        <f t="shared" si="15"/>
        <v/>
      </c>
      <c r="N83" s="99" t="str">
        <f t="shared" si="16"/>
        <v/>
      </c>
      <c r="O83" s="255" t="str">
        <f t="shared" si="19"/>
        <v/>
      </c>
    </row>
    <row r="84" spans="1:15" ht="24" customHeight="1" x14ac:dyDescent="0.7">
      <c r="A84" s="485" t="e">
        <f>VLOOKUP(D84,非表示_活動量と単位!$D$8:$E$75,2,FALSE)</f>
        <v>#N/A</v>
      </c>
      <c r="B84" s="506"/>
      <c r="C84" s="565"/>
      <c r="D84" s="567"/>
      <c r="E84" s="301"/>
      <c r="F84" s="221" t="str">
        <f t="shared" si="11"/>
        <v/>
      </c>
      <c r="G84" s="307"/>
      <c r="H84" s="221" t="str">
        <f t="shared" si="12"/>
        <v/>
      </c>
      <c r="I84" s="529"/>
      <c r="J84" s="221" t="str">
        <f t="shared" si="13"/>
        <v/>
      </c>
      <c r="K84" s="298" t="str">
        <f t="shared" si="18"/>
        <v/>
      </c>
      <c r="L84" s="269"/>
      <c r="M84" s="222" t="str">
        <f t="shared" si="15"/>
        <v/>
      </c>
      <c r="N84" s="99" t="str">
        <f t="shared" si="16"/>
        <v/>
      </c>
      <c r="O84" s="255" t="str">
        <f t="shared" si="19"/>
        <v/>
      </c>
    </row>
    <row r="85" spans="1:15" ht="24" customHeight="1" x14ac:dyDescent="0.7">
      <c r="A85" s="485" t="e">
        <f>VLOOKUP(D85,非表示_活動量と単位!$D$8:$E$75,2,FALSE)</f>
        <v>#N/A</v>
      </c>
      <c r="B85" s="506"/>
      <c r="C85" s="565"/>
      <c r="D85" s="567"/>
      <c r="E85" s="301"/>
      <c r="F85" s="221" t="str">
        <f t="shared" si="11"/>
        <v/>
      </c>
      <c r="G85" s="307"/>
      <c r="H85" s="221" t="str">
        <f t="shared" si="12"/>
        <v/>
      </c>
      <c r="I85" s="529"/>
      <c r="J85" s="221" t="str">
        <f t="shared" si="13"/>
        <v/>
      </c>
      <c r="K85" s="298" t="str">
        <f t="shared" si="18"/>
        <v/>
      </c>
      <c r="L85" s="269"/>
      <c r="M85" s="222" t="str">
        <f t="shared" si="15"/>
        <v/>
      </c>
      <c r="N85" s="99" t="str">
        <f t="shared" si="16"/>
        <v/>
      </c>
      <c r="O85" s="255" t="str">
        <f t="shared" si="19"/>
        <v/>
      </c>
    </row>
    <row r="86" spans="1:15" ht="24" customHeight="1" x14ac:dyDescent="0.7">
      <c r="A86" s="485" t="e">
        <f>VLOOKUP(D86,非表示_活動量と単位!$D$8:$E$75,2,FALSE)</f>
        <v>#N/A</v>
      </c>
      <c r="B86" s="506"/>
      <c r="C86" s="565"/>
      <c r="D86" s="567"/>
      <c r="E86" s="301"/>
      <c r="F86" s="221" t="str">
        <f t="shared" si="11"/>
        <v/>
      </c>
      <c r="G86" s="307"/>
      <c r="H86" s="221" t="str">
        <f t="shared" si="12"/>
        <v/>
      </c>
      <c r="I86" s="529"/>
      <c r="J86" s="221" t="str">
        <f t="shared" si="13"/>
        <v/>
      </c>
      <c r="K86" s="298" t="str">
        <f t="shared" si="18"/>
        <v/>
      </c>
      <c r="L86" s="269"/>
      <c r="M86" s="222" t="str">
        <f t="shared" si="15"/>
        <v/>
      </c>
      <c r="N86" s="99" t="str">
        <f t="shared" si="16"/>
        <v/>
      </c>
      <c r="O86" s="255" t="str">
        <f t="shared" si="19"/>
        <v/>
      </c>
    </row>
    <row r="87" spans="1:15" ht="24" customHeight="1" x14ac:dyDescent="0.7">
      <c r="A87" s="485" t="e">
        <f>VLOOKUP(D87,非表示_活動量と単位!$D$8:$E$75,2,FALSE)</f>
        <v>#N/A</v>
      </c>
      <c r="B87" s="506"/>
      <c r="C87" s="565"/>
      <c r="D87" s="567"/>
      <c r="E87" s="301"/>
      <c r="F87" s="221" t="str">
        <f t="shared" si="11"/>
        <v/>
      </c>
      <c r="G87" s="307"/>
      <c r="H87" s="221" t="str">
        <f t="shared" si="12"/>
        <v/>
      </c>
      <c r="I87" s="529"/>
      <c r="J87" s="221" t="str">
        <f t="shared" si="13"/>
        <v/>
      </c>
      <c r="K87" s="298" t="str">
        <f t="shared" si="18"/>
        <v/>
      </c>
      <c r="L87" s="269"/>
      <c r="M87" s="222" t="str">
        <f t="shared" si="15"/>
        <v/>
      </c>
      <c r="N87" s="99" t="str">
        <f t="shared" si="16"/>
        <v/>
      </c>
      <c r="O87" s="255" t="str">
        <f t="shared" si="19"/>
        <v/>
      </c>
    </row>
    <row r="88" spans="1:15" ht="24" customHeight="1" x14ac:dyDescent="0.7">
      <c r="A88" s="485" t="e">
        <f>VLOOKUP(D88,非表示_活動量と単位!$D$8:$E$75,2,FALSE)</f>
        <v>#N/A</v>
      </c>
      <c r="B88" s="506"/>
      <c r="C88" s="565"/>
      <c r="D88" s="567"/>
      <c r="E88" s="301"/>
      <c r="F88" s="221" t="str">
        <f t="shared" si="11"/>
        <v/>
      </c>
      <c r="G88" s="307"/>
      <c r="H88" s="221" t="str">
        <f t="shared" si="12"/>
        <v/>
      </c>
      <c r="I88" s="529"/>
      <c r="J88" s="221" t="str">
        <f t="shared" si="13"/>
        <v/>
      </c>
      <c r="K88" s="298" t="str">
        <f t="shared" si="18"/>
        <v/>
      </c>
      <c r="L88" s="269"/>
      <c r="M88" s="222" t="str">
        <f t="shared" si="15"/>
        <v/>
      </c>
      <c r="N88" s="99" t="str">
        <f t="shared" si="16"/>
        <v/>
      </c>
      <c r="O88" s="255" t="str">
        <f t="shared" si="19"/>
        <v/>
      </c>
    </row>
    <row r="89" spans="1:15" ht="24" customHeight="1" x14ac:dyDescent="0.7">
      <c r="A89" s="485" t="e">
        <f>VLOOKUP(D89,非表示_活動量と単位!$D$8:$E$75,2,FALSE)</f>
        <v>#N/A</v>
      </c>
      <c r="B89" s="506"/>
      <c r="C89" s="565"/>
      <c r="D89" s="567"/>
      <c r="E89" s="301"/>
      <c r="F89" s="221" t="str">
        <f t="shared" si="11"/>
        <v/>
      </c>
      <c r="G89" s="307"/>
      <c r="H89" s="221" t="str">
        <f t="shared" si="12"/>
        <v/>
      </c>
      <c r="I89" s="529"/>
      <c r="J89" s="221" t="str">
        <f t="shared" si="13"/>
        <v/>
      </c>
      <c r="K89" s="298" t="str">
        <f t="shared" si="18"/>
        <v/>
      </c>
      <c r="L89" s="269"/>
      <c r="M89" s="222" t="str">
        <f t="shared" si="15"/>
        <v/>
      </c>
      <c r="N89" s="99" t="str">
        <f t="shared" si="16"/>
        <v/>
      </c>
      <c r="O89" s="255" t="str">
        <f t="shared" si="19"/>
        <v/>
      </c>
    </row>
    <row r="90" spans="1:15" ht="24" customHeight="1" x14ac:dyDescent="0.7">
      <c r="A90" s="485" t="e">
        <f>VLOOKUP(D90,非表示_活動量と単位!$D$8:$E$75,2,FALSE)</f>
        <v>#N/A</v>
      </c>
      <c r="B90" s="506"/>
      <c r="C90" s="565"/>
      <c r="D90" s="567"/>
      <c r="E90" s="301"/>
      <c r="F90" s="221" t="str">
        <f t="shared" si="11"/>
        <v/>
      </c>
      <c r="G90" s="307"/>
      <c r="H90" s="221" t="str">
        <f t="shared" si="12"/>
        <v/>
      </c>
      <c r="I90" s="529"/>
      <c r="J90" s="221" t="str">
        <f t="shared" si="13"/>
        <v/>
      </c>
      <c r="K90" s="298" t="str">
        <f t="shared" si="18"/>
        <v/>
      </c>
      <c r="L90" s="269"/>
      <c r="M90" s="222" t="str">
        <f t="shared" si="15"/>
        <v/>
      </c>
      <c r="N90" s="99" t="str">
        <f t="shared" si="16"/>
        <v/>
      </c>
      <c r="O90" s="255" t="str">
        <f t="shared" si="19"/>
        <v/>
      </c>
    </row>
    <row r="91" spans="1:15" ht="24" customHeight="1" x14ac:dyDescent="0.7">
      <c r="A91" s="485" t="e">
        <f>VLOOKUP(D91,非表示_活動量と単位!$D$8:$E$75,2,FALSE)</f>
        <v>#N/A</v>
      </c>
      <c r="B91" s="506"/>
      <c r="C91" s="565"/>
      <c r="D91" s="567"/>
      <c r="E91" s="301"/>
      <c r="F91" s="221" t="str">
        <f t="shared" si="11"/>
        <v/>
      </c>
      <c r="G91" s="307"/>
      <c r="H91" s="221" t="str">
        <f t="shared" si="12"/>
        <v/>
      </c>
      <c r="I91" s="529"/>
      <c r="J91" s="221" t="str">
        <f t="shared" si="13"/>
        <v/>
      </c>
      <c r="K91" s="298" t="str">
        <f t="shared" si="18"/>
        <v/>
      </c>
      <c r="L91" s="269"/>
      <c r="M91" s="222" t="str">
        <f t="shared" si="15"/>
        <v/>
      </c>
      <c r="N91" s="99" t="str">
        <f t="shared" si="16"/>
        <v/>
      </c>
      <c r="O91" s="255" t="str">
        <f t="shared" si="19"/>
        <v/>
      </c>
    </row>
    <row r="92" spans="1:15" ht="24" customHeight="1" x14ac:dyDescent="0.7">
      <c r="A92" s="485" t="e">
        <f>VLOOKUP(D92,非表示_活動量と単位!$D$8:$E$75,2,FALSE)</f>
        <v>#N/A</v>
      </c>
      <c r="B92" s="506"/>
      <c r="C92" s="565"/>
      <c r="D92" s="567"/>
      <c r="E92" s="301"/>
      <c r="F92" s="221" t="str">
        <f t="shared" si="11"/>
        <v/>
      </c>
      <c r="G92" s="307"/>
      <c r="H92" s="221" t="str">
        <f t="shared" si="12"/>
        <v/>
      </c>
      <c r="I92" s="529"/>
      <c r="J92" s="221" t="str">
        <f t="shared" si="13"/>
        <v/>
      </c>
      <c r="K92" s="298" t="str">
        <f t="shared" si="18"/>
        <v/>
      </c>
      <c r="L92" s="269"/>
      <c r="M92" s="222" t="str">
        <f t="shared" si="15"/>
        <v/>
      </c>
      <c r="N92" s="99" t="str">
        <f t="shared" si="16"/>
        <v/>
      </c>
      <c r="O92" s="255" t="str">
        <f t="shared" si="19"/>
        <v/>
      </c>
    </row>
    <row r="93" spans="1:15" ht="24" customHeight="1" x14ac:dyDescent="0.7">
      <c r="A93" s="485" t="e">
        <f>VLOOKUP(D93,非表示_活動量と単位!$D$8:$E$75,2,FALSE)</f>
        <v>#N/A</v>
      </c>
      <c r="B93" s="506"/>
      <c r="C93" s="565"/>
      <c r="D93" s="567"/>
      <c r="E93" s="301"/>
      <c r="F93" s="221" t="str">
        <f t="shared" si="11"/>
        <v/>
      </c>
      <c r="G93" s="307"/>
      <c r="H93" s="221" t="str">
        <f t="shared" si="12"/>
        <v/>
      </c>
      <c r="I93" s="529"/>
      <c r="J93" s="221" t="str">
        <f t="shared" si="13"/>
        <v/>
      </c>
      <c r="K93" s="298" t="str">
        <f t="shared" si="18"/>
        <v/>
      </c>
      <c r="L93" s="269"/>
      <c r="M93" s="222" t="str">
        <f t="shared" si="15"/>
        <v/>
      </c>
      <c r="N93" s="99" t="str">
        <f t="shared" si="16"/>
        <v/>
      </c>
      <c r="O93" s="255" t="str">
        <f t="shared" si="19"/>
        <v/>
      </c>
    </row>
    <row r="94" spans="1:15" ht="24" customHeight="1" x14ac:dyDescent="0.7">
      <c r="A94" s="485" t="e">
        <f>VLOOKUP(D94,非表示_活動量と単位!$D$8:$E$75,2,FALSE)</f>
        <v>#N/A</v>
      </c>
      <c r="B94" s="506"/>
      <c r="C94" s="565"/>
      <c r="D94" s="567"/>
      <c r="E94" s="301"/>
      <c r="F94" s="221" t="str">
        <f t="shared" si="11"/>
        <v/>
      </c>
      <c r="G94" s="307"/>
      <c r="H94" s="221" t="str">
        <f t="shared" si="12"/>
        <v/>
      </c>
      <c r="I94" s="529"/>
      <c r="J94" s="221" t="str">
        <f t="shared" si="13"/>
        <v/>
      </c>
      <c r="K94" s="298" t="str">
        <f t="shared" si="18"/>
        <v/>
      </c>
      <c r="L94" s="269"/>
      <c r="M94" s="222" t="str">
        <f t="shared" si="15"/>
        <v/>
      </c>
      <c r="N94" s="99" t="str">
        <f t="shared" si="16"/>
        <v/>
      </c>
      <c r="O94" s="255" t="str">
        <f t="shared" si="19"/>
        <v/>
      </c>
    </row>
    <row r="95" spans="1:15" ht="24" customHeight="1" x14ac:dyDescent="0.7">
      <c r="A95" s="485" t="e">
        <f>VLOOKUP(D95,非表示_活動量と単位!$D$8:$E$75,2,FALSE)</f>
        <v>#N/A</v>
      </c>
      <c r="B95" s="506"/>
      <c r="C95" s="565"/>
      <c r="D95" s="567"/>
      <c r="E95" s="301"/>
      <c r="F95" s="221" t="str">
        <f t="shared" si="11"/>
        <v/>
      </c>
      <c r="G95" s="307"/>
      <c r="H95" s="221" t="str">
        <f t="shared" si="12"/>
        <v/>
      </c>
      <c r="I95" s="529"/>
      <c r="J95" s="221" t="str">
        <f t="shared" si="13"/>
        <v/>
      </c>
      <c r="K95" s="298" t="str">
        <f t="shared" si="18"/>
        <v/>
      </c>
      <c r="L95" s="269"/>
      <c r="M95" s="222" t="str">
        <f t="shared" si="15"/>
        <v/>
      </c>
      <c r="N95" s="99" t="str">
        <f t="shared" si="16"/>
        <v/>
      </c>
      <c r="O95" s="255" t="str">
        <f t="shared" si="19"/>
        <v/>
      </c>
    </row>
    <row r="96" spans="1:15" ht="24" customHeight="1" x14ac:dyDescent="0.7">
      <c r="A96" s="485" t="e">
        <f>VLOOKUP(D96,非表示_活動量と単位!$D$8:$E$75,2,FALSE)</f>
        <v>#N/A</v>
      </c>
      <c r="B96" s="506"/>
      <c r="C96" s="565"/>
      <c r="D96" s="567"/>
      <c r="E96" s="301"/>
      <c r="F96" s="221" t="str">
        <f t="shared" si="11"/>
        <v/>
      </c>
      <c r="G96" s="307"/>
      <c r="H96" s="221" t="str">
        <f t="shared" si="12"/>
        <v/>
      </c>
      <c r="I96" s="529"/>
      <c r="J96" s="221" t="str">
        <f t="shared" si="13"/>
        <v/>
      </c>
      <c r="K96" s="298" t="str">
        <f t="shared" si="18"/>
        <v/>
      </c>
      <c r="L96" s="269"/>
      <c r="M96" s="222" t="str">
        <f t="shared" si="15"/>
        <v/>
      </c>
      <c r="N96" s="99" t="str">
        <f t="shared" si="16"/>
        <v/>
      </c>
      <c r="O96" s="255" t="str">
        <f t="shared" si="19"/>
        <v/>
      </c>
    </row>
    <row r="97" spans="1:104" ht="24" customHeight="1" thickBot="1" x14ac:dyDescent="0.75">
      <c r="A97" s="485" t="e">
        <f>VLOOKUP(D97,非表示_活動量と単位!$D$8:$E$75,2,FALSE)</f>
        <v>#N/A</v>
      </c>
      <c r="B97" s="506"/>
      <c r="C97" s="565"/>
      <c r="D97" s="567"/>
      <c r="E97" s="301"/>
      <c r="F97" s="221" t="str">
        <f t="shared" si="11"/>
        <v/>
      </c>
      <c r="G97" s="307"/>
      <c r="H97" s="221" t="str">
        <f t="shared" si="12"/>
        <v/>
      </c>
      <c r="I97" s="529"/>
      <c r="J97" s="221" t="str">
        <f t="shared" si="13"/>
        <v/>
      </c>
      <c r="K97" s="298" t="str">
        <f t="shared" si="18"/>
        <v/>
      </c>
      <c r="L97" s="269"/>
      <c r="M97" s="222" t="str">
        <f t="shared" si="15"/>
        <v/>
      </c>
      <c r="N97" s="99" t="str">
        <f t="shared" si="16"/>
        <v/>
      </c>
      <c r="O97" s="255" t="str">
        <f t="shared" si="19"/>
        <v/>
      </c>
      <c r="CZ97" s="35" t="s">
        <v>676</v>
      </c>
    </row>
    <row r="98" spans="1:104" ht="24" customHeight="1" x14ac:dyDescent="0.7">
      <c r="A98" s="485" t="e">
        <f>VLOOKUP(D98,非表示_活動量と単位!$D$8:$E$75,2,FALSE)</f>
        <v>#N/A</v>
      </c>
      <c r="B98" s="506"/>
      <c r="C98" s="565"/>
      <c r="D98" s="567"/>
      <c r="E98" s="301"/>
      <c r="F98" s="221" t="str">
        <f t="shared" si="11"/>
        <v/>
      </c>
      <c r="G98" s="307"/>
      <c r="H98" s="221" t="str">
        <f t="shared" si="12"/>
        <v/>
      </c>
      <c r="I98" s="529"/>
      <c r="J98" s="221" t="str">
        <f t="shared" si="13"/>
        <v/>
      </c>
      <c r="K98" s="298" t="str">
        <f t="shared" si="18"/>
        <v/>
      </c>
      <c r="L98" s="269"/>
      <c r="M98" s="222" t="str">
        <f t="shared" si="15"/>
        <v/>
      </c>
      <c r="N98" s="99" t="str">
        <f t="shared" si="16"/>
        <v/>
      </c>
      <c r="O98" s="255" t="str">
        <f t="shared" si="19"/>
        <v/>
      </c>
      <c r="CZ98" s="102" t="s">
        <v>672</v>
      </c>
    </row>
    <row r="99" spans="1:104" ht="24" customHeight="1" x14ac:dyDescent="0.7">
      <c r="A99" s="485" t="e">
        <f>VLOOKUP(D99,非表示_活動量と単位!$D$8:$E$75,2,FALSE)</f>
        <v>#N/A</v>
      </c>
      <c r="B99" s="506"/>
      <c r="C99" s="565"/>
      <c r="D99" s="567"/>
      <c r="E99" s="301"/>
      <c r="F99" s="221" t="str">
        <f t="shared" si="11"/>
        <v/>
      </c>
      <c r="G99" s="307"/>
      <c r="H99" s="221" t="str">
        <f t="shared" si="12"/>
        <v/>
      </c>
      <c r="I99" s="529"/>
      <c r="J99" s="221" t="str">
        <f t="shared" si="13"/>
        <v/>
      </c>
      <c r="K99" s="298" t="str">
        <f t="shared" si="18"/>
        <v/>
      </c>
      <c r="L99" s="269"/>
      <c r="M99" s="222" t="str">
        <f t="shared" si="15"/>
        <v/>
      </c>
      <c r="N99" s="99" t="str">
        <f t="shared" si="16"/>
        <v/>
      </c>
      <c r="O99" s="255" t="str">
        <f t="shared" si="19"/>
        <v/>
      </c>
      <c r="CZ99" s="103" t="s">
        <v>674</v>
      </c>
    </row>
    <row r="100" spans="1:104" ht="24" customHeight="1" x14ac:dyDescent="0.7">
      <c r="A100" s="485" t="e">
        <f>VLOOKUP(D100,非表示_活動量と単位!$D$8:$E$75,2,FALSE)</f>
        <v>#N/A</v>
      </c>
      <c r="B100" s="506"/>
      <c r="C100" s="565"/>
      <c r="D100" s="567"/>
      <c r="E100" s="301"/>
      <c r="F100" s="221" t="str">
        <f t="shared" si="11"/>
        <v/>
      </c>
      <c r="G100" s="307"/>
      <c r="H100" s="221" t="str">
        <f t="shared" si="12"/>
        <v/>
      </c>
      <c r="I100" s="529"/>
      <c r="J100" s="221" t="str">
        <f t="shared" si="13"/>
        <v/>
      </c>
      <c r="K100" s="298" t="str">
        <f t="shared" si="18"/>
        <v/>
      </c>
      <c r="L100" s="269"/>
      <c r="M100" s="222" t="str">
        <f t="shared" si="15"/>
        <v/>
      </c>
      <c r="N100" s="99" t="str">
        <f t="shared" si="16"/>
        <v/>
      </c>
      <c r="O100" s="255" t="str">
        <f t="shared" si="19"/>
        <v/>
      </c>
      <c r="CY100" s="74"/>
      <c r="CZ100" s="103" t="s">
        <v>678</v>
      </c>
    </row>
    <row r="101" spans="1:104" ht="24" customHeight="1" thickBot="1" x14ac:dyDescent="0.75">
      <c r="A101" s="485" t="e">
        <f>VLOOKUP(D101,非表示_活動量と単位!$D$8:$E$75,2,FALSE)</f>
        <v>#N/A</v>
      </c>
      <c r="B101" s="506"/>
      <c r="C101" s="565"/>
      <c r="D101" s="568"/>
      <c r="E101" s="302"/>
      <c r="F101" s="227" t="str">
        <f t="shared" si="11"/>
        <v/>
      </c>
      <c r="G101" s="308"/>
      <c r="H101" s="227" t="str">
        <f t="shared" si="12"/>
        <v/>
      </c>
      <c r="I101" s="530"/>
      <c r="J101" s="227" t="str">
        <f t="shared" si="13"/>
        <v/>
      </c>
      <c r="K101" s="299" t="str">
        <f t="shared" si="18"/>
        <v/>
      </c>
      <c r="L101" s="270"/>
      <c r="M101" s="228" t="str">
        <f t="shared" si="15"/>
        <v/>
      </c>
      <c r="N101" s="239" t="str">
        <f t="shared" si="16"/>
        <v/>
      </c>
      <c r="O101" s="256" t="str">
        <f t="shared" si="19"/>
        <v/>
      </c>
      <c r="CY101" s="74"/>
      <c r="CZ101" s="103" t="s">
        <v>675</v>
      </c>
    </row>
    <row r="102" spans="1:104" ht="12" customHeight="1" thickBot="1" x14ac:dyDescent="0.75">
      <c r="CY102" s="74"/>
      <c r="CZ102" s="104" t="s">
        <v>673</v>
      </c>
    </row>
    <row r="103" spans="1:104" ht="12" customHeight="1" x14ac:dyDescent="0.7"/>
    <row r="104" spans="1:104" ht="12" customHeight="1" x14ac:dyDescent="0.7"/>
    <row r="105" spans="1:104" ht="12" customHeight="1" x14ac:dyDescent="0.7"/>
    <row r="106" spans="1:104" ht="12" customHeight="1" x14ac:dyDescent="0.7"/>
    <row r="107" spans="1:104" ht="12" customHeight="1" x14ac:dyDescent="0.7"/>
    <row r="108" spans="1:104" ht="12" customHeight="1" x14ac:dyDescent="0.7"/>
    <row r="109" spans="1:104" ht="12" customHeight="1" x14ac:dyDescent="0.7"/>
    <row r="110" spans="1:104" ht="12" customHeight="1" x14ac:dyDescent="0.7"/>
    <row r="111" spans="1:104" ht="12" customHeight="1" x14ac:dyDescent="0.7"/>
    <row r="112" spans="1:104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spans="98:102" ht="12" customHeight="1" x14ac:dyDescent="0.7"/>
    <row r="146" spans="98:102" ht="12" customHeight="1" x14ac:dyDescent="0.7"/>
    <row r="147" spans="98:102" ht="12" customHeight="1" x14ac:dyDescent="0.7"/>
    <row r="148" spans="98:102" ht="12" customHeight="1" x14ac:dyDescent="0.7"/>
    <row r="149" spans="98:102" ht="12" customHeight="1" x14ac:dyDescent="0.7">
      <c r="CT149" s="5"/>
      <c r="CU149" s="5"/>
      <c r="CV149" s="5"/>
      <c r="CW149" s="5"/>
      <c r="CX149" s="5"/>
    </row>
    <row r="150" spans="98:102" ht="12" customHeight="1" x14ac:dyDescent="0.7">
      <c r="CT150" s="5"/>
      <c r="CU150" s="5"/>
      <c r="CV150" s="5"/>
      <c r="CW150" s="5"/>
      <c r="CX150" s="5"/>
    </row>
    <row r="151" spans="98:102" ht="12" customHeight="1" x14ac:dyDescent="0.7">
      <c r="CT151" s="5"/>
      <c r="CU151" s="5"/>
      <c r="CV151" s="5"/>
      <c r="CW151" s="5"/>
      <c r="CX151" s="5"/>
    </row>
    <row r="152" spans="98:102" ht="12" customHeight="1" x14ac:dyDescent="0.7">
      <c r="CT152" s="5"/>
      <c r="CU152" s="5"/>
      <c r="CV152" s="5"/>
      <c r="CW152" s="5"/>
      <c r="CX152" s="5"/>
    </row>
    <row r="153" spans="98:102" ht="12" customHeight="1" x14ac:dyDescent="0.7">
      <c r="CT153" s="5"/>
      <c r="CU153" s="5"/>
      <c r="CV153" s="5"/>
      <c r="CW153" s="5"/>
      <c r="CX153" s="5"/>
    </row>
    <row r="154" spans="98:102" ht="12" customHeight="1" x14ac:dyDescent="0.7">
      <c r="CT154" s="5"/>
      <c r="CU154" s="5"/>
      <c r="CV154" s="5"/>
      <c r="CW154" s="5"/>
      <c r="CX154" s="5"/>
    </row>
    <row r="155" spans="98:102" ht="12" customHeight="1" x14ac:dyDescent="0.7">
      <c r="CT155" s="5"/>
      <c r="CU155" s="5"/>
      <c r="CV155" s="5"/>
      <c r="CW155" s="5"/>
      <c r="CX155" s="5"/>
    </row>
    <row r="156" spans="98:102" ht="12" customHeight="1" x14ac:dyDescent="0.7"/>
    <row r="157" spans="98:102" ht="12" customHeight="1" x14ac:dyDescent="0.7"/>
    <row r="158" spans="98:102" ht="12" customHeight="1" x14ac:dyDescent="0.7"/>
    <row r="159" spans="98:102" ht="12" customHeight="1" x14ac:dyDescent="0.7"/>
    <row r="160" spans="98:102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</sheetData>
  <sheetProtection algorithmName="SHA-512" hashValue="vLHzDx+CSLoSXZAnQ50QImAoQ3lrsJrEODJv8JVo00wTZm39ReXIcPjCgbf6vrYd/y8Eoyu5JM1rnauKkCm7EA==" saltValue="KFZ3xeihQD9CL1/Tqxxfgg==" spinCount="100000" sheet="1" scenarios="1" formatRows="0"/>
  <mergeCells count="26">
    <mergeCell ref="N4:O4"/>
    <mergeCell ref="N5:N6"/>
    <mergeCell ref="O5:O6"/>
    <mergeCell ref="I32:J32"/>
    <mergeCell ref="I33:J33"/>
    <mergeCell ref="K4:K6"/>
    <mergeCell ref="L4:L6"/>
    <mergeCell ref="M4:M5"/>
    <mergeCell ref="I4:J5"/>
    <mergeCell ref="B4:B6"/>
    <mergeCell ref="C4:C6"/>
    <mergeCell ref="D4:D6"/>
    <mergeCell ref="E4:F5"/>
    <mergeCell ref="G4:H5"/>
    <mergeCell ref="B44:B46"/>
    <mergeCell ref="C44:C46"/>
    <mergeCell ref="D44:D46"/>
    <mergeCell ref="E44:F45"/>
    <mergeCell ref="G44:H45"/>
    <mergeCell ref="I44:J45"/>
    <mergeCell ref="K44:K46"/>
    <mergeCell ref="L44:L46"/>
    <mergeCell ref="M44:M45"/>
    <mergeCell ref="N44:O44"/>
    <mergeCell ref="N45:N46"/>
    <mergeCell ref="O45:O46"/>
  </mergeCells>
  <phoneticPr fontId="2"/>
  <conditionalFormatting sqref="G7:H7 G9:H9 H8 G12:H21">
    <cfRule type="expression" dxfId="82" priority="81">
      <formula>$A7=1</formula>
    </cfRule>
  </conditionalFormatting>
  <conditionalFormatting sqref="E2 B7:D7 B9:D9 B8 H8 J8:O8 B30:D31 G9:O31 B12:D22 G7:O7 E7:F31 B47:O101">
    <cfRule type="expression" dxfId="81" priority="80">
      <formula>$BD$3=TRUE</formula>
    </cfRule>
  </conditionalFormatting>
  <conditionalFormatting sqref="I8">
    <cfRule type="expression" dxfId="80" priority="74">
      <formula>$BD$3=TRUE</formula>
    </cfRule>
  </conditionalFormatting>
  <conditionalFormatting sqref="G8">
    <cfRule type="expression" dxfId="79" priority="78">
      <formula>$A8=1</formula>
    </cfRule>
  </conditionalFormatting>
  <conditionalFormatting sqref="G8">
    <cfRule type="expression" dxfId="78" priority="77">
      <formula>$BD$3=TRUE</formula>
    </cfRule>
  </conditionalFormatting>
  <conditionalFormatting sqref="D8">
    <cfRule type="expression" dxfId="77" priority="76">
      <formula>$BD$3=TRUE</formula>
    </cfRule>
  </conditionalFormatting>
  <conditionalFormatting sqref="C8">
    <cfRule type="expression" dxfId="76" priority="75">
      <formula>$BD$3=TRUE</formula>
    </cfRule>
  </conditionalFormatting>
  <conditionalFormatting sqref="B47:D101 F47:O101 E14:E21 F7:F21">
    <cfRule type="expression" dxfId="75" priority="73">
      <formula>$AO$3=TRUE</formula>
    </cfRule>
  </conditionalFormatting>
  <conditionalFormatting sqref="G47:H47 G92:H100 G79:H81">
    <cfRule type="expression" dxfId="74" priority="72">
      <formula>$A47=1</formula>
    </cfRule>
  </conditionalFormatting>
  <conditionalFormatting sqref="B92:D100 B47 B79:B81 D79:D81 D47:D50 D69:D70 D59:D60 F47:M101">
    <cfRule type="expression" dxfId="73" priority="71">
      <formula>$BB$3=TRUE</formula>
    </cfRule>
  </conditionalFormatting>
  <conditionalFormatting sqref="C79:C81">
    <cfRule type="expression" dxfId="72" priority="70">
      <formula>$BB$3=TRUE</formula>
    </cfRule>
  </conditionalFormatting>
  <conditionalFormatting sqref="C47">
    <cfRule type="expression" dxfId="71" priority="69">
      <formula>$BB$3=TRUE</formula>
    </cfRule>
  </conditionalFormatting>
  <conditionalFormatting sqref="G101:H101">
    <cfRule type="expression" dxfId="70" priority="68">
      <formula>$A101=1</formula>
    </cfRule>
  </conditionalFormatting>
  <conditionalFormatting sqref="B101:D101">
    <cfRule type="expression" dxfId="69" priority="67">
      <formula>$BB$3=TRUE</formula>
    </cfRule>
  </conditionalFormatting>
  <conditionalFormatting sqref="G87:H91">
    <cfRule type="expression" dxfId="68" priority="66">
      <formula>$A87=1</formula>
    </cfRule>
  </conditionalFormatting>
  <conditionalFormatting sqref="B87:D91">
    <cfRule type="expression" dxfId="67" priority="65">
      <formula>$BB$3=TRUE</formula>
    </cfRule>
  </conditionalFormatting>
  <conditionalFormatting sqref="G82:H86">
    <cfRule type="expression" dxfId="66" priority="64">
      <formula>$A82=1</formula>
    </cfRule>
  </conditionalFormatting>
  <conditionalFormatting sqref="B82:D86">
    <cfRule type="expression" dxfId="65" priority="63">
      <formula>$BB$3=TRUE</formula>
    </cfRule>
  </conditionalFormatting>
  <conditionalFormatting sqref="G48:H50">
    <cfRule type="expression" dxfId="64" priority="62">
      <formula>$A48=1</formula>
    </cfRule>
  </conditionalFormatting>
  <conditionalFormatting sqref="B48:B50">
    <cfRule type="expression" dxfId="63" priority="61">
      <formula>$BB$3=TRUE</formula>
    </cfRule>
  </conditionalFormatting>
  <conditionalFormatting sqref="C48:C50">
    <cfRule type="expression" dxfId="62" priority="60">
      <formula>$BB$3=TRUE</formula>
    </cfRule>
  </conditionalFormatting>
  <conditionalFormatting sqref="G56:H58">
    <cfRule type="expression" dxfId="61" priority="59">
      <formula>$A56=1</formula>
    </cfRule>
  </conditionalFormatting>
  <conditionalFormatting sqref="B56:D58">
    <cfRule type="expression" dxfId="60" priority="58">
      <formula>$BB$3=TRUE</formula>
    </cfRule>
  </conditionalFormatting>
  <conditionalFormatting sqref="G51:H55">
    <cfRule type="expression" dxfId="59" priority="57">
      <formula>$A51=1</formula>
    </cfRule>
  </conditionalFormatting>
  <conditionalFormatting sqref="B51:D55">
    <cfRule type="expression" dxfId="58" priority="56">
      <formula>$BB$3=TRUE</formula>
    </cfRule>
  </conditionalFormatting>
  <conditionalFormatting sqref="G69:H70">
    <cfRule type="expression" dxfId="57" priority="55">
      <formula>$A69=1</formula>
    </cfRule>
  </conditionalFormatting>
  <conditionalFormatting sqref="B69:B70">
    <cfRule type="expression" dxfId="56" priority="54">
      <formula>$BB$3=TRUE</formula>
    </cfRule>
  </conditionalFormatting>
  <conditionalFormatting sqref="C69:C70">
    <cfRule type="expression" dxfId="55" priority="53">
      <formula>$BB$3=TRUE</formula>
    </cfRule>
  </conditionalFormatting>
  <conditionalFormatting sqref="G76:H78">
    <cfRule type="expression" dxfId="54" priority="52">
      <formula>$A76=1</formula>
    </cfRule>
  </conditionalFormatting>
  <conditionalFormatting sqref="B76:D78">
    <cfRule type="expression" dxfId="53" priority="51">
      <formula>$BB$3=TRUE</formula>
    </cfRule>
  </conditionalFormatting>
  <conditionalFormatting sqref="G71:H75">
    <cfRule type="expression" dxfId="52" priority="50">
      <formula>$A71=1</formula>
    </cfRule>
  </conditionalFormatting>
  <conditionalFormatting sqref="B71:D75">
    <cfRule type="expression" dxfId="51" priority="49">
      <formula>$BB$3=TRUE</formula>
    </cfRule>
  </conditionalFormatting>
  <conditionalFormatting sqref="G59:H60">
    <cfRule type="expression" dxfId="50" priority="48">
      <formula>$A59=1</formula>
    </cfRule>
  </conditionalFormatting>
  <conditionalFormatting sqref="B59:B60">
    <cfRule type="expression" dxfId="49" priority="47">
      <formula>$BB$3=TRUE</formula>
    </cfRule>
  </conditionalFormatting>
  <conditionalFormatting sqref="C59:C60">
    <cfRule type="expression" dxfId="48" priority="46">
      <formula>$BB$3=TRUE</formula>
    </cfRule>
  </conditionalFormatting>
  <conditionalFormatting sqref="G66:H68">
    <cfRule type="expression" dxfId="47" priority="45">
      <formula>$A66=1</formula>
    </cfRule>
  </conditionalFormatting>
  <conditionalFormatting sqref="B66:D68">
    <cfRule type="expression" dxfId="46" priority="44">
      <formula>$BB$3=TRUE</formula>
    </cfRule>
  </conditionalFormatting>
  <conditionalFormatting sqref="G61:H65">
    <cfRule type="expression" dxfId="45" priority="43">
      <formula>$A61=1</formula>
    </cfRule>
  </conditionalFormatting>
  <conditionalFormatting sqref="B61:D65">
    <cfRule type="expression" dxfId="44" priority="42">
      <formula>$BB$3=TRUE</formula>
    </cfRule>
  </conditionalFormatting>
  <conditionalFormatting sqref="N50:O50">
    <cfRule type="expression" dxfId="43" priority="41">
      <formula>$BD$3=TRUE</formula>
    </cfRule>
  </conditionalFormatting>
  <conditionalFormatting sqref="N48:O49">
    <cfRule type="expression" dxfId="42" priority="40">
      <formula>$BD$3=TRUE</formula>
    </cfRule>
  </conditionalFormatting>
  <conditionalFormatting sqref="N83:O92">
    <cfRule type="expression" dxfId="41" priority="39">
      <formula>$BD$3=TRUE</formula>
    </cfRule>
  </conditionalFormatting>
  <conditionalFormatting sqref="N51:O57">
    <cfRule type="expression" dxfId="40" priority="38">
      <formula>$BD$3=TRUE</formula>
    </cfRule>
  </conditionalFormatting>
  <conditionalFormatting sqref="N72:O72">
    <cfRule type="expression" dxfId="39" priority="37">
      <formula>$BD$3=TRUE</formula>
    </cfRule>
  </conditionalFormatting>
  <conditionalFormatting sqref="N58:O59">
    <cfRule type="expression" dxfId="38" priority="36">
      <formula>$BD$3=TRUE</formula>
    </cfRule>
  </conditionalFormatting>
  <conditionalFormatting sqref="N73:O79">
    <cfRule type="expression" dxfId="37" priority="35">
      <formula>$BD$3=TRUE</formula>
    </cfRule>
  </conditionalFormatting>
  <conditionalFormatting sqref="N62:O62">
    <cfRule type="expression" dxfId="36" priority="34">
      <formula>$BD$3=TRUE</formula>
    </cfRule>
  </conditionalFormatting>
  <conditionalFormatting sqref="N60:O61">
    <cfRule type="expression" dxfId="35" priority="33">
      <formula>$BD$3=TRUE</formula>
    </cfRule>
  </conditionalFormatting>
  <conditionalFormatting sqref="N63:O69">
    <cfRule type="expression" dxfId="34" priority="32">
      <formula>$BD$3=TRUE</formula>
    </cfRule>
  </conditionalFormatting>
  <conditionalFormatting sqref="N70:O71">
    <cfRule type="expression" dxfId="33" priority="31">
      <formula>$BD$3=TRUE</formula>
    </cfRule>
  </conditionalFormatting>
  <conditionalFormatting sqref="N101:O101">
    <cfRule type="expression" dxfId="32" priority="30">
      <formula>$BD$3=TRUE</formula>
    </cfRule>
  </conditionalFormatting>
  <conditionalFormatting sqref="E47">
    <cfRule type="expression" dxfId="31" priority="29">
      <formula>$AO$3=TRUE</formula>
    </cfRule>
  </conditionalFormatting>
  <conditionalFormatting sqref="E48:E100">
    <cfRule type="expression" dxfId="30" priority="28">
      <formula>$AO$3=TRUE</formula>
    </cfRule>
  </conditionalFormatting>
  <conditionalFormatting sqref="E101">
    <cfRule type="expression" dxfId="29" priority="27">
      <formula>$AO$3=TRUE</formula>
    </cfRule>
  </conditionalFormatting>
  <conditionalFormatting sqref="B29:D29">
    <cfRule type="expression" dxfId="28" priority="26">
      <formula>$BD$3=TRUE</formula>
    </cfRule>
  </conditionalFormatting>
  <conditionalFormatting sqref="B28:D28">
    <cfRule type="expression" dxfId="27" priority="25">
      <formula>$BD$3=TRUE</formula>
    </cfRule>
  </conditionalFormatting>
  <conditionalFormatting sqref="B27:D27">
    <cfRule type="expression" dxfId="26" priority="24">
      <formula>$BD$3=TRUE</formula>
    </cfRule>
  </conditionalFormatting>
  <conditionalFormatting sqref="B26:D26">
    <cfRule type="expression" dxfId="25" priority="23">
      <formula>$BD$3=TRUE</formula>
    </cfRule>
  </conditionalFormatting>
  <conditionalFormatting sqref="B25:D25">
    <cfRule type="expression" dxfId="24" priority="22">
      <formula>$BD$3=TRUE</formula>
    </cfRule>
  </conditionalFormatting>
  <conditionalFormatting sqref="B24:D24">
    <cfRule type="expression" dxfId="23" priority="21">
      <formula>$BD$3=TRUE</formula>
    </cfRule>
  </conditionalFormatting>
  <conditionalFormatting sqref="B23:D23">
    <cfRule type="expression" dxfId="22" priority="20">
      <formula>$BD$3=TRUE</formula>
    </cfRule>
  </conditionalFormatting>
  <conditionalFormatting sqref="F22:F31">
    <cfRule type="expression" dxfId="21" priority="19">
      <formula>$AO$3=TRUE</formula>
    </cfRule>
  </conditionalFormatting>
  <conditionalFormatting sqref="E22">
    <cfRule type="expression" dxfId="20" priority="18">
      <formula>$AO$3=TRUE</formula>
    </cfRule>
  </conditionalFormatting>
  <conditionalFormatting sqref="E23:E31">
    <cfRule type="expression" dxfId="19" priority="17">
      <formula>$AO$3=TRUE</formula>
    </cfRule>
  </conditionalFormatting>
  <conditionalFormatting sqref="G10:H11">
    <cfRule type="expression" dxfId="18" priority="16">
      <formula>$A10=1</formula>
    </cfRule>
  </conditionalFormatting>
  <conditionalFormatting sqref="B10:D11">
    <cfRule type="expression" dxfId="17" priority="15">
      <formula>$BD$3=TRUE</formula>
    </cfRule>
  </conditionalFormatting>
  <conditionalFormatting sqref="E8:E11">
    <cfRule type="expression" dxfId="16" priority="14">
      <formula>$AO$3=TRUE</formula>
    </cfRule>
  </conditionalFormatting>
  <conditionalFormatting sqref="E7">
    <cfRule type="expression" dxfId="15" priority="13">
      <formula>$AO$3=TRUE</formula>
    </cfRule>
  </conditionalFormatting>
  <conditionalFormatting sqref="E12:E13">
    <cfRule type="expression" dxfId="14" priority="12">
      <formula>$AO$3=TRUE</formula>
    </cfRule>
  </conditionalFormatting>
  <conditionalFormatting sqref="F7:F11 F14:F21">
    <cfRule type="expression" dxfId="13" priority="11">
      <formula>$Z$3=TRUE</formula>
    </cfRule>
  </conditionalFormatting>
  <conditionalFormatting sqref="F12:F13">
    <cfRule type="expression" dxfId="12" priority="10">
      <formula>$Z$3=TRUE</formula>
    </cfRule>
  </conditionalFormatting>
  <conditionalFormatting sqref="K32:K33">
    <cfRule type="expression" dxfId="11" priority="9">
      <formula>$BD$3=TRUE</formula>
    </cfRule>
  </conditionalFormatting>
  <conditionalFormatting sqref="K32:K33">
    <cfRule type="expression" dxfId="10" priority="8">
      <formula>$BS$3=TRUE</formula>
    </cfRule>
  </conditionalFormatting>
  <conditionalFormatting sqref="K32">
    <cfRule type="expression" dxfId="9" priority="7">
      <formula>$BQ$3=TRUE</formula>
    </cfRule>
  </conditionalFormatting>
  <conditionalFormatting sqref="K33">
    <cfRule type="expression" dxfId="8" priority="6">
      <formula>$BQ$3=TRUE</formula>
    </cfRule>
  </conditionalFormatting>
  <conditionalFormatting sqref="K33">
    <cfRule type="expression" dxfId="7" priority="5">
      <formula>$BQ$3=TRUE</formula>
    </cfRule>
  </conditionalFormatting>
  <conditionalFormatting sqref="O32:O33">
    <cfRule type="expression" dxfId="6" priority="4">
      <formula>$BD$3=TRUE</formula>
    </cfRule>
  </conditionalFormatting>
  <conditionalFormatting sqref="O32:O33">
    <cfRule type="expression" dxfId="5" priority="3">
      <formula>$BS$3=TRUE</formula>
    </cfRule>
  </conditionalFormatting>
  <conditionalFormatting sqref="O33">
    <cfRule type="expression" dxfId="4" priority="2">
      <formula>$BS$3=TRUE</formula>
    </cfRule>
  </conditionalFormatting>
  <conditionalFormatting sqref="O32">
    <cfRule type="expression" dxfId="3" priority="1">
      <formula>$BQ$3=TRUE</formula>
    </cfRule>
  </conditionalFormatting>
  <dataValidations count="1">
    <dataValidation type="list" allowBlank="1" showInputMessage="1" showErrorMessage="1" sqref="D47:D101 D7:D31" xr:uid="{00000000-0002-0000-0C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1" orientation="landscape" r:id="rId1"/>
  <rowBreaks count="1" manualBreakCount="1">
    <brk id="102" max="15" man="1"/>
  </rowBreaks>
  <colBreaks count="2" manualBreakCount="2">
    <brk id="12" max="41" man="1"/>
    <brk id="14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5</xdr:col>
                    <xdr:colOff>295275</xdr:colOff>
                    <xdr:row>0</xdr:row>
                    <xdr:rowOff>104775</xdr:rowOff>
                  </from>
                  <to>
                    <xdr:col>8</xdr:col>
                    <xdr:colOff>38100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B1:AO96"/>
  <sheetViews>
    <sheetView showGridLines="0" view="pageBreakPreview" zoomScale="80" zoomScaleNormal="100" zoomScaleSheetLayoutView="80" workbookViewId="0"/>
  </sheetViews>
  <sheetFormatPr defaultColWidth="8.6875" defaultRowHeight="12.75" x14ac:dyDescent="0.7"/>
  <cols>
    <col min="1" max="7" width="2.1875" style="38" customWidth="1"/>
    <col min="8" max="8" width="11.5" style="38" customWidth="1"/>
    <col min="9" max="9" width="2.1875" style="38" customWidth="1"/>
    <col min="10" max="10" width="2.6875" style="38" customWidth="1"/>
    <col min="11" max="11" width="11.5" style="38" customWidth="1"/>
    <col min="12" max="13" width="2.1875" style="38" customWidth="1"/>
    <col min="14" max="14" width="10.6875" style="38" customWidth="1"/>
    <col min="15" max="15" width="5" style="38" customWidth="1"/>
    <col min="16" max="16" width="11.6875" style="38" customWidth="1"/>
    <col min="17" max="17" width="46.1875" style="38" customWidth="1"/>
    <col min="18" max="34" width="2.1875" style="38" customWidth="1"/>
    <col min="35" max="39" width="8.6875" style="38"/>
    <col min="40" max="40" width="8.6875" style="38" customWidth="1"/>
    <col min="41" max="41" width="8.6875" style="38" hidden="1" customWidth="1"/>
    <col min="42" max="42" width="8.6875" style="38" customWidth="1"/>
    <col min="43" max="16384" width="8.6875" style="38"/>
  </cols>
  <sheetData>
    <row r="1" spans="2:41" ht="12" customHeight="1" x14ac:dyDescent="0.7"/>
    <row r="2" spans="2:41" ht="14.65" thickBot="1" x14ac:dyDescent="0.75">
      <c r="B2" s="45" t="str">
        <f ca="1">MID(CELL("filename",C2),FIND("]",CELL("filename",C2))+1,3)&amp;"．"</f>
        <v>7-4．</v>
      </c>
      <c r="C2" s="46"/>
      <c r="D2" s="46" t="s">
        <v>901</v>
      </c>
      <c r="E2" s="46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O2" s="26" t="s">
        <v>761</v>
      </c>
    </row>
    <row r="3" spans="2:41" ht="12" customHeight="1" thickBot="1" x14ac:dyDescent="0.75">
      <c r="AO3" s="536" t="b">
        <v>0</v>
      </c>
    </row>
    <row r="4" spans="2:41" ht="12" customHeight="1" thickBot="1" x14ac:dyDescent="0.75"/>
    <row r="5" spans="2:41" ht="12" customHeight="1" x14ac:dyDescent="0.7">
      <c r="B5" s="934" t="s">
        <v>759</v>
      </c>
      <c r="C5" s="911"/>
      <c r="D5" s="911"/>
      <c r="E5" s="911"/>
      <c r="F5" s="911"/>
      <c r="G5" s="935"/>
      <c r="H5" s="910" t="s">
        <v>837</v>
      </c>
      <c r="I5" s="911"/>
      <c r="J5" s="935"/>
      <c r="K5" s="995" t="s">
        <v>838</v>
      </c>
      <c r="L5" s="782"/>
      <c r="M5" s="783"/>
      <c r="N5" s="999" t="s">
        <v>839</v>
      </c>
      <c r="O5" s="1000"/>
      <c r="P5" s="991" t="s">
        <v>840</v>
      </c>
      <c r="Q5" s="993" t="s">
        <v>558</v>
      </c>
    </row>
    <row r="6" spans="2:41" ht="17" customHeight="1" thickBot="1" x14ac:dyDescent="0.75">
      <c r="B6" s="932"/>
      <c r="C6" s="914"/>
      <c r="D6" s="914"/>
      <c r="E6" s="914"/>
      <c r="F6" s="914"/>
      <c r="G6" s="933"/>
      <c r="H6" s="913"/>
      <c r="I6" s="914"/>
      <c r="J6" s="933"/>
      <c r="K6" s="996"/>
      <c r="L6" s="997"/>
      <c r="M6" s="998"/>
      <c r="N6" s="1001"/>
      <c r="O6" s="998"/>
      <c r="P6" s="992"/>
      <c r="Q6" s="994"/>
    </row>
    <row r="7" spans="2:41" ht="24" customHeight="1" x14ac:dyDescent="0.7">
      <c r="B7" s="936" t="str">
        <f>'4. 排出源リスト'!F5&amp;"年度"</f>
        <v>令和2年度</v>
      </c>
      <c r="C7" s="937"/>
      <c r="D7" s="937"/>
      <c r="E7" s="937"/>
      <c r="F7" s="937"/>
      <c r="G7" s="938"/>
      <c r="H7" s="111">
        <f>'7-1. CO2排出量①'!K32</f>
        <v>0</v>
      </c>
      <c r="I7" s="948" t="s">
        <v>841</v>
      </c>
      <c r="J7" s="949"/>
      <c r="K7" s="112">
        <f>'7-1. CO2排出量①'!K33</f>
        <v>0</v>
      </c>
      <c r="L7" s="948" t="s">
        <v>841</v>
      </c>
      <c r="M7" s="949"/>
      <c r="N7" s="576">
        <f>'7-1. CO2排出量①'!O32</f>
        <v>0</v>
      </c>
      <c r="O7" s="131" t="s">
        <v>682</v>
      </c>
      <c r="P7" s="572" t="str">
        <f>IFERROR('7-1. CO2排出量①'!O33,"---")</f>
        <v>---</v>
      </c>
      <c r="Q7" s="362"/>
    </row>
    <row r="8" spans="2:41" ht="24" customHeight="1" x14ac:dyDescent="0.7">
      <c r="B8" s="939" t="str">
        <f>'4. 排出源リスト'!G5&amp;"年度"</f>
        <v>令和3年度</v>
      </c>
      <c r="C8" s="940"/>
      <c r="D8" s="940"/>
      <c r="E8" s="940"/>
      <c r="F8" s="940"/>
      <c r="G8" s="941"/>
      <c r="H8" s="113">
        <f>'7-2. CO2排出量②'!K32</f>
        <v>0</v>
      </c>
      <c r="I8" s="924" t="s">
        <v>841</v>
      </c>
      <c r="J8" s="925"/>
      <c r="K8" s="114">
        <f>'7-2. CO2排出量②'!K33</f>
        <v>0</v>
      </c>
      <c r="L8" s="924" t="s">
        <v>841</v>
      </c>
      <c r="M8" s="925"/>
      <c r="N8" s="577">
        <f>'7-2. CO2排出量②'!O32</f>
        <v>0</v>
      </c>
      <c r="O8" s="132" t="s">
        <v>682</v>
      </c>
      <c r="P8" s="573" t="str">
        <f>IFERROR('7-2. CO2排出量②'!O33,"---")</f>
        <v>---</v>
      </c>
      <c r="Q8" s="363"/>
    </row>
    <row r="9" spans="2:41" ht="24" customHeight="1" thickBot="1" x14ac:dyDescent="0.75">
      <c r="B9" s="942" t="str">
        <f>'4. 排出源リスト'!H5&amp;"年度"</f>
        <v>令和4年度</v>
      </c>
      <c r="C9" s="943"/>
      <c r="D9" s="943"/>
      <c r="E9" s="943"/>
      <c r="F9" s="943"/>
      <c r="G9" s="944"/>
      <c r="H9" s="115">
        <f>'7-3. CO2排出量③'!K32</f>
        <v>0</v>
      </c>
      <c r="I9" s="926" t="s">
        <v>841</v>
      </c>
      <c r="J9" s="927"/>
      <c r="K9" s="116">
        <f>'7-3. CO2排出量③'!K33</f>
        <v>0</v>
      </c>
      <c r="L9" s="926" t="s">
        <v>841</v>
      </c>
      <c r="M9" s="927"/>
      <c r="N9" s="578">
        <f>'7-3. CO2排出量③'!O32</f>
        <v>0</v>
      </c>
      <c r="O9" s="133" t="s">
        <v>682</v>
      </c>
      <c r="P9" s="572" t="str">
        <f>IFERROR('7-3. CO2排出量③'!O33,"---")</f>
        <v>---</v>
      </c>
      <c r="Q9" s="364"/>
    </row>
    <row r="10" spans="2:41" ht="24" customHeight="1" x14ac:dyDescent="0.7">
      <c r="B10" s="756" t="s">
        <v>8</v>
      </c>
      <c r="C10" s="701"/>
      <c r="D10" s="701"/>
      <c r="E10" s="701"/>
      <c r="F10" s="701"/>
      <c r="G10" s="757"/>
      <c r="H10" s="117">
        <f>SUM(H7:H9)</f>
        <v>0</v>
      </c>
      <c r="I10" s="928" t="s">
        <v>841</v>
      </c>
      <c r="J10" s="929"/>
      <c r="K10" s="118">
        <f>SUM(K7:K9)</f>
        <v>0</v>
      </c>
      <c r="L10" s="928" t="s">
        <v>841</v>
      </c>
      <c r="M10" s="929"/>
      <c r="N10" s="579">
        <f>SUM(N7:N9)</f>
        <v>0</v>
      </c>
      <c r="O10" s="134" t="s">
        <v>682</v>
      </c>
      <c r="P10" s="574" t="s">
        <v>685</v>
      </c>
      <c r="Q10" s="365"/>
    </row>
    <row r="11" spans="2:41" ht="23.75" customHeight="1" thickBot="1" x14ac:dyDescent="0.75">
      <c r="B11" s="945" t="s">
        <v>842</v>
      </c>
      <c r="C11" s="946"/>
      <c r="D11" s="946"/>
      <c r="E11" s="946"/>
      <c r="F11" s="946"/>
      <c r="G11" s="947"/>
      <c r="H11" s="119">
        <f>H10/3</f>
        <v>0</v>
      </c>
      <c r="I11" s="930" t="s">
        <v>841</v>
      </c>
      <c r="J11" s="931"/>
      <c r="K11" s="120">
        <f>K10/3</f>
        <v>0</v>
      </c>
      <c r="L11" s="930" t="s">
        <v>841</v>
      </c>
      <c r="M11" s="931"/>
      <c r="N11" s="580">
        <f>N10/3</f>
        <v>0</v>
      </c>
      <c r="O11" s="135" t="s">
        <v>682</v>
      </c>
      <c r="P11" s="575" t="str">
        <f>IFERROR(K11/N11,"---")</f>
        <v>---</v>
      </c>
      <c r="Q11" s="366"/>
    </row>
    <row r="12" spans="2:41" ht="12" customHeight="1" x14ac:dyDescent="0.7">
      <c r="B12" s="129" t="s">
        <v>4</v>
      </c>
      <c r="C12" s="129" t="s">
        <v>843</v>
      </c>
      <c r="E12" s="122"/>
      <c r="F12" s="122"/>
    </row>
    <row r="13" spans="2:41" ht="12" customHeight="1" x14ac:dyDescent="0.7">
      <c r="B13" s="129" t="s">
        <v>4</v>
      </c>
      <c r="C13" s="129" t="s">
        <v>844</v>
      </c>
    </row>
    <row r="14" spans="2:41" ht="12" customHeight="1" x14ac:dyDescent="0.7"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41" ht="12" customHeight="1" thickBot="1" x14ac:dyDescent="0.75"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41" ht="24" customHeight="1" x14ac:dyDescent="0.7">
      <c r="B16" s="756" t="s">
        <v>845</v>
      </c>
      <c r="C16" s="701"/>
      <c r="D16" s="701"/>
      <c r="E16" s="701"/>
      <c r="F16" s="701"/>
      <c r="G16" s="757"/>
      <c r="H16" s="361"/>
      <c r="I16" s="123" t="s">
        <v>841</v>
      </c>
      <c r="J16" s="136"/>
      <c r="K16" s="5"/>
      <c r="L16" s="5"/>
      <c r="M16" s="5"/>
      <c r="N16" s="5"/>
      <c r="O16" s="5"/>
      <c r="P16" s="5"/>
      <c r="Q16" s="5"/>
      <c r="R16" s="125"/>
      <c r="S16" s="125"/>
      <c r="T16" s="5"/>
      <c r="U16" s="5"/>
    </row>
    <row r="17" spans="2:21" ht="24" customHeight="1" thickBot="1" x14ac:dyDescent="0.75">
      <c r="B17" s="932" t="s">
        <v>846</v>
      </c>
      <c r="C17" s="914"/>
      <c r="D17" s="914"/>
      <c r="E17" s="914"/>
      <c r="F17" s="914"/>
      <c r="G17" s="933"/>
      <c r="H17" s="126">
        <f>H11-H16</f>
        <v>0</v>
      </c>
      <c r="I17" s="127" t="s">
        <v>841</v>
      </c>
      <c r="J17" s="137"/>
      <c r="K17" s="5"/>
      <c r="L17" s="5"/>
      <c r="M17" s="5"/>
      <c r="N17" s="5"/>
      <c r="O17" s="5"/>
      <c r="P17" s="5"/>
      <c r="Q17" s="5"/>
      <c r="R17" s="125"/>
      <c r="S17" s="125"/>
      <c r="T17" s="5"/>
      <c r="U17" s="5"/>
    </row>
    <row r="18" spans="2:21" ht="12" customHeight="1" x14ac:dyDescent="0.7">
      <c r="B18" s="129" t="s">
        <v>4</v>
      </c>
      <c r="C18" s="254" t="s">
        <v>904</v>
      </c>
      <c r="D18" s="129"/>
      <c r="E18" s="25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2:21" ht="12" customHeight="1" x14ac:dyDescent="0.7">
      <c r="B19" s="121"/>
      <c r="C19" s="121"/>
      <c r="E19" s="129"/>
      <c r="F19" s="129"/>
      <c r="G19" s="129"/>
      <c r="H19" s="129"/>
      <c r="I19" s="12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"/>
    </row>
    <row r="20" spans="2:21" ht="12" customHeight="1" x14ac:dyDescent="0.7">
      <c r="B20" s="129"/>
      <c r="C20" s="129"/>
      <c r="E20" s="129"/>
      <c r="F20" s="129"/>
      <c r="G20" s="129"/>
      <c r="H20" s="129"/>
      <c r="I20" s="12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"/>
    </row>
    <row r="21" spans="2:21" ht="18.600000000000001" customHeight="1" thickBot="1" x14ac:dyDescent="0.75">
      <c r="B21" s="25" t="s">
        <v>883</v>
      </c>
      <c r="C21" s="25"/>
      <c r="E21" s="25"/>
      <c r="F21" s="25"/>
      <c r="G21" s="25"/>
      <c r="H21" s="25"/>
      <c r="I21" s="25"/>
      <c r="J21" s="25" t="s">
        <v>4</v>
      </c>
      <c r="K21" s="5" t="s">
        <v>884</v>
      </c>
      <c r="M21" s="5"/>
      <c r="N21" s="5"/>
      <c r="O21" s="5"/>
      <c r="P21" s="5"/>
      <c r="Q21" s="5"/>
      <c r="R21" s="59"/>
      <c r="S21" s="59"/>
      <c r="T21" s="59"/>
      <c r="U21" s="5"/>
    </row>
    <row r="22" spans="2:21" ht="12" customHeight="1" x14ac:dyDescent="0.7">
      <c r="B22" s="982"/>
      <c r="C22" s="983"/>
      <c r="D22" s="983"/>
      <c r="E22" s="983"/>
      <c r="F22" s="983"/>
      <c r="G22" s="983"/>
      <c r="H22" s="983"/>
      <c r="I22" s="983"/>
      <c r="J22" s="983"/>
      <c r="K22" s="983"/>
      <c r="L22" s="983"/>
      <c r="M22" s="983"/>
      <c r="N22" s="983"/>
      <c r="O22" s="983"/>
      <c r="P22" s="983"/>
      <c r="Q22" s="984"/>
      <c r="R22" s="59"/>
      <c r="S22" s="59"/>
      <c r="T22" s="59"/>
      <c r="U22" s="5"/>
    </row>
    <row r="23" spans="2:21" ht="12" customHeight="1" x14ac:dyDescent="0.7">
      <c r="B23" s="985"/>
      <c r="C23" s="986"/>
      <c r="D23" s="986"/>
      <c r="E23" s="986"/>
      <c r="F23" s="986"/>
      <c r="G23" s="986"/>
      <c r="H23" s="986"/>
      <c r="I23" s="986"/>
      <c r="J23" s="986"/>
      <c r="K23" s="986"/>
      <c r="L23" s="986"/>
      <c r="M23" s="986"/>
      <c r="N23" s="986"/>
      <c r="O23" s="986"/>
      <c r="P23" s="986"/>
      <c r="Q23" s="987"/>
      <c r="R23" s="59"/>
      <c r="S23" s="59"/>
      <c r="T23" s="59"/>
      <c r="U23" s="5"/>
    </row>
    <row r="24" spans="2:21" ht="12" customHeight="1" x14ac:dyDescent="0.7">
      <c r="B24" s="985"/>
      <c r="C24" s="986"/>
      <c r="D24" s="986"/>
      <c r="E24" s="986"/>
      <c r="F24" s="986"/>
      <c r="G24" s="986"/>
      <c r="H24" s="986"/>
      <c r="I24" s="986"/>
      <c r="J24" s="986"/>
      <c r="K24" s="986"/>
      <c r="L24" s="986"/>
      <c r="M24" s="986"/>
      <c r="N24" s="986"/>
      <c r="O24" s="986"/>
      <c r="P24" s="986"/>
      <c r="Q24" s="987"/>
      <c r="R24" s="59"/>
      <c r="S24" s="59"/>
      <c r="T24" s="59"/>
      <c r="U24" s="5"/>
    </row>
    <row r="25" spans="2:21" ht="12" customHeight="1" x14ac:dyDescent="0.7">
      <c r="B25" s="985"/>
      <c r="C25" s="986"/>
      <c r="D25" s="986"/>
      <c r="E25" s="986"/>
      <c r="F25" s="986"/>
      <c r="G25" s="986"/>
      <c r="H25" s="986"/>
      <c r="I25" s="986"/>
      <c r="J25" s="986"/>
      <c r="K25" s="986"/>
      <c r="L25" s="986"/>
      <c r="M25" s="986"/>
      <c r="N25" s="986"/>
      <c r="O25" s="986"/>
      <c r="P25" s="986"/>
      <c r="Q25" s="987"/>
      <c r="R25" s="59"/>
      <c r="S25" s="59"/>
      <c r="T25" s="59"/>
      <c r="U25" s="5"/>
    </row>
    <row r="26" spans="2:21" ht="12" customHeight="1" x14ac:dyDescent="0.7">
      <c r="B26" s="985"/>
      <c r="C26" s="986"/>
      <c r="D26" s="986"/>
      <c r="E26" s="986"/>
      <c r="F26" s="986"/>
      <c r="G26" s="986"/>
      <c r="H26" s="986"/>
      <c r="I26" s="986"/>
      <c r="J26" s="986"/>
      <c r="K26" s="986"/>
      <c r="L26" s="986"/>
      <c r="M26" s="986"/>
      <c r="N26" s="986"/>
      <c r="O26" s="986"/>
      <c r="P26" s="986"/>
      <c r="Q26" s="987"/>
      <c r="R26" s="59"/>
      <c r="S26" s="59"/>
      <c r="T26" s="59"/>
      <c r="U26" s="5"/>
    </row>
    <row r="27" spans="2:21" ht="12" customHeight="1" x14ac:dyDescent="0.7">
      <c r="B27" s="985"/>
      <c r="C27" s="986"/>
      <c r="D27" s="986"/>
      <c r="E27" s="986"/>
      <c r="F27" s="986"/>
      <c r="G27" s="986"/>
      <c r="H27" s="986"/>
      <c r="I27" s="986"/>
      <c r="J27" s="986"/>
      <c r="K27" s="986"/>
      <c r="L27" s="986"/>
      <c r="M27" s="986"/>
      <c r="N27" s="986"/>
      <c r="O27" s="986"/>
      <c r="P27" s="986"/>
      <c r="Q27" s="987"/>
      <c r="R27" s="59"/>
      <c r="S27" s="59"/>
      <c r="T27" s="59"/>
      <c r="U27" s="5"/>
    </row>
    <row r="28" spans="2:21" ht="12" customHeight="1" x14ac:dyDescent="0.7">
      <c r="B28" s="985"/>
      <c r="C28" s="986"/>
      <c r="D28" s="986"/>
      <c r="E28" s="986"/>
      <c r="F28" s="986"/>
      <c r="G28" s="986"/>
      <c r="H28" s="986"/>
      <c r="I28" s="986"/>
      <c r="J28" s="986"/>
      <c r="K28" s="986"/>
      <c r="L28" s="986"/>
      <c r="M28" s="986"/>
      <c r="N28" s="986"/>
      <c r="O28" s="986"/>
      <c r="P28" s="986"/>
      <c r="Q28" s="987"/>
      <c r="R28" s="59"/>
      <c r="S28" s="59"/>
      <c r="T28" s="59"/>
      <c r="U28" s="5"/>
    </row>
    <row r="29" spans="2:21" ht="12" customHeight="1" x14ac:dyDescent="0.7">
      <c r="B29" s="985"/>
      <c r="C29" s="986"/>
      <c r="D29" s="986"/>
      <c r="E29" s="986"/>
      <c r="F29" s="986"/>
      <c r="G29" s="986"/>
      <c r="H29" s="986"/>
      <c r="I29" s="986"/>
      <c r="J29" s="986"/>
      <c r="K29" s="986"/>
      <c r="L29" s="986"/>
      <c r="M29" s="986"/>
      <c r="N29" s="986"/>
      <c r="O29" s="986"/>
      <c r="P29" s="986"/>
      <c r="Q29" s="987"/>
      <c r="R29" s="59"/>
      <c r="S29" s="59"/>
      <c r="T29" s="59"/>
      <c r="U29" s="5"/>
    </row>
    <row r="30" spans="2:21" ht="12" customHeight="1" x14ac:dyDescent="0.7">
      <c r="B30" s="985"/>
      <c r="C30" s="986"/>
      <c r="D30" s="986"/>
      <c r="E30" s="986"/>
      <c r="F30" s="986"/>
      <c r="G30" s="986"/>
      <c r="H30" s="986"/>
      <c r="I30" s="986"/>
      <c r="J30" s="986"/>
      <c r="K30" s="986"/>
      <c r="L30" s="986"/>
      <c r="M30" s="986"/>
      <c r="N30" s="986"/>
      <c r="O30" s="986"/>
      <c r="P30" s="986"/>
      <c r="Q30" s="987"/>
      <c r="R30" s="59"/>
      <c r="S30" s="59"/>
      <c r="T30" s="59"/>
      <c r="U30" s="5"/>
    </row>
    <row r="31" spans="2:21" ht="12" customHeight="1" x14ac:dyDescent="0.7">
      <c r="B31" s="985"/>
      <c r="C31" s="986"/>
      <c r="D31" s="986"/>
      <c r="E31" s="986"/>
      <c r="F31" s="986"/>
      <c r="G31" s="986"/>
      <c r="H31" s="986"/>
      <c r="I31" s="986"/>
      <c r="J31" s="986"/>
      <c r="K31" s="986"/>
      <c r="L31" s="986"/>
      <c r="M31" s="986"/>
      <c r="N31" s="986"/>
      <c r="O31" s="986"/>
      <c r="P31" s="986"/>
      <c r="Q31" s="987"/>
      <c r="R31" s="59"/>
      <c r="S31" s="59"/>
      <c r="T31" s="59"/>
      <c r="U31" s="5"/>
    </row>
    <row r="32" spans="2:21" ht="12" customHeight="1" x14ac:dyDescent="0.7">
      <c r="B32" s="985"/>
      <c r="C32" s="986"/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7"/>
      <c r="R32" s="59"/>
      <c r="S32" s="59"/>
      <c r="T32" s="59"/>
      <c r="U32" s="5"/>
    </row>
    <row r="33" spans="2:21" ht="12" customHeight="1" x14ac:dyDescent="0.7">
      <c r="B33" s="985"/>
      <c r="C33" s="986"/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986"/>
      <c r="O33" s="986"/>
      <c r="P33" s="986"/>
      <c r="Q33" s="987"/>
      <c r="R33" s="59"/>
      <c r="S33" s="59"/>
      <c r="T33" s="59"/>
      <c r="U33" s="5"/>
    </row>
    <row r="34" spans="2:21" ht="12" customHeight="1" x14ac:dyDescent="0.7">
      <c r="B34" s="985"/>
      <c r="C34" s="986"/>
      <c r="D34" s="986"/>
      <c r="E34" s="986"/>
      <c r="F34" s="986"/>
      <c r="G34" s="986"/>
      <c r="H34" s="986"/>
      <c r="I34" s="986"/>
      <c r="J34" s="986"/>
      <c r="K34" s="986"/>
      <c r="L34" s="986"/>
      <c r="M34" s="986"/>
      <c r="N34" s="986"/>
      <c r="O34" s="986"/>
      <c r="P34" s="986"/>
      <c r="Q34" s="987"/>
      <c r="R34" s="59"/>
      <c r="S34" s="59"/>
      <c r="T34" s="59"/>
      <c r="U34" s="5"/>
    </row>
    <row r="35" spans="2:21" ht="12" customHeight="1" x14ac:dyDescent="0.7">
      <c r="B35" s="985"/>
      <c r="C35" s="986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7"/>
      <c r="R35" s="59"/>
      <c r="S35" s="59"/>
      <c r="T35" s="59"/>
      <c r="U35" s="5"/>
    </row>
    <row r="36" spans="2:21" ht="12" customHeight="1" x14ac:dyDescent="0.7">
      <c r="B36" s="985"/>
      <c r="C36" s="986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7"/>
      <c r="R36" s="59"/>
      <c r="S36" s="59"/>
      <c r="T36" s="59"/>
      <c r="U36" s="5"/>
    </row>
    <row r="37" spans="2:21" ht="12" customHeight="1" x14ac:dyDescent="0.7">
      <c r="B37" s="985"/>
      <c r="C37" s="986"/>
      <c r="D37" s="986"/>
      <c r="E37" s="986"/>
      <c r="F37" s="986"/>
      <c r="G37" s="986"/>
      <c r="H37" s="986"/>
      <c r="I37" s="986"/>
      <c r="J37" s="986"/>
      <c r="K37" s="986"/>
      <c r="L37" s="986"/>
      <c r="M37" s="986"/>
      <c r="N37" s="986"/>
      <c r="O37" s="986"/>
      <c r="P37" s="986"/>
      <c r="Q37" s="987"/>
      <c r="R37" s="59"/>
      <c r="S37" s="59"/>
      <c r="T37" s="59"/>
      <c r="U37" s="5"/>
    </row>
    <row r="38" spans="2:21" ht="12" customHeight="1" x14ac:dyDescent="0.7">
      <c r="B38" s="985"/>
      <c r="C38" s="986"/>
      <c r="D38" s="986"/>
      <c r="E38" s="986"/>
      <c r="F38" s="986"/>
      <c r="G38" s="986"/>
      <c r="H38" s="986"/>
      <c r="I38" s="986"/>
      <c r="J38" s="986"/>
      <c r="K38" s="986"/>
      <c r="L38" s="986"/>
      <c r="M38" s="986"/>
      <c r="N38" s="986"/>
      <c r="O38" s="986"/>
      <c r="P38" s="986"/>
      <c r="Q38" s="987"/>
      <c r="R38" s="59"/>
      <c r="S38" s="59"/>
      <c r="T38" s="59"/>
      <c r="U38" s="5"/>
    </row>
    <row r="39" spans="2:21" ht="18" customHeight="1" x14ac:dyDescent="0.7">
      <c r="B39" s="985"/>
      <c r="C39" s="986"/>
      <c r="D39" s="986"/>
      <c r="E39" s="986"/>
      <c r="F39" s="986"/>
      <c r="G39" s="986"/>
      <c r="H39" s="986"/>
      <c r="I39" s="986"/>
      <c r="J39" s="986"/>
      <c r="K39" s="986"/>
      <c r="L39" s="986"/>
      <c r="M39" s="986"/>
      <c r="N39" s="986"/>
      <c r="O39" s="986"/>
      <c r="P39" s="986"/>
      <c r="Q39" s="987"/>
      <c r="R39" s="59"/>
      <c r="S39" s="59"/>
      <c r="T39" s="59"/>
      <c r="U39" s="5"/>
    </row>
    <row r="40" spans="2:21" ht="18" customHeight="1" x14ac:dyDescent="0.7">
      <c r="B40" s="985"/>
      <c r="C40" s="986"/>
      <c r="D40" s="986"/>
      <c r="E40" s="986"/>
      <c r="F40" s="986"/>
      <c r="G40" s="986"/>
      <c r="H40" s="986"/>
      <c r="I40" s="986"/>
      <c r="J40" s="986"/>
      <c r="K40" s="986"/>
      <c r="L40" s="986"/>
      <c r="M40" s="986"/>
      <c r="N40" s="986"/>
      <c r="O40" s="986"/>
      <c r="P40" s="986"/>
      <c r="Q40" s="987"/>
      <c r="R40" s="59"/>
      <c r="S40" s="59"/>
      <c r="T40" s="59"/>
      <c r="U40" s="5"/>
    </row>
    <row r="41" spans="2:21" ht="18" customHeight="1" x14ac:dyDescent="0.7">
      <c r="B41" s="985"/>
      <c r="C41" s="986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7"/>
      <c r="R41" s="59"/>
      <c r="S41" s="59"/>
      <c r="T41" s="59"/>
      <c r="U41" s="5"/>
    </row>
    <row r="42" spans="2:21" ht="18" customHeight="1" x14ac:dyDescent="0.7">
      <c r="B42" s="985"/>
      <c r="C42" s="986"/>
      <c r="D42" s="986"/>
      <c r="E42" s="986"/>
      <c r="F42" s="986"/>
      <c r="G42" s="986"/>
      <c r="H42" s="986"/>
      <c r="I42" s="986"/>
      <c r="J42" s="986"/>
      <c r="K42" s="986"/>
      <c r="L42" s="986"/>
      <c r="M42" s="986"/>
      <c r="N42" s="986"/>
      <c r="O42" s="986"/>
      <c r="P42" s="986"/>
      <c r="Q42" s="987"/>
      <c r="R42" s="59"/>
      <c r="S42" s="59"/>
      <c r="T42" s="59"/>
      <c r="U42" s="5"/>
    </row>
    <row r="43" spans="2:21" ht="18" customHeight="1" x14ac:dyDescent="0.7">
      <c r="B43" s="985"/>
      <c r="C43" s="986"/>
      <c r="D43" s="986"/>
      <c r="E43" s="986"/>
      <c r="F43" s="986"/>
      <c r="G43" s="986"/>
      <c r="H43" s="986"/>
      <c r="I43" s="986"/>
      <c r="J43" s="986"/>
      <c r="K43" s="986"/>
      <c r="L43" s="986"/>
      <c r="M43" s="986"/>
      <c r="N43" s="986"/>
      <c r="O43" s="986"/>
      <c r="P43" s="986"/>
      <c r="Q43" s="987"/>
      <c r="R43" s="59"/>
      <c r="S43" s="59"/>
      <c r="T43" s="59"/>
      <c r="U43" s="5"/>
    </row>
    <row r="44" spans="2:21" ht="18" customHeight="1" x14ac:dyDescent="0.7">
      <c r="B44" s="985"/>
      <c r="C44" s="986"/>
      <c r="D44" s="986"/>
      <c r="E44" s="986"/>
      <c r="F44" s="986"/>
      <c r="G44" s="986"/>
      <c r="H44" s="986"/>
      <c r="I44" s="986"/>
      <c r="J44" s="986"/>
      <c r="K44" s="986"/>
      <c r="L44" s="986"/>
      <c r="M44" s="986"/>
      <c r="N44" s="986"/>
      <c r="O44" s="986"/>
      <c r="P44" s="986"/>
      <c r="Q44" s="987"/>
      <c r="R44" s="59"/>
      <c r="S44" s="59"/>
      <c r="T44" s="59"/>
      <c r="U44" s="5"/>
    </row>
    <row r="45" spans="2:21" ht="18" customHeight="1" x14ac:dyDescent="0.7">
      <c r="B45" s="985"/>
      <c r="C45" s="986"/>
      <c r="D45" s="986"/>
      <c r="E45" s="986"/>
      <c r="F45" s="986"/>
      <c r="G45" s="986"/>
      <c r="H45" s="986"/>
      <c r="I45" s="986"/>
      <c r="J45" s="986"/>
      <c r="K45" s="986"/>
      <c r="L45" s="986"/>
      <c r="M45" s="986"/>
      <c r="N45" s="986"/>
      <c r="O45" s="986"/>
      <c r="P45" s="986"/>
      <c r="Q45" s="987"/>
      <c r="R45" s="59"/>
      <c r="S45" s="59"/>
      <c r="T45" s="59"/>
      <c r="U45" s="5"/>
    </row>
    <row r="46" spans="2:21" ht="18" customHeight="1" x14ac:dyDescent="0.7">
      <c r="B46" s="985"/>
      <c r="C46" s="986"/>
      <c r="D46" s="986"/>
      <c r="E46" s="986"/>
      <c r="F46" s="986"/>
      <c r="G46" s="986"/>
      <c r="H46" s="986"/>
      <c r="I46" s="986"/>
      <c r="J46" s="986"/>
      <c r="K46" s="986"/>
      <c r="L46" s="986"/>
      <c r="M46" s="986"/>
      <c r="N46" s="986"/>
      <c r="O46" s="986"/>
      <c r="P46" s="986"/>
      <c r="Q46" s="987"/>
      <c r="R46" s="59"/>
      <c r="S46" s="59"/>
      <c r="T46" s="59"/>
      <c r="U46" s="5"/>
    </row>
    <row r="47" spans="2:21" ht="18" customHeight="1" x14ac:dyDescent="0.7"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7"/>
      <c r="R47" s="59"/>
      <c r="S47" s="59"/>
      <c r="T47" s="59"/>
      <c r="U47" s="5"/>
    </row>
    <row r="48" spans="2:21" ht="18" customHeight="1" x14ac:dyDescent="0.7"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7"/>
      <c r="R48" s="59"/>
      <c r="S48" s="59"/>
      <c r="T48" s="59"/>
      <c r="U48" s="5"/>
    </row>
    <row r="49" spans="2:21" ht="18" customHeight="1" x14ac:dyDescent="0.7"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7"/>
      <c r="R49" s="59"/>
      <c r="S49" s="59"/>
      <c r="T49" s="59"/>
      <c r="U49" s="5"/>
    </row>
    <row r="50" spans="2:21" ht="18" customHeight="1" x14ac:dyDescent="0.7"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7"/>
      <c r="R50" s="59"/>
      <c r="S50" s="59"/>
      <c r="T50" s="59"/>
      <c r="U50" s="5"/>
    </row>
    <row r="51" spans="2:21" ht="18" customHeight="1" x14ac:dyDescent="0.7">
      <c r="B51" s="985"/>
      <c r="C51" s="986"/>
      <c r="D51" s="986"/>
      <c r="E51" s="986"/>
      <c r="F51" s="986"/>
      <c r="G51" s="986"/>
      <c r="H51" s="986"/>
      <c r="I51" s="986"/>
      <c r="J51" s="986"/>
      <c r="K51" s="986"/>
      <c r="L51" s="986"/>
      <c r="M51" s="986"/>
      <c r="N51" s="986"/>
      <c r="O51" s="986"/>
      <c r="P51" s="986"/>
      <c r="Q51" s="987"/>
      <c r="R51" s="59"/>
      <c r="S51" s="59"/>
      <c r="T51" s="59"/>
      <c r="U51" s="5"/>
    </row>
    <row r="52" spans="2:21" ht="18" customHeight="1" x14ac:dyDescent="0.7">
      <c r="B52" s="985"/>
      <c r="C52" s="986"/>
      <c r="D52" s="986"/>
      <c r="E52" s="986"/>
      <c r="F52" s="986"/>
      <c r="G52" s="986"/>
      <c r="H52" s="986"/>
      <c r="I52" s="986"/>
      <c r="J52" s="986"/>
      <c r="K52" s="986"/>
      <c r="L52" s="986"/>
      <c r="M52" s="986"/>
      <c r="N52" s="986"/>
      <c r="O52" s="986"/>
      <c r="P52" s="986"/>
      <c r="Q52" s="987"/>
      <c r="R52" s="59"/>
      <c r="S52" s="59"/>
      <c r="T52" s="59"/>
      <c r="U52" s="5"/>
    </row>
    <row r="53" spans="2:21" ht="18" customHeight="1" x14ac:dyDescent="0.7">
      <c r="B53" s="985"/>
      <c r="C53" s="986"/>
      <c r="D53" s="986"/>
      <c r="E53" s="986"/>
      <c r="F53" s="986"/>
      <c r="G53" s="986"/>
      <c r="H53" s="986"/>
      <c r="I53" s="986"/>
      <c r="J53" s="986"/>
      <c r="K53" s="986"/>
      <c r="L53" s="986"/>
      <c r="M53" s="986"/>
      <c r="N53" s="986"/>
      <c r="O53" s="986"/>
      <c r="P53" s="986"/>
      <c r="Q53" s="987"/>
      <c r="R53" s="59"/>
      <c r="S53" s="59"/>
      <c r="T53" s="59"/>
      <c r="U53" s="5"/>
    </row>
    <row r="54" spans="2:21" ht="12" customHeight="1" x14ac:dyDescent="0.7">
      <c r="B54" s="985"/>
      <c r="C54" s="986"/>
      <c r="D54" s="986"/>
      <c r="E54" s="986"/>
      <c r="F54" s="986"/>
      <c r="G54" s="986"/>
      <c r="H54" s="986"/>
      <c r="I54" s="986"/>
      <c r="J54" s="986"/>
      <c r="K54" s="986"/>
      <c r="L54" s="986"/>
      <c r="M54" s="986"/>
      <c r="N54" s="986"/>
      <c r="O54" s="986"/>
      <c r="P54" s="986"/>
      <c r="Q54" s="987"/>
      <c r="R54" s="59"/>
      <c r="S54" s="59"/>
      <c r="T54" s="59"/>
      <c r="U54" s="5"/>
    </row>
    <row r="55" spans="2:21" ht="12" customHeight="1" x14ac:dyDescent="0.7">
      <c r="B55" s="985"/>
      <c r="C55" s="986"/>
      <c r="D55" s="986"/>
      <c r="E55" s="986"/>
      <c r="F55" s="986"/>
      <c r="G55" s="986"/>
      <c r="H55" s="986"/>
      <c r="I55" s="986"/>
      <c r="J55" s="986"/>
      <c r="K55" s="986"/>
      <c r="L55" s="986"/>
      <c r="M55" s="986"/>
      <c r="N55" s="986"/>
      <c r="O55" s="986"/>
      <c r="P55" s="986"/>
      <c r="Q55" s="987"/>
      <c r="R55" s="59"/>
      <c r="S55" s="59"/>
      <c r="T55" s="59"/>
      <c r="U55" s="5"/>
    </row>
    <row r="56" spans="2:21" ht="12" customHeight="1" thickBot="1" x14ac:dyDescent="0.75">
      <c r="B56" s="988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90"/>
      <c r="R56" s="59"/>
      <c r="S56" s="59"/>
      <c r="T56" s="59"/>
      <c r="U56" s="5"/>
    </row>
    <row r="57" spans="2:21" ht="12" customHeight="1" x14ac:dyDescent="0.7"/>
    <row r="58" spans="2:21" ht="12" customHeight="1" x14ac:dyDescent="0.7"/>
    <row r="59" spans="2:21" ht="12" customHeight="1" x14ac:dyDescent="0.7"/>
    <row r="60" spans="2:21" ht="12" customHeight="1" x14ac:dyDescent="0.7"/>
    <row r="61" spans="2:21" ht="12" customHeight="1" x14ac:dyDescent="0.7"/>
    <row r="62" spans="2:21" ht="12" customHeight="1" x14ac:dyDescent="0.7"/>
    <row r="63" spans="2:21" ht="12" customHeight="1" x14ac:dyDescent="0.7"/>
    <row r="64" spans="2:21" ht="12" customHeight="1" x14ac:dyDescent="0.7"/>
    <row r="65" ht="12" customHeight="1" x14ac:dyDescent="0.7"/>
    <row r="66" ht="12" customHeight="1" x14ac:dyDescent="0.7"/>
    <row r="67" ht="12" customHeight="1" x14ac:dyDescent="0.7"/>
    <row r="68" ht="12" customHeight="1" x14ac:dyDescent="0.7"/>
    <row r="69" ht="12" customHeight="1" x14ac:dyDescent="0.7"/>
    <row r="70" ht="12" customHeight="1" x14ac:dyDescent="0.7"/>
    <row r="71" ht="12" customHeight="1" x14ac:dyDescent="0.7"/>
    <row r="72" ht="12" customHeight="1" x14ac:dyDescent="0.7"/>
    <row r="73" ht="12" customHeight="1" x14ac:dyDescent="0.7"/>
    <row r="74" ht="12" customHeight="1" x14ac:dyDescent="0.7"/>
    <row r="75" ht="12" customHeight="1" x14ac:dyDescent="0.7"/>
    <row r="76" ht="12" customHeight="1" x14ac:dyDescent="0.7"/>
    <row r="77" ht="12" customHeight="1" x14ac:dyDescent="0.7"/>
    <row r="78" ht="12" customHeight="1" x14ac:dyDescent="0.7"/>
    <row r="79" ht="12" customHeight="1" x14ac:dyDescent="0.7"/>
    <row r="80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  <row r="90" ht="12" customHeight="1" x14ac:dyDescent="0.7"/>
    <row r="91" ht="12" customHeight="1" x14ac:dyDescent="0.7"/>
    <row r="92" ht="12" customHeight="1" x14ac:dyDescent="0.7"/>
    <row r="93" ht="12" customHeight="1" x14ac:dyDescent="0.7"/>
    <row r="94" ht="12" customHeight="1" x14ac:dyDescent="0.7"/>
    <row r="95" ht="12" customHeight="1" x14ac:dyDescent="0.7"/>
    <row r="96" ht="12" customHeight="1" x14ac:dyDescent="0.7"/>
  </sheetData>
  <sheetProtection algorithmName="SHA-512" hashValue="C1CTkN/iUt2SbuBBu7uKEPY099IPgEhEcdbnLsYEDAhtNU8LsDTqBpcYoi22sywx2WQGEMIq8o0/Gg+0fpa4Qg==" saltValue="Tl9iU+WGnh+p282upLilcg==" spinCount="100000" sheet="1" scenarios="1" formatRows="0"/>
  <mergeCells count="24">
    <mergeCell ref="B16:G16"/>
    <mergeCell ref="B17:G17"/>
    <mergeCell ref="B10:G10"/>
    <mergeCell ref="I10:J10"/>
    <mergeCell ref="L10:M10"/>
    <mergeCell ref="B11:G11"/>
    <mergeCell ref="I11:J11"/>
    <mergeCell ref="L11:M11"/>
    <mergeCell ref="B22:Q56"/>
    <mergeCell ref="P5:P6"/>
    <mergeCell ref="Q5:Q6"/>
    <mergeCell ref="B8:G8"/>
    <mergeCell ref="I8:J8"/>
    <mergeCell ref="L8:M8"/>
    <mergeCell ref="B7:G7"/>
    <mergeCell ref="I7:J7"/>
    <mergeCell ref="L7:M7"/>
    <mergeCell ref="B5:G6"/>
    <mergeCell ref="H5:J6"/>
    <mergeCell ref="K5:M6"/>
    <mergeCell ref="N5:O6"/>
    <mergeCell ref="B9:G9"/>
    <mergeCell ref="I9:J9"/>
    <mergeCell ref="L9:M9"/>
  </mergeCells>
  <phoneticPr fontId="2"/>
  <conditionalFormatting sqref="H7:H11 Q7:Q11 H16:H17 K7:K11 B7:G9 N7:N11 P11 P7:P9">
    <cfRule type="expression" dxfId="2" priority="2">
      <formula>$AO$3</formula>
    </cfRule>
  </conditionalFormatting>
  <conditionalFormatting sqref="B22">
    <cfRule type="expression" dxfId="1" priority="1">
      <formula>$AO$3</formula>
    </cfRule>
  </conditionalFormatting>
  <dataValidations count="1">
    <dataValidation allowBlank="1" showInputMessage="1" showErrorMessage="1" prompt="整数で記入してください。_x000a_" sqref="H16" xr:uid="{00000000-0002-0000-0D00-000000000000}"/>
  </dataValidations>
  <pageMargins left="0.59055118110236227" right="0.59055118110236227" top="0.39370078740157483" bottom="0.39370078740157483" header="0.31496062992125984" footer="0.31496062992125984"/>
  <pageSetup paperSize="9" scale="6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locked="0" defaultSize="0" autoFill="0" autoLine="0" autoPict="0">
                <anchor moveWithCells="1">
                  <from>
                    <xdr:col>10</xdr:col>
                    <xdr:colOff>862013</xdr:colOff>
                    <xdr:row>0</xdr:row>
                    <xdr:rowOff>114300</xdr:rowOff>
                  </from>
                  <to>
                    <xdr:col>14</xdr:col>
                    <xdr:colOff>214313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B2:R32"/>
  <sheetViews>
    <sheetView showGridLines="0" view="pageBreakPreview" zoomScale="80" zoomScaleNormal="100" zoomScaleSheetLayoutView="80" workbookViewId="0">
      <selection activeCell="I13" sqref="I13"/>
    </sheetView>
  </sheetViews>
  <sheetFormatPr defaultColWidth="8.1875" defaultRowHeight="12" x14ac:dyDescent="0.7"/>
  <cols>
    <col min="1" max="1" width="1.1875" style="271" customWidth="1"/>
    <col min="2" max="2" width="82.1875" style="271" customWidth="1"/>
    <col min="3" max="3" width="1.1875" style="271" customWidth="1"/>
    <col min="4" max="17" width="8.1875" style="271"/>
    <col min="18" max="18" width="0" style="271" hidden="1" customWidth="1"/>
    <col min="19" max="16384" width="8.1875" style="271"/>
  </cols>
  <sheetData>
    <row r="2" spans="2:18" ht="22.5" customHeight="1" thickBot="1" x14ac:dyDescent="0.75">
      <c r="B2" s="271" t="s">
        <v>907</v>
      </c>
      <c r="R2" s="26" t="s">
        <v>761</v>
      </c>
    </row>
    <row r="3" spans="2:18" ht="26.25" customHeight="1" thickBot="1" x14ac:dyDescent="0.75">
      <c r="B3" s="1002"/>
      <c r="R3" s="536" t="b">
        <v>0</v>
      </c>
    </row>
    <row r="4" spans="2:18" ht="26.25" customHeight="1" x14ac:dyDescent="0.7">
      <c r="B4" s="1003"/>
    </row>
    <row r="5" spans="2:18" ht="26.25" customHeight="1" x14ac:dyDescent="0.7">
      <c r="B5" s="1003"/>
    </row>
    <row r="6" spans="2:18" ht="26.25" customHeight="1" x14ac:dyDescent="0.7">
      <c r="B6" s="1003"/>
    </row>
    <row r="7" spans="2:18" ht="26.25" customHeight="1" x14ac:dyDescent="0.7">
      <c r="B7" s="1003"/>
    </row>
    <row r="8" spans="2:18" ht="26.25" customHeight="1" x14ac:dyDescent="0.7">
      <c r="B8" s="1003"/>
    </row>
    <row r="9" spans="2:18" ht="26.25" customHeight="1" x14ac:dyDescent="0.7">
      <c r="B9" s="1003"/>
    </row>
    <row r="10" spans="2:18" ht="26.25" customHeight="1" x14ac:dyDescent="0.7">
      <c r="B10" s="1003"/>
    </row>
    <row r="11" spans="2:18" ht="26.25" customHeight="1" x14ac:dyDescent="0.7">
      <c r="B11" s="1003"/>
    </row>
    <row r="12" spans="2:18" ht="26.25" customHeight="1" x14ac:dyDescent="0.7">
      <c r="B12" s="1003"/>
    </row>
    <row r="13" spans="2:18" ht="26.25" customHeight="1" x14ac:dyDescent="0.7">
      <c r="B13" s="1003"/>
      <c r="E13" s="272"/>
      <c r="F13" s="272"/>
      <c r="G13" s="272"/>
      <c r="H13" s="272"/>
      <c r="I13" s="272"/>
      <c r="J13" s="272"/>
      <c r="K13" s="272"/>
      <c r="L13" s="273"/>
      <c r="M13" s="273"/>
      <c r="N13" s="273"/>
      <c r="O13" s="273"/>
      <c r="P13" s="273"/>
    </row>
    <row r="14" spans="2:18" ht="26.25" customHeight="1" x14ac:dyDescent="0.7">
      <c r="B14" s="1003"/>
      <c r="E14" s="272"/>
      <c r="F14" s="274"/>
      <c r="G14" s="274"/>
      <c r="H14" s="272"/>
      <c r="I14" s="272"/>
      <c r="J14" s="272"/>
      <c r="K14" s="272"/>
      <c r="L14" s="273"/>
      <c r="M14" s="273"/>
      <c r="N14" s="273"/>
      <c r="O14" s="273"/>
      <c r="P14" s="273"/>
    </row>
    <row r="15" spans="2:18" ht="26.25" customHeight="1" x14ac:dyDescent="0.7">
      <c r="B15" s="1003"/>
      <c r="E15" s="272"/>
      <c r="F15" s="275"/>
      <c r="G15" s="272"/>
      <c r="H15" s="272"/>
      <c r="I15" s="272"/>
      <c r="J15" s="272"/>
      <c r="K15" s="272"/>
      <c r="L15" s="273"/>
      <c r="M15" s="273"/>
      <c r="N15" s="273"/>
      <c r="O15" s="273"/>
      <c r="P15" s="273"/>
    </row>
    <row r="16" spans="2:18" ht="26.25" customHeight="1" x14ac:dyDescent="0.7">
      <c r="B16" s="1003"/>
      <c r="E16" s="272"/>
      <c r="F16" s="272"/>
      <c r="G16" s="272"/>
      <c r="H16" s="272"/>
      <c r="I16" s="272"/>
      <c r="J16" s="272"/>
      <c r="K16" s="272"/>
      <c r="L16" s="273"/>
      <c r="M16" s="273"/>
      <c r="N16" s="273"/>
      <c r="O16" s="273"/>
      <c r="P16" s="273"/>
    </row>
    <row r="17" spans="2:16" ht="26.25" customHeight="1" x14ac:dyDescent="0.7">
      <c r="B17" s="1003"/>
      <c r="E17" s="272"/>
      <c r="F17" s="272"/>
      <c r="G17" s="272"/>
      <c r="H17" s="272"/>
      <c r="I17" s="272"/>
      <c r="J17" s="272"/>
      <c r="K17" s="272"/>
      <c r="L17" s="273"/>
      <c r="M17" s="273"/>
      <c r="N17" s="273"/>
      <c r="O17" s="273"/>
      <c r="P17" s="273"/>
    </row>
    <row r="18" spans="2:16" ht="26.25" customHeight="1" x14ac:dyDescent="0.7">
      <c r="B18" s="1003"/>
      <c r="E18" s="272"/>
      <c r="F18" s="274"/>
      <c r="G18" s="274"/>
      <c r="H18" s="272"/>
      <c r="I18" s="272"/>
      <c r="J18" s="272"/>
      <c r="K18" s="272"/>
      <c r="L18" s="273"/>
      <c r="M18" s="273"/>
      <c r="N18" s="273"/>
      <c r="O18" s="273"/>
      <c r="P18" s="273"/>
    </row>
    <row r="19" spans="2:16" ht="26.25" customHeight="1" x14ac:dyDescent="0.7">
      <c r="B19" s="1003"/>
      <c r="E19" s="272"/>
      <c r="F19" s="275"/>
      <c r="G19" s="272"/>
      <c r="H19" s="272"/>
      <c r="I19" s="272"/>
      <c r="J19" s="272"/>
      <c r="K19" s="272"/>
      <c r="L19" s="273"/>
      <c r="M19" s="273"/>
      <c r="N19" s="273"/>
      <c r="O19" s="273"/>
      <c r="P19" s="273"/>
    </row>
    <row r="20" spans="2:16" ht="26.25" customHeight="1" x14ac:dyDescent="0.7">
      <c r="B20" s="1003"/>
      <c r="E20" s="272"/>
      <c r="F20" s="272"/>
      <c r="G20" s="272"/>
      <c r="H20" s="272"/>
      <c r="I20" s="272"/>
      <c r="J20" s="272"/>
      <c r="K20" s="272"/>
      <c r="L20" s="273"/>
      <c r="M20" s="273"/>
      <c r="N20" s="273"/>
      <c r="O20" s="273"/>
      <c r="P20" s="273"/>
    </row>
    <row r="21" spans="2:16" ht="26.25" customHeight="1" x14ac:dyDescent="0.7">
      <c r="B21" s="1003"/>
      <c r="E21" s="272"/>
      <c r="F21" s="272"/>
      <c r="G21" s="272"/>
      <c r="H21" s="272"/>
      <c r="I21" s="272"/>
      <c r="J21" s="272"/>
      <c r="K21" s="272"/>
      <c r="L21" s="273"/>
      <c r="M21" s="273"/>
      <c r="N21" s="273"/>
      <c r="O21" s="273"/>
      <c r="P21" s="273"/>
    </row>
    <row r="22" spans="2:16" ht="26.25" customHeight="1" x14ac:dyDescent="0.7">
      <c r="B22" s="1003"/>
      <c r="E22" s="272"/>
      <c r="F22" s="272"/>
      <c r="G22" s="272"/>
      <c r="H22" s="272"/>
      <c r="I22" s="272"/>
      <c r="J22" s="272"/>
      <c r="K22" s="272"/>
      <c r="L22" s="273"/>
      <c r="M22" s="273"/>
      <c r="N22" s="273"/>
      <c r="O22" s="273"/>
      <c r="P22" s="273"/>
    </row>
    <row r="23" spans="2:16" ht="26.25" customHeight="1" x14ac:dyDescent="0.7">
      <c r="B23" s="1003"/>
      <c r="E23" s="272"/>
      <c r="F23" s="274"/>
      <c r="G23" s="274"/>
      <c r="H23" s="274"/>
      <c r="I23" s="272"/>
      <c r="J23" s="272"/>
      <c r="K23" s="272"/>
      <c r="L23" s="273"/>
      <c r="M23" s="273"/>
      <c r="N23" s="273"/>
      <c r="O23" s="273"/>
      <c r="P23" s="273"/>
    </row>
    <row r="24" spans="2:16" ht="26.25" customHeight="1" x14ac:dyDescent="0.7">
      <c r="B24" s="1003"/>
      <c r="E24" s="272"/>
      <c r="F24" s="274"/>
      <c r="G24" s="272"/>
      <c r="H24" s="274"/>
      <c r="I24" s="272"/>
      <c r="J24" s="272"/>
      <c r="K24" s="272"/>
      <c r="L24" s="273"/>
      <c r="M24" s="273"/>
      <c r="N24" s="273"/>
      <c r="O24" s="273"/>
      <c r="P24" s="273"/>
    </row>
    <row r="25" spans="2:16" ht="26.25" customHeight="1" x14ac:dyDescent="0.7">
      <c r="B25" s="1003"/>
    </row>
    <row r="26" spans="2:16" ht="26.25" customHeight="1" x14ac:dyDescent="0.7">
      <c r="B26" s="1003"/>
    </row>
    <row r="27" spans="2:16" ht="26.25" customHeight="1" x14ac:dyDescent="0.7">
      <c r="B27" s="1003"/>
    </row>
    <row r="28" spans="2:16" ht="26.25" customHeight="1" x14ac:dyDescent="0.7">
      <c r="B28" s="1003"/>
    </row>
    <row r="29" spans="2:16" ht="26.25" customHeight="1" thickBot="1" x14ac:dyDescent="0.75">
      <c r="B29" s="1004"/>
    </row>
    <row r="30" spans="2:16" ht="3.75" customHeight="1" x14ac:dyDescent="0.7">
      <c r="B30" s="276"/>
    </row>
    <row r="31" spans="2:16" x14ac:dyDescent="0.7">
      <c r="B31" s="271" t="s">
        <v>859</v>
      </c>
    </row>
    <row r="32" spans="2:16" ht="9" customHeight="1" x14ac:dyDescent="0.7"/>
  </sheetData>
  <sheetProtection algorithmName="SHA-512" hashValue="ujffsJrkZI88CNKH5TOcpf9yvP2gSrKoAbX0ngqt9GbnK3ChcZ9QwP3egSlxbZx34l9t3GiEf3L7W4KHEeJBCQ==" saltValue="VCjBbySjeJnSjvQ0kT2GVw==" spinCount="100000" sheet="1" scenarios="1" formatRows="0"/>
  <mergeCells count="1">
    <mergeCell ref="B3:B29"/>
  </mergeCells>
  <phoneticPr fontId="2"/>
  <conditionalFormatting sqref="B3:B29">
    <cfRule type="expression" dxfId="0" priority="1">
      <formula>$R$3=TRUE</formula>
    </cfRule>
  </conditionalFormatting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>
    <oddFooter>&amp;L&amp;A&amp;R&amp;F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</xdr:row>
                    <xdr:rowOff>23813</xdr:rowOff>
                  </from>
                  <to>
                    <xdr:col>1</xdr:col>
                    <xdr:colOff>2043113</xdr:colOff>
                    <xdr:row>1</xdr:row>
                    <xdr:rowOff>252413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E02C-1A0E-4C41-9770-C94C5E77F5EB}">
  <sheetPr codeName="Sheet2">
    <tabColor rgb="FFFFFF00"/>
  </sheetPr>
  <dimension ref="A1:F70"/>
  <sheetViews>
    <sheetView zoomScale="80" zoomScaleNormal="80" workbookViewId="0">
      <pane ySplit="2" topLeftCell="A27" activePane="bottomLeft" state="frozen"/>
      <selection pane="bottomLeft"/>
    </sheetView>
  </sheetViews>
  <sheetFormatPr defaultColWidth="8.6875" defaultRowHeight="17.649999999999999" x14ac:dyDescent="0.7"/>
  <cols>
    <col min="1" max="1" width="20.5" style="140" customWidth="1"/>
    <col min="2" max="3" width="8.6875" style="140"/>
    <col min="4" max="4" width="10.625" style="140" customWidth="1"/>
    <col min="5" max="5" width="13.1875" style="140" customWidth="1"/>
    <col min="6" max="16384" width="8.6875" style="140"/>
  </cols>
  <sheetData>
    <row r="1" spans="1:6" x14ac:dyDescent="0.7">
      <c r="A1" s="606" t="s">
        <v>934</v>
      </c>
    </row>
    <row r="2" spans="1:6" ht="18" customHeight="1" x14ac:dyDescent="0.7">
      <c r="A2" s="606" t="s">
        <v>935</v>
      </c>
      <c r="B2" s="607" t="s">
        <v>915</v>
      </c>
      <c r="C2" s="607" t="s">
        <v>916</v>
      </c>
      <c r="D2" s="607" t="s">
        <v>917</v>
      </c>
      <c r="E2" s="608" t="s">
        <v>918</v>
      </c>
      <c r="F2" s="605"/>
    </row>
    <row r="3" spans="1:6" ht="18" customHeight="1" x14ac:dyDescent="0.7">
      <c r="A3" s="609" t="s">
        <v>589</v>
      </c>
      <c r="B3" s="610"/>
      <c r="C3" s="610"/>
      <c r="D3" s="611" t="s">
        <v>774</v>
      </c>
      <c r="E3" s="612">
        <v>4.3600000000000003E-4</v>
      </c>
      <c r="F3" s="605"/>
    </row>
    <row r="4" spans="1:6" ht="18" customHeight="1" x14ac:dyDescent="0.7">
      <c r="A4" s="613" t="s">
        <v>919</v>
      </c>
      <c r="B4" s="140" t="s">
        <v>920</v>
      </c>
      <c r="C4" s="140" t="s">
        <v>672</v>
      </c>
      <c r="D4" s="140">
        <v>28.7</v>
      </c>
      <c r="E4" s="614">
        <v>8.9099999999999999E-2</v>
      </c>
    </row>
    <row r="5" spans="1:6" x14ac:dyDescent="0.7">
      <c r="A5" s="613" t="s">
        <v>921</v>
      </c>
      <c r="B5" s="140" t="s">
        <v>920</v>
      </c>
      <c r="C5" s="140" t="s">
        <v>672</v>
      </c>
      <c r="D5" s="140">
        <v>24.2</v>
      </c>
      <c r="E5" s="614">
        <v>8.8700000000000001E-2</v>
      </c>
    </row>
    <row r="6" spans="1:6" x14ac:dyDescent="0.7">
      <c r="A6" s="613" t="s">
        <v>922</v>
      </c>
      <c r="B6" s="140" t="s">
        <v>920</v>
      </c>
      <c r="C6" s="140" t="s">
        <v>672</v>
      </c>
      <c r="D6" s="140">
        <v>26.1</v>
      </c>
      <c r="E6" s="614">
        <v>8.9099999999999999E-2</v>
      </c>
    </row>
    <row r="7" spans="1:6" x14ac:dyDescent="0.7">
      <c r="A7" s="613" t="s">
        <v>923</v>
      </c>
      <c r="B7" s="140" t="s">
        <v>920</v>
      </c>
      <c r="C7" s="140" t="s">
        <v>672</v>
      </c>
      <c r="D7" s="140">
        <v>27.8</v>
      </c>
      <c r="E7" s="614">
        <v>9.5000000000000001E-2</v>
      </c>
    </row>
    <row r="8" spans="1:6" x14ac:dyDescent="0.7">
      <c r="A8" s="613" t="s">
        <v>594</v>
      </c>
      <c r="B8" s="140" t="s">
        <v>920</v>
      </c>
      <c r="C8" s="140" t="s">
        <v>672</v>
      </c>
      <c r="D8" s="140">
        <v>29</v>
      </c>
      <c r="E8" s="614">
        <v>0.11</v>
      </c>
    </row>
    <row r="9" spans="1:6" x14ac:dyDescent="0.7">
      <c r="A9" s="613" t="s">
        <v>595</v>
      </c>
      <c r="B9" s="140" t="s">
        <v>924</v>
      </c>
      <c r="C9" s="140" t="s">
        <v>674</v>
      </c>
      <c r="D9" s="140">
        <v>38.299999999999997</v>
      </c>
      <c r="E9" s="614">
        <v>6.9699999999999998E-2</v>
      </c>
    </row>
    <row r="10" spans="1:6" x14ac:dyDescent="0.7">
      <c r="A10" s="613" t="s">
        <v>596</v>
      </c>
      <c r="B10" s="140" t="s">
        <v>924</v>
      </c>
      <c r="C10" s="140" t="s">
        <v>674</v>
      </c>
      <c r="D10" s="140">
        <v>33.4</v>
      </c>
      <c r="E10" s="614">
        <v>6.8599999999999994E-2</v>
      </c>
    </row>
    <row r="11" spans="1:6" x14ac:dyDescent="0.7">
      <c r="A11" s="613" t="s">
        <v>597</v>
      </c>
      <c r="B11" s="140" t="s">
        <v>924</v>
      </c>
      <c r="C11" s="140" t="s">
        <v>674</v>
      </c>
      <c r="D11" s="140">
        <v>33.299999999999997</v>
      </c>
      <c r="E11" s="614">
        <v>6.8199999999999997E-2</v>
      </c>
    </row>
    <row r="12" spans="1:6" x14ac:dyDescent="0.7">
      <c r="A12" s="615" t="s">
        <v>598</v>
      </c>
      <c r="B12" s="140" t="s">
        <v>924</v>
      </c>
      <c r="C12" s="140" t="s">
        <v>674</v>
      </c>
      <c r="D12" s="140">
        <v>36.299999999999997</v>
      </c>
      <c r="E12" s="614">
        <v>6.8199999999999997E-2</v>
      </c>
    </row>
    <row r="13" spans="1:6" x14ac:dyDescent="0.7">
      <c r="A13" s="613" t="s">
        <v>599</v>
      </c>
      <c r="B13" s="140" t="s">
        <v>924</v>
      </c>
      <c r="C13" s="140" t="s">
        <v>674</v>
      </c>
      <c r="D13" s="140">
        <v>36.5</v>
      </c>
      <c r="E13" s="614">
        <v>6.8599999999999994E-2</v>
      </c>
    </row>
    <row r="14" spans="1:6" x14ac:dyDescent="0.7">
      <c r="A14" s="613" t="s">
        <v>600</v>
      </c>
      <c r="B14" s="140" t="s">
        <v>924</v>
      </c>
      <c r="C14" s="140" t="s">
        <v>674</v>
      </c>
      <c r="D14" s="140">
        <v>38</v>
      </c>
      <c r="E14" s="614">
        <v>6.8900000000000003E-2</v>
      </c>
    </row>
    <row r="15" spans="1:6" x14ac:dyDescent="0.7">
      <c r="A15" s="613" t="s">
        <v>601</v>
      </c>
      <c r="B15" s="140" t="s">
        <v>924</v>
      </c>
      <c r="C15" s="140" t="s">
        <v>674</v>
      </c>
      <c r="D15" s="140">
        <v>38.9</v>
      </c>
      <c r="E15" s="614">
        <v>7.0800000000000002E-2</v>
      </c>
    </row>
    <row r="16" spans="1:6" x14ac:dyDescent="0.7">
      <c r="A16" s="613" t="s">
        <v>602</v>
      </c>
      <c r="B16" s="140" t="s">
        <v>924</v>
      </c>
      <c r="C16" s="140" t="s">
        <v>674</v>
      </c>
      <c r="D16" s="140">
        <v>40.4</v>
      </c>
      <c r="E16" s="614">
        <v>7.3300000000000004E-2</v>
      </c>
    </row>
    <row r="17" spans="1:5" x14ac:dyDescent="0.7">
      <c r="A17" s="613" t="s">
        <v>603</v>
      </c>
      <c r="B17" s="140" t="s">
        <v>924</v>
      </c>
      <c r="C17" s="140" t="s">
        <v>674</v>
      </c>
      <c r="D17" s="140">
        <v>41.8</v>
      </c>
      <c r="E17" s="614">
        <v>7.4099999999999999E-2</v>
      </c>
    </row>
    <row r="18" spans="1:5" x14ac:dyDescent="0.7">
      <c r="A18" s="613" t="s">
        <v>925</v>
      </c>
      <c r="B18" s="140" t="s">
        <v>924</v>
      </c>
      <c r="C18" s="140" t="s">
        <v>674</v>
      </c>
      <c r="D18" s="140">
        <v>40.200000000000003</v>
      </c>
      <c r="E18" s="614">
        <v>7.2999999999999995E-2</v>
      </c>
    </row>
    <row r="19" spans="1:5" x14ac:dyDescent="0.7">
      <c r="A19" s="613" t="s">
        <v>605</v>
      </c>
      <c r="B19" s="140" t="s">
        <v>920</v>
      </c>
      <c r="C19" s="140" t="s">
        <v>672</v>
      </c>
      <c r="D19" s="140">
        <v>33.299999999999997</v>
      </c>
      <c r="E19" s="614">
        <v>8.9800000000000005E-2</v>
      </c>
    </row>
    <row r="20" spans="1:5" x14ac:dyDescent="0.7">
      <c r="A20" s="613" t="s">
        <v>606</v>
      </c>
      <c r="B20" s="140" t="s">
        <v>926</v>
      </c>
      <c r="C20" s="140" t="s">
        <v>672</v>
      </c>
      <c r="D20" s="140">
        <v>50.1</v>
      </c>
      <c r="E20" s="614">
        <v>6.0100000000000001E-2</v>
      </c>
    </row>
    <row r="21" spans="1:5" x14ac:dyDescent="0.7">
      <c r="A21" s="613" t="s">
        <v>607</v>
      </c>
      <c r="B21" s="140" t="s">
        <v>926</v>
      </c>
      <c r="C21" s="140" t="s">
        <v>927</v>
      </c>
      <c r="D21" s="140">
        <v>42.4</v>
      </c>
      <c r="E21" s="614">
        <v>5.0999999999999997E-2</v>
      </c>
    </row>
    <row r="22" spans="1:5" x14ac:dyDescent="0.7">
      <c r="A22" s="613" t="s">
        <v>608</v>
      </c>
      <c r="B22" s="140" t="s">
        <v>926</v>
      </c>
      <c r="C22" s="140" t="s">
        <v>672</v>
      </c>
      <c r="D22" s="140">
        <v>54.7</v>
      </c>
      <c r="E22" s="614">
        <v>5.0999999999999997E-2</v>
      </c>
    </row>
    <row r="23" spans="1:5" x14ac:dyDescent="0.7">
      <c r="A23" s="613" t="s">
        <v>609</v>
      </c>
      <c r="B23" s="140" t="s">
        <v>926</v>
      </c>
      <c r="C23" s="140" t="s">
        <v>927</v>
      </c>
      <c r="D23" s="140" t="s">
        <v>936</v>
      </c>
      <c r="E23" s="614">
        <v>5.1299999999999998E-2</v>
      </c>
    </row>
    <row r="24" spans="1:5" x14ac:dyDescent="0.7">
      <c r="A24" s="613" t="s">
        <v>610</v>
      </c>
      <c r="B24" s="140" t="s">
        <v>920</v>
      </c>
      <c r="C24" s="140" t="s">
        <v>672</v>
      </c>
      <c r="D24" s="140">
        <v>37.299999999999997</v>
      </c>
      <c r="E24" s="614">
        <v>7.6600000000000001E-2</v>
      </c>
    </row>
    <row r="25" spans="1:5" x14ac:dyDescent="0.7">
      <c r="A25" s="613" t="s">
        <v>611</v>
      </c>
      <c r="B25" s="140" t="s">
        <v>920</v>
      </c>
      <c r="C25" s="140" t="s">
        <v>672</v>
      </c>
      <c r="D25" s="140">
        <v>40</v>
      </c>
      <c r="E25" s="614">
        <v>7.6300000000000007E-2</v>
      </c>
    </row>
    <row r="26" spans="1:5" x14ac:dyDescent="0.7">
      <c r="A26" s="613" t="s">
        <v>612</v>
      </c>
      <c r="B26" s="140" t="s">
        <v>924</v>
      </c>
      <c r="C26" s="140" t="s">
        <v>674</v>
      </c>
      <c r="D26" s="140">
        <v>34.799999999999997</v>
      </c>
      <c r="E26" s="614">
        <v>6.6699999999999995E-2</v>
      </c>
    </row>
    <row r="27" spans="1:5" x14ac:dyDescent="0.7">
      <c r="A27" s="613" t="s">
        <v>928</v>
      </c>
      <c r="B27" s="140" t="s">
        <v>926</v>
      </c>
      <c r="C27" s="140" t="s">
        <v>927</v>
      </c>
      <c r="D27" s="140">
        <v>51</v>
      </c>
      <c r="E27" s="614">
        <v>5.28E-2</v>
      </c>
    </row>
    <row r="28" spans="1:5" x14ac:dyDescent="0.7">
      <c r="A28" s="613" t="s">
        <v>614</v>
      </c>
      <c r="B28" s="140" t="s">
        <v>926</v>
      </c>
      <c r="C28" s="140" t="s">
        <v>927</v>
      </c>
      <c r="D28" s="140">
        <v>20.3</v>
      </c>
      <c r="E28" s="614">
        <v>0.04</v>
      </c>
    </row>
    <row r="29" spans="1:5" x14ac:dyDescent="0.7">
      <c r="A29" s="613" t="s">
        <v>615</v>
      </c>
      <c r="B29" s="140" t="s">
        <v>926</v>
      </c>
      <c r="C29" s="140" t="s">
        <v>927</v>
      </c>
      <c r="D29" s="140">
        <v>3.57</v>
      </c>
      <c r="E29" s="614">
        <v>9.64E-2</v>
      </c>
    </row>
    <row r="30" spans="1:5" x14ac:dyDescent="0.7">
      <c r="A30" s="613" t="s">
        <v>616</v>
      </c>
      <c r="B30" s="140" t="s">
        <v>926</v>
      </c>
      <c r="C30" s="140" t="s">
        <v>927</v>
      </c>
      <c r="D30" s="140">
        <v>8.33</v>
      </c>
      <c r="E30" s="614">
        <v>0.154</v>
      </c>
    </row>
    <row r="31" spans="1:5" x14ac:dyDescent="0.7">
      <c r="A31" s="613" t="s">
        <v>617</v>
      </c>
      <c r="D31" s="611" t="s">
        <v>774</v>
      </c>
      <c r="E31" s="616">
        <v>0.06</v>
      </c>
    </row>
    <row r="32" spans="1:5" x14ac:dyDescent="0.7">
      <c r="A32" s="613" t="s">
        <v>618</v>
      </c>
      <c r="D32" s="611" t="s">
        <v>685</v>
      </c>
      <c r="E32" s="616">
        <v>5.7000000000000002E-2</v>
      </c>
    </row>
    <row r="33" spans="1:5" x14ac:dyDescent="0.7">
      <c r="A33" s="613" t="s">
        <v>619</v>
      </c>
      <c r="D33" s="611" t="s">
        <v>774</v>
      </c>
      <c r="E33" s="616">
        <v>5.7000000000000002E-2</v>
      </c>
    </row>
    <row r="34" spans="1:5" x14ac:dyDescent="0.7">
      <c r="A34" s="613" t="s">
        <v>620</v>
      </c>
      <c r="D34" s="611" t="s">
        <v>774</v>
      </c>
      <c r="E34" s="616">
        <v>5.7000000000000002E-2</v>
      </c>
    </row>
    <row r="35" spans="1:5" x14ac:dyDescent="0.7">
      <c r="A35" s="613" t="s">
        <v>621</v>
      </c>
      <c r="D35" s="611" t="s">
        <v>774</v>
      </c>
      <c r="E35" s="617" t="s">
        <v>774</v>
      </c>
    </row>
    <row r="36" spans="1:5" x14ac:dyDescent="0.7">
      <c r="A36" s="613" t="s">
        <v>622</v>
      </c>
      <c r="D36" s="611" t="s">
        <v>774</v>
      </c>
      <c r="E36" s="617" t="s">
        <v>774</v>
      </c>
    </row>
    <row r="37" spans="1:5" x14ac:dyDescent="0.7">
      <c r="A37" s="613" t="s">
        <v>623</v>
      </c>
      <c r="D37" s="611" t="s">
        <v>774</v>
      </c>
      <c r="E37" s="617" t="s">
        <v>774</v>
      </c>
    </row>
    <row r="38" spans="1:5" x14ac:dyDescent="0.7">
      <c r="A38" s="613" t="s">
        <v>624</v>
      </c>
      <c r="D38" s="611" t="s">
        <v>774</v>
      </c>
      <c r="E38" s="617" t="s">
        <v>774</v>
      </c>
    </row>
    <row r="39" spans="1:5" x14ac:dyDescent="0.7">
      <c r="A39" s="613" t="s">
        <v>625</v>
      </c>
      <c r="D39" s="611" t="s">
        <v>774</v>
      </c>
      <c r="E39" s="616">
        <v>2.92</v>
      </c>
    </row>
    <row r="40" spans="1:5" x14ac:dyDescent="0.7">
      <c r="A40" s="613" t="s">
        <v>626</v>
      </c>
      <c r="D40" s="611" t="s">
        <v>774</v>
      </c>
      <c r="E40" s="616">
        <v>2.29</v>
      </c>
    </row>
    <row r="41" spans="1:5" x14ac:dyDescent="0.7">
      <c r="A41" s="613" t="s">
        <v>627</v>
      </c>
      <c r="D41" s="611" t="s">
        <v>774</v>
      </c>
      <c r="E41" s="616">
        <v>1.72</v>
      </c>
    </row>
    <row r="42" spans="1:5" x14ac:dyDescent="0.7">
      <c r="A42" s="613" t="s">
        <v>628</v>
      </c>
      <c r="D42" s="611" t="s">
        <v>774</v>
      </c>
      <c r="E42" s="616">
        <v>2.5499999999999998</v>
      </c>
    </row>
    <row r="43" spans="1:5" x14ac:dyDescent="0.7">
      <c r="A43" s="613" t="s">
        <v>629</v>
      </c>
      <c r="D43" s="611" t="s">
        <v>774</v>
      </c>
      <c r="E43" s="616">
        <v>2.77</v>
      </c>
    </row>
    <row r="44" spans="1:5" x14ac:dyDescent="0.7">
      <c r="A44" s="613" t="s">
        <v>630</v>
      </c>
      <c r="D44" s="611" t="s">
        <v>774</v>
      </c>
      <c r="E44" s="616">
        <v>2.63</v>
      </c>
    </row>
    <row r="45" spans="1:5" x14ac:dyDescent="0.7">
      <c r="A45" s="613" t="s">
        <v>631</v>
      </c>
      <c r="D45" s="611" t="s">
        <v>774</v>
      </c>
      <c r="E45" s="616">
        <v>2.62</v>
      </c>
    </row>
    <row r="46" spans="1:5" x14ac:dyDescent="0.7">
      <c r="A46" s="613" t="s">
        <v>632</v>
      </c>
      <c r="D46" s="611" t="s">
        <v>774</v>
      </c>
      <c r="E46" s="616">
        <v>1.57</v>
      </c>
    </row>
    <row r="47" spans="1:5" x14ac:dyDescent="0.7">
      <c r="A47" s="613" t="s">
        <v>633</v>
      </c>
      <c r="D47" s="611" t="s">
        <v>774</v>
      </c>
      <c r="E47" s="616">
        <v>0.77500000000000002</v>
      </c>
    </row>
    <row r="48" spans="1:5" x14ac:dyDescent="0.7">
      <c r="A48" s="613" t="s">
        <v>634</v>
      </c>
      <c r="D48" s="611" t="s">
        <v>774</v>
      </c>
      <c r="E48" s="616">
        <v>0.502</v>
      </c>
    </row>
    <row r="49" spans="1:5" x14ac:dyDescent="0.7">
      <c r="A49" s="613" t="s">
        <v>718</v>
      </c>
      <c r="D49" s="611" t="s">
        <v>774</v>
      </c>
      <c r="E49" s="616">
        <v>0.42799999999999999</v>
      </c>
    </row>
    <row r="50" spans="1:5" x14ac:dyDescent="0.7">
      <c r="A50" s="613" t="s">
        <v>719</v>
      </c>
      <c r="D50" s="611" t="s">
        <v>774</v>
      </c>
      <c r="E50" s="616">
        <v>0.44900000000000001</v>
      </c>
    </row>
    <row r="51" spans="1:5" x14ac:dyDescent="0.7">
      <c r="A51" s="613" t="s">
        <v>720</v>
      </c>
      <c r="D51" s="611" t="s">
        <v>774</v>
      </c>
      <c r="E51" s="616">
        <v>0.44</v>
      </c>
    </row>
    <row r="52" spans="1:5" x14ac:dyDescent="0.7">
      <c r="A52" s="613" t="s">
        <v>721</v>
      </c>
      <c r="D52" s="611" t="s">
        <v>774</v>
      </c>
      <c r="E52" s="616">
        <v>0.47099999999999997</v>
      </c>
    </row>
    <row r="53" spans="1:5" x14ac:dyDescent="0.7">
      <c r="A53" s="613" t="s">
        <v>635</v>
      </c>
      <c r="D53" s="611" t="s">
        <v>774</v>
      </c>
      <c r="E53" s="616">
        <v>1</v>
      </c>
    </row>
    <row r="54" spans="1:5" x14ac:dyDescent="0.7">
      <c r="A54" s="613" t="s">
        <v>636</v>
      </c>
      <c r="D54" s="611" t="s">
        <v>774</v>
      </c>
      <c r="E54" s="616">
        <v>0.41499999999999998</v>
      </c>
    </row>
    <row r="55" spans="1:5" x14ac:dyDescent="0.7">
      <c r="A55" s="613" t="s">
        <v>689</v>
      </c>
      <c r="D55" s="611" t="s">
        <v>774</v>
      </c>
      <c r="E55" s="616">
        <v>2.2999999999999998</v>
      </c>
    </row>
    <row r="56" spans="1:5" x14ac:dyDescent="0.7">
      <c r="A56" s="613" t="s">
        <v>690</v>
      </c>
      <c r="D56" s="611" t="s">
        <v>774</v>
      </c>
      <c r="E56" s="616">
        <v>2.2999999999999998</v>
      </c>
    </row>
    <row r="57" spans="1:5" x14ac:dyDescent="0.7">
      <c r="A57" s="613" t="s">
        <v>691</v>
      </c>
      <c r="D57" s="611" t="s">
        <v>774</v>
      </c>
      <c r="E57" s="616">
        <v>3</v>
      </c>
    </row>
    <row r="58" spans="1:5" x14ac:dyDescent="0.7">
      <c r="A58" s="613" t="s">
        <v>692</v>
      </c>
      <c r="D58" s="611" t="s">
        <v>774</v>
      </c>
      <c r="E58" s="616">
        <v>3</v>
      </c>
    </row>
    <row r="59" spans="1:5" x14ac:dyDescent="0.7">
      <c r="A59" s="613" t="s">
        <v>693</v>
      </c>
      <c r="D59" s="611" t="s">
        <v>774</v>
      </c>
      <c r="E59" s="616">
        <v>2.8</v>
      </c>
    </row>
    <row r="60" spans="1:5" x14ac:dyDescent="0.7">
      <c r="A60" s="613" t="s">
        <v>694</v>
      </c>
      <c r="D60" s="611" t="s">
        <v>774</v>
      </c>
      <c r="E60" s="616">
        <v>2.2000000000000002</v>
      </c>
    </row>
    <row r="61" spans="1:5" x14ac:dyDescent="0.7">
      <c r="A61" s="613" t="s">
        <v>695</v>
      </c>
      <c r="D61" s="611" t="s">
        <v>774</v>
      </c>
      <c r="E61" s="616">
        <v>0.81</v>
      </c>
    </row>
    <row r="62" spans="1:5" x14ac:dyDescent="0.7">
      <c r="A62" s="613" t="s">
        <v>696</v>
      </c>
      <c r="D62" s="611" t="s">
        <v>774</v>
      </c>
      <c r="E62" s="616">
        <v>2.2999999999999998</v>
      </c>
    </row>
    <row r="63" spans="1:5" x14ac:dyDescent="0.7">
      <c r="A63" s="613" t="s">
        <v>698</v>
      </c>
      <c r="D63" s="611" t="s">
        <v>774</v>
      </c>
      <c r="E63" s="616">
        <v>2.2999999999999998</v>
      </c>
    </row>
    <row r="64" spans="1:5" x14ac:dyDescent="0.7">
      <c r="A64" s="613" t="s">
        <v>716</v>
      </c>
      <c r="D64" s="611" t="s">
        <v>774</v>
      </c>
      <c r="E64" s="616">
        <v>0.76</v>
      </c>
    </row>
    <row r="65" spans="1:5" x14ac:dyDescent="0.7">
      <c r="A65" s="613" t="s">
        <v>717</v>
      </c>
      <c r="D65" s="611" t="s">
        <v>774</v>
      </c>
      <c r="E65" s="616">
        <v>1.1000000000000001</v>
      </c>
    </row>
    <row r="66" spans="1:5" x14ac:dyDescent="0.7">
      <c r="A66" s="613" t="s">
        <v>637</v>
      </c>
      <c r="D66" s="611" t="s">
        <v>774</v>
      </c>
      <c r="E66" s="616">
        <v>1.4E-2</v>
      </c>
    </row>
    <row r="67" spans="1:5" x14ac:dyDescent="0.7">
      <c r="A67" s="613" t="s">
        <v>638</v>
      </c>
      <c r="D67" s="611" t="s">
        <v>774</v>
      </c>
      <c r="E67" s="616">
        <v>3.4</v>
      </c>
    </row>
    <row r="68" spans="1:5" x14ac:dyDescent="0.7">
      <c r="A68" s="613" t="s">
        <v>639</v>
      </c>
      <c r="D68" s="611" t="s">
        <v>774</v>
      </c>
      <c r="E68" s="616">
        <v>5.0000000000000001E-3</v>
      </c>
    </row>
    <row r="69" spans="1:5" x14ac:dyDescent="0.7">
      <c r="A69" s="613" t="s">
        <v>743</v>
      </c>
      <c r="D69" s="611" t="s">
        <v>774</v>
      </c>
      <c r="E69" s="616">
        <v>1</v>
      </c>
    </row>
    <row r="70" spans="1:5" x14ac:dyDescent="0.7">
      <c r="A70" s="618" t="s">
        <v>640</v>
      </c>
      <c r="B70" s="619"/>
      <c r="C70" s="619"/>
      <c r="D70" s="620" t="s">
        <v>774</v>
      </c>
      <c r="E70" s="621" t="s">
        <v>774</v>
      </c>
    </row>
  </sheetData>
  <sheetProtection algorithmName="SHA-512" hashValue="HkQb4vnCrCubAC4piyVXjcO3xxDXWttPaB8YIQnck9yhy3sSiIcMgMEMge9Fa2NKzK7xvKQvlSUETUTDujhCOw==" saltValue="kJ2y8zYeFqNWNmU29k0CsA==" spinCount="100000" sheet="1" scenarios="1" formatRows="0"/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2262-AD50-4FC2-9A09-BB3E69FA68BC}">
  <sheetPr codeName="Sheet21">
    <tabColor rgb="FFFFFF00"/>
  </sheetPr>
  <dimension ref="A1:I62"/>
  <sheetViews>
    <sheetView view="pageBreakPreview" zoomScale="80" zoomScaleNormal="100" zoomScaleSheetLayoutView="80" workbookViewId="0"/>
  </sheetViews>
  <sheetFormatPr defaultColWidth="8.1875" defaultRowHeight="12.75" x14ac:dyDescent="0.7"/>
  <cols>
    <col min="1" max="1" width="31.875" style="21" customWidth="1"/>
    <col min="2" max="2" width="19.6875" style="21" customWidth="1"/>
    <col min="3" max="5" width="18.6875" style="21" customWidth="1"/>
    <col min="6" max="6" width="19.1875" style="21" customWidth="1"/>
    <col min="7" max="16384" width="8.1875" style="21"/>
  </cols>
  <sheetData>
    <row r="1" spans="1:9" x14ac:dyDescent="0.7">
      <c r="A1" s="507" t="s">
        <v>789</v>
      </c>
      <c r="B1" s="508" t="s">
        <v>790</v>
      </c>
    </row>
    <row r="2" spans="1:9" ht="13.15" thickBot="1" x14ac:dyDescent="0.75">
      <c r="A2" s="509" t="s">
        <v>759</v>
      </c>
      <c r="B2" s="510" t="s">
        <v>791</v>
      </c>
    </row>
    <row r="3" spans="1:9" ht="13.15" thickBot="1" x14ac:dyDescent="0.75">
      <c r="A3" s="24" t="s">
        <v>892</v>
      </c>
      <c r="B3" s="22">
        <f>'1. 基本情報等'!K17</f>
        <v>0</v>
      </c>
    </row>
    <row r="4" spans="1:9" x14ac:dyDescent="0.7">
      <c r="A4" s="509" t="s">
        <v>792</v>
      </c>
      <c r="B4" s="511" t="s">
        <v>881</v>
      </c>
    </row>
    <row r="5" spans="1:9" ht="13.15" thickBot="1" x14ac:dyDescent="0.75">
      <c r="A5" s="509" t="s">
        <v>793</v>
      </c>
      <c r="B5" s="510">
        <v>3</v>
      </c>
    </row>
    <row r="6" spans="1:9" ht="13.15" thickBot="1" x14ac:dyDescent="0.75">
      <c r="A6" s="24" t="s">
        <v>794</v>
      </c>
      <c r="B6" s="23">
        <f>'6-4. CO2排出量_総括'!H11</f>
        <v>0</v>
      </c>
    </row>
    <row r="7" spans="1:9" ht="13.15" thickBot="1" x14ac:dyDescent="0.75">
      <c r="A7" s="24" t="s">
        <v>795</v>
      </c>
      <c r="B7" s="23">
        <f>'6-4. CO2排出量_総括'!H16</f>
        <v>0</v>
      </c>
    </row>
    <row r="8" spans="1:9" ht="13.15" thickBot="1" x14ac:dyDescent="0.75">
      <c r="A8" s="509" t="s">
        <v>796</v>
      </c>
      <c r="B8" s="512"/>
    </row>
    <row r="9" spans="1:9" x14ac:dyDescent="0.7">
      <c r="A9" s="509" t="s">
        <v>797</v>
      </c>
      <c r="B9" s="512"/>
    </row>
    <row r="11" spans="1:9" ht="13.15" thickBot="1" x14ac:dyDescent="0.75">
      <c r="A11" s="583" t="s">
        <v>905</v>
      </c>
      <c r="B11" s="584" t="s">
        <v>902</v>
      </c>
      <c r="C11" s="584" t="s">
        <v>903</v>
      </c>
      <c r="D11" s="585" t="s">
        <v>704</v>
      </c>
      <c r="E11" s="600"/>
      <c r="H11" s="586"/>
      <c r="I11" s="587"/>
    </row>
    <row r="12" spans="1:9" ht="13.15" thickBot="1" x14ac:dyDescent="0.75">
      <c r="A12" s="583" t="str">
        <f>'6-4. CO2排出量_総括'!B24</f>
        <v>令和2年度</v>
      </c>
      <c r="B12" s="588">
        <f>'6-4. CO2排出量_総括'!H24</f>
        <v>0</v>
      </c>
      <c r="C12" s="589">
        <f>'6-4. CO2排出量_総括'!K24</f>
        <v>0</v>
      </c>
      <c r="D12" s="589">
        <f>'6-4. CO2排出量_総括'!N24</f>
        <v>0</v>
      </c>
      <c r="E12" s="600"/>
      <c r="H12" s="586"/>
      <c r="I12" s="587"/>
    </row>
    <row r="13" spans="1:9" ht="13.15" thickBot="1" x14ac:dyDescent="0.75">
      <c r="A13" s="583" t="str">
        <f>'6-4. CO2排出量_総括'!B25</f>
        <v>令和3年度</v>
      </c>
      <c r="B13" s="588">
        <f>'6-4. CO2排出量_総括'!H25</f>
        <v>0</v>
      </c>
      <c r="C13" s="589">
        <f>'6-4. CO2排出量_総括'!K25</f>
        <v>0</v>
      </c>
      <c r="D13" s="589">
        <f>'6-4. CO2排出量_総括'!N25</f>
        <v>0</v>
      </c>
      <c r="E13" s="600"/>
      <c r="H13" s="586"/>
      <c r="I13" s="587"/>
    </row>
    <row r="14" spans="1:9" ht="13.15" thickBot="1" x14ac:dyDescent="0.75">
      <c r="A14" s="583" t="str">
        <f>'6-4. CO2排出量_総括'!B26</f>
        <v>令和4年度</v>
      </c>
      <c r="B14" s="590">
        <f>'6-4. CO2排出量_総括'!H26</f>
        <v>0</v>
      </c>
      <c r="C14" s="22">
        <f>'6-4. CO2排出量_総括'!K26</f>
        <v>0</v>
      </c>
      <c r="D14" s="22">
        <f>'6-4. CO2排出量_総括'!N26</f>
        <v>0</v>
      </c>
      <c r="E14" s="600"/>
      <c r="H14" s="586"/>
      <c r="I14" s="587"/>
    </row>
    <row r="15" spans="1:9" ht="13.15" thickBot="1" x14ac:dyDescent="0.75">
      <c r="H15" s="586"/>
      <c r="I15" s="587"/>
    </row>
    <row r="16" spans="1:9" ht="16.25" customHeight="1" thickBot="1" x14ac:dyDescent="0.75">
      <c r="A16" s="597" t="s">
        <v>908</v>
      </c>
      <c r="B16" s="597" t="s">
        <v>909</v>
      </c>
      <c r="C16" s="598" t="s">
        <v>910</v>
      </c>
      <c r="D16" s="599" t="str">
        <f>"排出量
（"&amp;'6-4. CO2排出量_総括'!B7&amp;"）"</f>
        <v>排出量
（令和2年度）</v>
      </c>
      <c r="E16" s="599" t="str">
        <f>"排出量
（"&amp;'6-4. CO2排出量_総括'!B8&amp;"）"</f>
        <v>排出量
（令和3年度）</v>
      </c>
      <c r="F16" s="599" t="str">
        <f>"排出量
（"&amp;'6-4. CO2排出量_総括'!B9&amp;"）"</f>
        <v>排出量
（令和4年度）</v>
      </c>
      <c r="H16" s="586"/>
      <c r="I16" s="587"/>
    </row>
    <row r="17" spans="1:9" ht="15.6" customHeight="1" thickBot="1" x14ac:dyDescent="0.75">
      <c r="A17" s="597">
        <v>1</v>
      </c>
      <c r="B17" s="599">
        <f>'1. 基本情報等'!K15</f>
        <v>0</v>
      </c>
      <c r="C17" s="599">
        <f>'1. 基本情報等'!K17</f>
        <v>0</v>
      </c>
      <c r="D17" s="599">
        <f>'6-4. CO2排出量_総括'!H7</f>
        <v>0</v>
      </c>
      <c r="E17" s="599">
        <f>'6-4. CO2排出量_総括'!H8</f>
        <v>0</v>
      </c>
      <c r="F17" s="599">
        <f>'6-4. CO2排出量_総括'!H9</f>
        <v>0</v>
      </c>
      <c r="H17" s="586"/>
      <c r="I17" s="587"/>
    </row>
    <row r="18" spans="1:9" x14ac:dyDescent="0.7">
      <c r="H18" s="586"/>
      <c r="I18" s="587"/>
    </row>
    <row r="19" spans="1:9" x14ac:dyDescent="0.7">
      <c r="H19" s="586"/>
      <c r="I19" s="587"/>
    </row>
    <row r="20" spans="1:9" x14ac:dyDescent="0.7">
      <c r="I20" s="591"/>
    </row>
    <row r="21" spans="1:9" x14ac:dyDescent="0.7">
      <c r="I21" s="591"/>
    </row>
    <row r="22" spans="1:9" x14ac:dyDescent="0.7">
      <c r="B22" s="591"/>
      <c r="I22" s="591"/>
    </row>
    <row r="23" spans="1:9" x14ac:dyDescent="0.7">
      <c r="B23" s="591"/>
    </row>
    <row r="24" spans="1:9" x14ac:dyDescent="0.7">
      <c r="B24" s="591"/>
    </row>
    <row r="25" spans="1:9" x14ac:dyDescent="0.7">
      <c r="B25" s="591"/>
    </row>
    <row r="26" spans="1:9" x14ac:dyDescent="0.7">
      <c r="B26" s="591"/>
    </row>
    <row r="27" spans="1:9" x14ac:dyDescent="0.7">
      <c r="B27" s="591"/>
    </row>
    <row r="28" spans="1:9" x14ac:dyDescent="0.7">
      <c r="B28" s="591"/>
    </row>
    <row r="29" spans="1:9" x14ac:dyDescent="0.7">
      <c r="B29" s="591"/>
    </row>
    <row r="30" spans="1:9" x14ac:dyDescent="0.7">
      <c r="B30" s="591"/>
    </row>
    <row r="31" spans="1:9" x14ac:dyDescent="0.7">
      <c r="B31" s="591"/>
    </row>
    <row r="32" spans="1:9" x14ac:dyDescent="0.7">
      <c r="B32" s="591"/>
    </row>
    <row r="33" spans="2:2" x14ac:dyDescent="0.7">
      <c r="B33" s="591"/>
    </row>
    <row r="34" spans="2:2" x14ac:dyDescent="0.7">
      <c r="B34" s="591"/>
    </row>
    <row r="35" spans="2:2" x14ac:dyDescent="0.7">
      <c r="B35" s="591"/>
    </row>
    <row r="36" spans="2:2" x14ac:dyDescent="0.7">
      <c r="B36" s="591"/>
    </row>
    <row r="37" spans="2:2" x14ac:dyDescent="0.7">
      <c r="B37" s="591"/>
    </row>
    <row r="38" spans="2:2" x14ac:dyDescent="0.7">
      <c r="B38" s="591"/>
    </row>
    <row r="39" spans="2:2" x14ac:dyDescent="0.7">
      <c r="B39" s="591"/>
    </row>
    <row r="40" spans="2:2" x14ac:dyDescent="0.7">
      <c r="B40" s="591"/>
    </row>
    <row r="41" spans="2:2" x14ac:dyDescent="0.7">
      <c r="B41" s="591"/>
    </row>
    <row r="42" spans="2:2" x14ac:dyDescent="0.7">
      <c r="B42" s="591"/>
    </row>
    <row r="43" spans="2:2" x14ac:dyDescent="0.7">
      <c r="B43" s="591"/>
    </row>
    <row r="44" spans="2:2" x14ac:dyDescent="0.7">
      <c r="B44" s="591"/>
    </row>
    <row r="45" spans="2:2" x14ac:dyDescent="0.7">
      <c r="B45" s="591"/>
    </row>
    <row r="46" spans="2:2" x14ac:dyDescent="0.7">
      <c r="B46" s="591"/>
    </row>
    <row r="47" spans="2:2" x14ac:dyDescent="0.7">
      <c r="B47" s="591"/>
    </row>
    <row r="48" spans="2:2" x14ac:dyDescent="0.7">
      <c r="B48" s="591"/>
    </row>
    <row r="49" spans="2:2" x14ac:dyDescent="0.7">
      <c r="B49" s="591"/>
    </row>
    <row r="50" spans="2:2" x14ac:dyDescent="0.7">
      <c r="B50" s="591"/>
    </row>
    <row r="51" spans="2:2" x14ac:dyDescent="0.7">
      <c r="B51" s="591"/>
    </row>
    <row r="52" spans="2:2" x14ac:dyDescent="0.7">
      <c r="B52" s="591"/>
    </row>
    <row r="53" spans="2:2" x14ac:dyDescent="0.7">
      <c r="B53" s="591"/>
    </row>
    <row r="54" spans="2:2" x14ac:dyDescent="0.7">
      <c r="B54" s="591"/>
    </row>
    <row r="55" spans="2:2" x14ac:dyDescent="0.7">
      <c r="B55" s="591"/>
    </row>
    <row r="56" spans="2:2" x14ac:dyDescent="0.7">
      <c r="B56" s="591"/>
    </row>
    <row r="57" spans="2:2" x14ac:dyDescent="0.7">
      <c r="B57" s="591"/>
    </row>
    <row r="58" spans="2:2" x14ac:dyDescent="0.7">
      <c r="B58" s="591"/>
    </row>
    <row r="59" spans="2:2" x14ac:dyDescent="0.7">
      <c r="B59" s="591"/>
    </row>
    <row r="60" spans="2:2" x14ac:dyDescent="0.7">
      <c r="B60" s="591"/>
    </row>
    <row r="61" spans="2:2" x14ac:dyDescent="0.7">
      <c r="B61" s="591"/>
    </row>
    <row r="62" spans="2:2" x14ac:dyDescent="0.7">
      <c r="B62" s="591"/>
    </row>
  </sheetData>
  <sheetProtection algorithmName="SHA-512" hashValue="D6owN0IrmwllRl2x94N82Fy2uS1zQeIYxWl3ZBCc5mVhOelwUGlheh0yla0Hw6GZbo4JieujiyGT1VIK36z2BA==" saltValue="w3XR6R3WMGevMZm/gurSSA==" spinCount="100000" sheet="1" scenarios="1" formatRows="0"/>
  <phoneticPr fontId="2"/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FF00"/>
  </sheetPr>
  <dimension ref="B4:K75"/>
  <sheetViews>
    <sheetView zoomScale="80" zoomScaleNormal="80" workbookViewId="0"/>
  </sheetViews>
  <sheetFormatPr defaultColWidth="8.6875" defaultRowHeight="17.649999999999999" x14ac:dyDescent="0.7"/>
  <cols>
    <col min="1" max="1" width="8.6875" style="140"/>
    <col min="2" max="2" width="8.6875" style="138"/>
    <col min="3" max="3" width="8.6875" style="139"/>
    <col min="4" max="4" width="25.5" style="140" customWidth="1"/>
    <col min="5" max="5" width="8.6875" style="140"/>
    <col min="6" max="6" width="16.6875" style="140" customWidth="1"/>
    <col min="7" max="8" width="8.6875" style="140"/>
    <col min="9" max="9" width="17.1875" style="140" customWidth="1"/>
    <col min="10" max="16384" width="8.6875" style="140"/>
  </cols>
  <sheetData>
    <row r="4" spans="2:10" x14ac:dyDescent="0.7">
      <c r="D4" s="140" t="s">
        <v>775</v>
      </c>
    </row>
    <row r="6" spans="2:10" x14ac:dyDescent="0.7">
      <c r="B6" s="138" t="s">
        <v>722</v>
      </c>
    </row>
    <row r="7" spans="2:10" ht="18" thickBot="1" x14ac:dyDescent="0.75">
      <c r="B7" s="138" t="s">
        <v>723</v>
      </c>
      <c r="C7" s="139" t="s">
        <v>724</v>
      </c>
      <c r="D7" s="141" t="s">
        <v>641</v>
      </c>
      <c r="E7" s="141" t="s">
        <v>677</v>
      </c>
      <c r="F7" s="141" t="s">
        <v>706</v>
      </c>
      <c r="G7" s="141" t="s">
        <v>705</v>
      </c>
      <c r="H7" s="141" t="s">
        <v>681</v>
      </c>
      <c r="I7" s="142" t="s">
        <v>683</v>
      </c>
      <c r="J7" s="143" t="s">
        <v>770</v>
      </c>
    </row>
    <row r="8" spans="2:10" x14ac:dyDescent="0.7">
      <c r="B8" s="138">
        <v>1.2</v>
      </c>
      <c r="C8" s="139" t="s">
        <v>726</v>
      </c>
      <c r="D8" s="144" t="s">
        <v>589</v>
      </c>
      <c r="E8" s="145">
        <v>1</v>
      </c>
      <c r="F8" s="146" t="s">
        <v>707</v>
      </c>
      <c r="G8" s="146" t="s">
        <v>679</v>
      </c>
      <c r="H8" s="147" t="s">
        <v>685</v>
      </c>
      <c r="I8" s="146" t="s">
        <v>699</v>
      </c>
      <c r="J8" s="148" t="s">
        <v>771</v>
      </c>
    </row>
    <row r="9" spans="2:10" x14ac:dyDescent="0.7">
      <c r="B9" s="138">
        <v>1.1000000000000001</v>
      </c>
      <c r="C9" s="139" t="s">
        <v>725</v>
      </c>
      <c r="D9" s="149" t="s">
        <v>590</v>
      </c>
      <c r="E9" s="150">
        <v>0</v>
      </c>
      <c r="F9" s="142" t="s">
        <v>707</v>
      </c>
      <c r="G9" s="142" t="s">
        <v>680</v>
      </c>
      <c r="H9" s="142" t="s">
        <v>700</v>
      </c>
      <c r="I9" s="142" t="s">
        <v>684</v>
      </c>
      <c r="J9" s="151" t="s">
        <v>771</v>
      </c>
    </row>
    <row r="10" spans="2:10" x14ac:dyDescent="0.7">
      <c r="B10" s="138">
        <v>1.1000000000000001</v>
      </c>
      <c r="C10" s="139" t="s">
        <v>725</v>
      </c>
      <c r="D10" s="149" t="s">
        <v>591</v>
      </c>
      <c r="E10" s="150">
        <v>0</v>
      </c>
      <c r="F10" s="142" t="s">
        <v>707</v>
      </c>
      <c r="G10" s="142" t="s">
        <v>680</v>
      </c>
      <c r="H10" s="142" t="s">
        <v>700</v>
      </c>
      <c r="I10" s="142" t="s">
        <v>684</v>
      </c>
      <c r="J10" s="151" t="s">
        <v>771</v>
      </c>
    </row>
    <row r="11" spans="2:10" x14ac:dyDescent="0.7">
      <c r="B11" s="138">
        <v>1.1000000000000001</v>
      </c>
      <c r="C11" s="139" t="s">
        <v>725</v>
      </c>
      <c r="D11" s="149" t="s">
        <v>592</v>
      </c>
      <c r="E11" s="150">
        <v>0</v>
      </c>
      <c r="F11" s="142" t="s">
        <v>707</v>
      </c>
      <c r="G11" s="142" t="s">
        <v>680</v>
      </c>
      <c r="H11" s="142" t="s">
        <v>700</v>
      </c>
      <c r="I11" s="142" t="s">
        <v>684</v>
      </c>
      <c r="J11" s="151" t="s">
        <v>771</v>
      </c>
    </row>
    <row r="12" spans="2:10" x14ac:dyDescent="0.7">
      <c r="B12" s="138">
        <v>1.1000000000000001</v>
      </c>
      <c r="C12" s="139" t="s">
        <v>725</v>
      </c>
      <c r="D12" s="149" t="s">
        <v>593</v>
      </c>
      <c r="E12" s="150">
        <v>0</v>
      </c>
      <c r="F12" s="142" t="s">
        <v>707</v>
      </c>
      <c r="G12" s="142" t="s">
        <v>680</v>
      </c>
      <c r="H12" s="142" t="s">
        <v>700</v>
      </c>
      <c r="I12" s="142" t="s">
        <v>684</v>
      </c>
      <c r="J12" s="151" t="s">
        <v>771</v>
      </c>
    </row>
    <row r="13" spans="2:10" x14ac:dyDescent="0.7">
      <c r="B13" s="138">
        <v>1.1000000000000001</v>
      </c>
      <c r="C13" s="139" t="s">
        <v>725</v>
      </c>
      <c r="D13" s="149" t="s">
        <v>594</v>
      </c>
      <c r="E13" s="150">
        <v>0</v>
      </c>
      <c r="F13" s="142" t="s">
        <v>707</v>
      </c>
      <c r="G13" s="142" t="s">
        <v>680</v>
      </c>
      <c r="H13" s="142" t="s">
        <v>700</v>
      </c>
      <c r="I13" s="142" t="s">
        <v>684</v>
      </c>
      <c r="J13" s="151" t="s">
        <v>771</v>
      </c>
    </row>
    <row r="14" spans="2:10" x14ac:dyDescent="0.7">
      <c r="B14" s="138">
        <v>1.1000000000000001</v>
      </c>
      <c r="C14" s="139" t="s">
        <v>725</v>
      </c>
      <c r="D14" s="149" t="s">
        <v>595</v>
      </c>
      <c r="E14" s="150">
        <v>0</v>
      </c>
      <c r="F14" s="142" t="s">
        <v>707</v>
      </c>
      <c r="G14" s="143" t="s">
        <v>674</v>
      </c>
      <c r="H14" s="142" t="s">
        <v>701</v>
      </c>
      <c r="I14" s="142" t="s">
        <v>684</v>
      </c>
      <c r="J14" s="151" t="s">
        <v>771</v>
      </c>
    </row>
    <row r="15" spans="2:10" x14ac:dyDescent="0.7">
      <c r="B15" s="138">
        <v>1.1000000000000001</v>
      </c>
      <c r="C15" s="139" t="s">
        <v>725</v>
      </c>
      <c r="D15" s="149" t="s">
        <v>596</v>
      </c>
      <c r="E15" s="150">
        <v>0</v>
      </c>
      <c r="F15" s="142" t="s">
        <v>707</v>
      </c>
      <c r="G15" s="143" t="s">
        <v>674</v>
      </c>
      <c r="H15" s="142" t="s">
        <v>701</v>
      </c>
      <c r="I15" s="142" t="s">
        <v>684</v>
      </c>
      <c r="J15" s="151" t="s">
        <v>771</v>
      </c>
    </row>
    <row r="16" spans="2:10" x14ac:dyDescent="0.7">
      <c r="B16" s="138">
        <v>1.1000000000000001</v>
      </c>
      <c r="C16" s="139" t="s">
        <v>725</v>
      </c>
      <c r="D16" s="149" t="s">
        <v>597</v>
      </c>
      <c r="E16" s="150">
        <v>0</v>
      </c>
      <c r="F16" s="142" t="s">
        <v>707</v>
      </c>
      <c r="G16" s="143" t="s">
        <v>674</v>
      </c>
      <c r="H16" s="142" t="s">
        <v>701</v>
      </c>
      <c r="I16" s="142" t="s">
        <v>684</v>
      </c>
      <c r="J16" s="151" t="s">
        <v>771</v>
      </c>
    </row>
    <row r="17" spans="2:10" x14ac:dyDescent="0.7">
      <c r="B17" s="138">
        <v>1.1000000000000001</v>
      </c>
      <c r="C17" s="139" t="s">
        <v>725</v>
      </c>
      <c r="D17" s="149" t="s">
        <v>598</v>
      </c>
      <c r="E17" s="150">
        <v>0</v>
      </c>
      <c r="F17" s="142" t="s">
        <v>707</v>
      </c>
      <c r="G17" s="143" t="s">
        <v>674</v>
      </c>
      <c r="H17" s="142" t="s">
        <v>701</v>
      </c>
      <c r="I17" s="142" t="s">
        <v>684</v>
      </c>
      <c r="J17" s="151" t="s">
        <v>771</v>
      </c>
    </row>
    <row r="18" spans="2:10" x14ac:dyDescent="0.7">
      <c r="B18" s="138">
        <v>1.1000000000000001</v>
      </c>
      <c r="C18" s="139" t="s">
        <v>725</v>
      </c>
      <c r="D18" s="149" t="s">
        <v>599</v>
      </c>
      <c r="E18" s="150">
        <v>0</v>
      </c>
      <c r="F18" s="142" t="s">
        <v>707</v>
      </c>
      <c r="G18" s="143" t="s">
        <v>674</v>
      </c>
      <c r="H18" s="142" t="s">
        <v>701</v>
      </c>
      <c r="I18" s="142" t="s">
        <v>684</v>
      </c>
      <c r="J18" s="151" t="s">
        <v>771</v>
      </c>
    </row>
    <row r="19" spans="2:10" x14ac:dyDescent="0.7">
      <c r="B19" s="138">
        <v>1.1000000000000001</v>
      </c>
      <c r="C19" s="139" t="s">
        <v>725</v>
      </c>
      <c r="D19" s="149" t="s">
        <v>600</v>
      </c>
      <c r="E19" s="150">
        <v>0</v>
      </c>
      <c r="F19" s="142" t="s">
        <v>707</v>
      </c>
      <c r="G19" s="143" t="s">
        <v>674</v>
      </c>
      <c r="H19" s="142" t="s">
        <v>701</v>
      </c>
      <c r="I19" s="142" t="s">
        <v>684</v>
      </c>
      <c r="J19" s="151" t="s">
        <v>771</v>
      </c>
    </row>
    <row r="20" spans="2:10" x14ac:dyDescent="0.7">
      <c r="B20" s="138">
        <v>1.1000000000000001</v>
      </c>
      <c r="C20" s="139" t="s">
        <v>725</v>
      </c>
      <c r="D20" s="149" t="s">
        <v>601</v>
      </c>
      <c r="E20" s="150">
        <v>0</v>
      </c>
      <c r="F20" s="142" t="s">
        <v>707</v>
      </c>
      <c r="G20" s="143" t="s">
        <v>674</v>
      </c>
      <c r="H20" s="142" t="s">
        <v>701</v>
      </c>
      <c r="I20" s="142" t="s">
        <v>684</v>
      </c>
      <c r="J20" s="151" t="s">
        <v>771</v>
      </c>
    </row>
    <row r="21" spans="2:10" x14ac:dyDescent="0.7">
      <c r="B21" s="138">
        <v>1.1000000000000001</v>
      </c>
      <c r="C21" s="139" t="s">
        <v>725</v>
      </c>
      <c r="D21" s="149" t="s">
        <v>602</v>
      </c>
      <c r="E21" s="150">
        <v>0</v>
      </c>
      <c r="F21" s="142" t="s">
        <v>707</v>
      </c>
      <c r="G21" s="143" t="s">
        <v>674</v>
      </c>
      <c r="H21" s="142" t="s">
        <v>701</v>
      </c>
      <c r="I21" s="142" t="s">
        <v>684</v>
      </c>
      <c r="J21" s="151" t="s">
        <v>771</v>
      </c>
    </row>
    <row r="22" spans="2:10" x14ac:dyDescent="0.7">
      <c r="B22" s="138">
        <v>1.1000000000000001</v>
      </c>
      <c r="C22" s="139" t="s">
        <v>725</v>
      </c>
      <c r="D22" s="149" t="s">
        <v>603</v>
      </c>
      <c r="E22" s="150">
        <v>0</v>
      </c>
      <c r="F22" s="142" t="s">
        <v>707</v>
      </c>
      <c r="G22" s="143" t="s">
        <v>674</v>
      </c>
      <c r="H22" s="142" t="s">
        <v>701</v>
      </c>
      <c r="I22" s="142" t="s">
        <v>684</v>
      </c>
      <c r="J22" s="151" t="s">
        <v>771</v>
      </c>
    </row>
    <row r="23" spans="2:10" x14ac:dyDescent="0.7">
      <c r="B23" s="138">
        <v>1.1000000000000001</v>
      </c>
      <c r="C23" s="139" t="s">
        <v>725</v>
      </c>
      <c r="D23" s="149" t="s">
        <v>604</v>
      </c>
      <c r="E23" s="150">
        <v>0</v>
      </c>
      <c r="F23" s="142" t="s">
        <v>707</v>
      </c>
      <c r="G23" s="143" t="s">
        <v>674</v>
      </c>
      <c r="H23" s="142" t="s">
        <v>701</v>
      </c>
      <c r="I23" s="142" t="s">
        <v>684</v>
      </c>
      <c r="J23" s="151" t="s">
        <v>771</v>
      </c>
    </row>
    <row r="24" spans="2:10" x14ac:dyDescent="0.7">
      <c r="B24" s="138">
        <v>1.1000000000000001</v>
      </c>
      <c r="C24" s="139" t="s">
        <v>725</v>
      </c>
      <c r="D24" s="149" t="s">
        <v>605</v>
      </c>
      <c r="E24" s="150">
        <v>0</v>
      </c>
      <c r="F24" s="142" t="s">
        <v>707</v>
      </c>
      <c r="G24" s="142" t="s">
        <v>680</v>
      </c>
      <c r="H24" s="142" t="s">
        <v>700</v>
      </c>
      <c r="I24" s="142" t="s">
        <v>684</v>
      </c>
      <c r="J24" s="151" t="s">
        <v>771</v>
      </c>
    </row>
    <row r="25" spans="2:10" x14ac:dyDescent="0.7">
      <c r="B25" s="138">
        <v>1.1000000000000001</v>
      </c>
      <c r="C25" s="139" t="s">
        <v>725</v>
      </c>
      <c r="D25" s="149" t="s">
        <v>606</v>
      </c>
      <c r="E25" s="150">
        <v>0</v>
      </c>
      <c r="F25" s="142" t="s">
        <v>707</v>
      </c>
      <c r="G25" s="142" t="s">
        <v>680</v>
      </c>
      <c r="H25" s="142" t="s">
        <v>700</v>
      </c>
      <c r="I25" s="142" t="s">
        <v>684</v>
      </c>
      <c r="J25" s="151" t="s">
        <v>771</v>
      </c>
    </row>
    <row r="26" spans="2:10" x14ac:dyDescent="0.7">
      <c r="B26" s="138">
        <v>1.1000000000000001</v>
      </c>
      <c r="C26" s="139" t="s">
        <v>725</v>
      </c>
      <c r="D26" s="149" t="s">
        <v>607</v>
      </c>
      <c r="E26" s="150">
        <v>0</v>
      </c>
      <c r="F26" s="142" t="s">
        <v>707</v>
      </c>
      <c r="G26" s="143" t="s">
        <v>678</v>
      </c>
      <c r="H26" s="142" t="s">
        <v>702</v>
      </c>
      <c r="I26" s="142" t="s">
        <v>684</v>
      </c>
      <c r="J26" s="151" t="s">
        <v>771</v>
      </c>
    </row>
    <row r="27" spans="2:10" x14ac:dyDescent="0.7">
      <c r="B27" s="138">
        <v>1.1000000000000001</v>
      </c>
      <c r="C27" s="139" t="s">
        <v>725</v>
      </c>
      <c r="D27" s="149" t="s">
        <v>608</v>
      </c>
      <c r="E27" s="150">
        <v>0</v>
      </c>
      <c r="F27" s="142" t="s">
        <v>707</v>
      </c>
      <c r="G27" s="142" t="s">
        <v>680</v>
      </c>
      <c r="H27" s="142" t="s">
        <v>700</v>
      </c>
      <c r="I27" s="142" t="s">
        <v>684</v>
      </c>
      <c r="J27" s="151" t="s">
        <v>771</v>
      </c>
    </row>
    <row r="28" spans="2:10" x14ac:dyDescent="0.7">
      <c r="B28" s="138">
        <v>1.1000000000000001</v>
      </c>
      <c r="C28" s="139" t="s">
        <v>725</v>
      </c>
      <c r="D28" s="149" t="s">
        <v>848</v>
      </c>
      <c r="E28" s="150">
        <v>0</v>
      </c>
      <c r="F28" s="142" t="s">
        <v>707</v>
      </c>
      <c r="G28" s="143" t="s">
        <v>678</v>
      </c>
      <c r="H28" s="142" t="s">
        <v>702</v>
      </c>
      <c r="I28" s="142" t="s">
        <v>684</v>
      </c>
      <c r="J28" s="151" t="s">
        <v>771</v>
      </c>
    </row>
    <row r="29" spans="2:10" x14ac:dyDescent="0.7">
      <c r="B29" s="138">
        <v>1.1000000000000001</v>
      </c>
      <c r="C29" s="139" t="s">
        <v>725</v>
      </c>
      <c r="D29" s="149" t="s">
        <v>610</v>
      </c>
      <c r="E29" s="150">
        <v>0</v>
      </c>
      <c r="F29" s="142" t="s">
        <v>707</v>
      </c>
      <c r="G29" s="142" t="s">
        <v>680</v>
      </c>
      <c r="H29" s="142" t="s">
        <v>700</v>
      </c>
      <c r="I29" s="142" t="s">
        <v>684</v>
      </c>
      <c r="J29" s="151" t="s">
        <v>771</v>
      </c>
    </row>
    <row r="30" spans="2:10" x14ac:dyDescent="0.7">
      <c r="B30" s="138">
        <v>1.1000000000000001</v>
      </c>
      <c r="C30" s="139" t="s">
        <v>725</v>
      </c>
      <c r="D30" s="149" t="s">
        <v>611</v>
      </c>
      <c r="E30" s="150">
        <v>0</v>
      </c>
      <c r="F30" s="142" t="s">
        <v>707</v>
      </c>
      <c r="G30" s="142" t="s">
        <v>680</v>
      </c>
      <c r="H30" s="142" t="s">
        <v>700</v>
      </c>
      <c r="I30" s="142" t="s">
        <v>684</v>
      </c>
      <c r="J30" s="151" t="s">
        <v>771</v>
      </c>
    </row>
    <row r="31" spans="2:10" x14ac:dyDescent="0.7">
      <c r="B31" s="138">
        <v>1.1000000000000001</v>
      </c>
      <c r="C31" s="139" t="s">
        <v>725</v>
      </c>
      <c r="D31" s="149" t="s">
        <v>612</v>
      </c>
      <c r="E31" s="150">
        <v>0</v>
      </c>
      <c r="F31" s="142" t="s">
        <v>707</v>
      </c>
      <c r="G31" s="143" t="s">
        <v>674</v>
      </c>
      <c r="H31" s="142" t="s">
        <v>701</v>
      </c>
      <c r="I31" s="142" t="s">
        <v>684</v>
      </c>
      <c r="J31" s="151" t="s">
        <v>771</v>
      </c>
    </row>
    <row r="32" spans="2:10" x14ac:dyDescent="0.7">
      <c r="B32" s="138">
        <v>1.1000000000000001</v>
      </c>
      <c r="C32" s="139" t="s">
        <v>725</v>
      </c>
      <c r="D32" s="149" t="s">
        <v>613</v>
      </c>
      <c r="E32" s="150">
        <v>0</v>
      </c>
      <c r="F32" s="142" t="s">
        <v>707</v>
      </c>
      <c r="G32" s="143" t="s">
        <v>678</v>
      </c>
      <c r="H32" s="142" t="s">
        <v>702</v>
      </c>
      <c r="I32" s="142" t="s">
        <v>684</v>
      </c>
      <c r="J32" s="151" t="s">
        <v>771</v>
      </c>
    </row>
    <row r="33" spans="2:11" x14ac:dyDescent="0.7">
      <c r="B33" s="138">
        <v>1.1000000000000001</v>
      </c>
      <c r="C33" s="139" t="s">
        <v>725</v>
      </c>
      <c r="D33" s="149" t="s">
        <v>614</v>
      </c>
      <c r="E33" s="150">
        <v>0</v>
      </c>
      <c r="F33" s="142" t="s">
        <v>707</v>
      </c>
      <c r="G33" s="143" t="s">
        <v>678</v>
      </c>
      <c r="H33" s="142" t="s">
        <v>702</v>
      </c>
      <c r="I33" s="142" t="s">
        <v>684</v>
      </c>
      <c r="J33" s="151" t="s">
        <v>771</v>
      </c>
    </row>
    <row r="34" spans="2:11" x14ac:dyDescent="0.7">
      <c r="B34" s="138">
        <v>1.1000000000000001</v>
      </c>
      <c r="C34" s="139" t="s">
        <v>725</v>
      </c>
      <c r="D34" s="149" t="s">
        <v>615</v>
      </c>
      <c r="E34" s="150">
        <v>0</v>
      </c>
      <c r="F34" s="142" t="s">
        <v>707</v>
      </c>
      <c r="G34" s="143" t="s">
        <v>678</v>
      </c>
      <c r="H34" s="142" t="s">
        <v>702</v>
      </c>
      <c r="I34" s="142" t="s">
        <v>684</v>
      </c>
      <c r="J34" s="151" t="s">
        <v>771</v>
      </c>
    </row>
    <row r="35" spans="2:11" x14ac:dyDescent="0.7">
      <c r="B35" s="138">
        <v>1.1000000000000001</v>
      </c>
      <c r="C35" s="139" t="s">
        <v>725</v>
      </c>
      <c r="D35" s="149" t="s">
        <v>616</v>
      </c>
      <c r="E35" s="150">
        <v>0</v>
      </c>
      <c r="F35" s="142" t="s">
        <v>707</v>
      </c>
      <c r="G35" s="143" t="s">
        <v>678</v>
      </c>
      <c r="H35" s="142" t="s">
        <v>702</v>
      </c>
      <c r="I35" s="142" t="s">
        <v>684</v>
      </c>
      <c r="J35" s="151" t="s">
        <v>771</v>
      </c>
    </row>
    <row r="36" spans="2:11" x14ac:dyDescent="0.7">
      <c r="B36" s="138">
        <v>1.3</v>
      </c>
      <c r="C36" s="139" t="s">
        <v>727</v>
      </c>
      <c r="D36" s="149" t="s">
        <v>617</v>
      </c>
      <c r="E36" s="150">
        <v>1</v>
      </c>
      <c r="F36" s="142" t="s">
        <v>707</v>
      </c>
      <c r="G36" s="142" t="s">
        <v>682</v>
      </c>
      <c r="H36" s="152" t="s">
        <v>685</v>
      </c>
      <c r="I36" s="142" t="s">
        <v>684</v>
      </c>
      <c r="J36" s="151" t="s">
        <v>771</v>
      </c>
    </row>
    <row r="37" spans="2:11" x14ac:dyDescent="0.7">
      <c r="B37" s="138">
        <v>1.3</v>
      </c>
      <c r="C37" s="139" t="s">
        <v>727</v>
      </c>
      <c r="D37" s="149" t="s">
        <v>618</v>
      </c>
      <c r="E37" s="150">
        <v>1</v>
      </c>
      <c r="F37" s="142" t="s">
        <v>707</v>
      </c>
      <c r="G37" s="142" t="s">
        <v>682</v>
      </c>
      <c r="H37" s="152" t="s">
        <v>685</v>
      </c>
      <c r="I37" s="142" t="s">
        <v>684</v>
      </c>
      <c r="J37" s="151" t="s">
        <v>771</v>
      </c>
    </row>
    <row r="38" spans="2:11" x14ac:dyDescent="0.7">
      <c r="B38" s="138">
        <v>1.3</v>
      </c>
      <c r="C38" s="139" t="s">
        <v>727</v>
      </c>
      <c r="D38" s="149" t="s">
        <v>619</v>
      </c>
      <c r="E38" s="150">
        <v>1</v>
      </c>
      <c r="F38" s="142" t="s">
        <v>707</v>
      </c>
      <c r="G38" s="142" t="s">
        <v>682</v>
      </c>
      <c r="H38" s="152" t="s">
        <v>685</v>
      </c>
      <c r="I38" s="142" t="s">
        <v>684</v>
      </c>
      <c r="J38" s="151" t="s">
        <v>771</v>
      </c>
    </row>
    <row r="39" spans="2:11" x14ac:dyDescent="0.7">
      <c r="B39" s="138">
        <v>1.3</v>
      </c>
      <c r="C39" s="139" t="s">
        <v>727</v>
      </c>
      <c r="D39" s="149" t="s">
        <v>620</v>
      </c>
      <c r="E39" s="150">
        <v>1</v>
      </c>
      <c r="F39" s="142" t="s">
        <v>707</v>
      </c>
      <c r="G39" s="142" t="s">
        <v>682</v>
      </c>
      <c r="H39" s="152" t="s">
        <v>685</v>
      </c>
      <c r="I39" s="142" t="s">
        <v>684</v>
      </c>
      <c r="J39" s="151" t="s">
        <v>771</v>
      </c>
    </row>
    <row r="40" spans="2:11" x14ac:dyDescent="0.7">
      <c r="B40" s="153">
        <v>1.4</v>
      </c>
      <c r="C40" s="154" t="s">
        <v>728</v>
      </c>
      <c r="D40" s="155" t="s">
        <v>621</v>
      </c>
      <c r="E40" s="156">
        <v>1</v>
      </c>
      <c r="F40" s="157" t="s">
        <v>708</v>
      </c>
      <c r="G40" s="157" t="s">
        <v>679</v>
      </c>
      <c r="H40" s="158" t="s">
        <v>685</v>
      </c>
      <c r="I40" s="157" t="s">
        <v>699</v>
      </c>
      <c r="J40" s="159" t="s">
        <v>685</v>
      </c>
      <c r="K40" s="155" t="s">
        <v>765</v>
      </c>
    </row>
    <row r="41" spans="2:11" x14ac:dyDescent="0.7">
      <c r="B41" s="153">
        <v>1.4</v>
      </c>
      <c r="C41" s="154" t="s">
        <v>728</v>
      </c>
      <c r="D41" s="155" t="s">
        <v>622</v>
      </c>
      <c r="E41" s="156">
        <v>1</v>
      </c>
      <c r="F41" s="157" t="s">
        <v>709</v>
      </c>
      <c r="G41" s="157" t="s">
        <v>679</v>
      </c>
      <c r="H41" s="158" t="s">
        <v>685</v>
      </c>
      <c r="I41" s="157" t="s">
        <v>699</v>
      </c>
      <c r="J41" s="159" t="s">
        <v>685</v>
      </c>
      <c r="K41" s="155" t="s">
        <v>766</v>
      </c>
    </row>
    <row r="42" spans="2:11" x14ac:dyDescent="0.7">
      <c r="B42" s="153">
        <v>1.4</v>
      </c>
      <c r="C42" s="154" t="s">
        <v>728</v>
      </c>
      <c r="D42" s="155" t="s">
        <v>623</v>
      </c>
      <c r="E42" s="156">
        <v>1</v>
      </c>
      <c r="F42" s="157" t="s">
        <v>708</v>
      </c>
      <c r="G42" s="157" t="s">
        <v>682</v>
      </c>
      <c r="H42" s="158" t="s">
        <v>685</v>
      </c>
      <c r="I42" s="157" t="s">
        <v>684</v>
      </c>
      <c r="J42" s="159" t="s">
        <v>685</v>
      </c>
      <c r="K42" s="155" t="s">
        <v>767</v>
      </c>
    </row>
    <row r="43" spans="2:11" x14ac:dyDescent="0.7">
      <c r="B43" s="153">
        <v>1.4</v>
      </c>
      <c r="C43" s="154" t="s">
        <v>728</v>
      </c>
      <c r="D43" s="155" t="s">
        <v>624</v>
      </c>
      <c r="E43" s="156">
        <v>1</v>
      </c>
      <c r="F43" s="157" t="s">
        <v>709</v>
      </c>
      <c r="G43" s="157" t="s">
        <v>682</v>
      </c>
      <c r="H43" s="158" t="s">
        <v>685</v>
      </c>
      <c r="I43" s="157" t="s">
        <v>684</v>
      </c>
      <c r="J43" s="159" t="s">
        <v>685</v>
      </c>
      <c r="K43" s="155" t="s">
        <v>768</v>
      </c>
    </row>
    <row r="44" spans="2:11" x14ac:dyDescent="0.7">
      <c r="B44" s="138">
        <v>2</v>
      </c>
      <c r="C44" s="139" t="s">
        <v>729</v>
      </c>
      <c r="D44" s="149" t="s">
        <v>625</v>
      </c>
      <c r="E44" s="150">
        <v>1</v>
      </c>
      <c r="F44" s="142" t="s">
        <v>710</v>
      </c>
      <c r="G44" s="142" t="s">
        <v>680</v>
      </c>
      <c r="H44" s="152" t="s">
        <v>685</v>
      </c>
      <c r="I44" s="142" t="s">
        <v>687</v>
      </c>
      <c r="J44" s="159" t="s">
        <v>685</v>
      </c>
    </row>
    <row r="45" spans="2:11" x14ac:dyDescent="0.7">
      <c r="B45" s="138">
        <v>2</v>
      </c>
      <c r="C45" s="139" t="s">
        <v>729</v>
      </c>
      <c r="D45" s="149" t="s">
        <v>626</v>
      </c>
      <c r="E45" s="150">
        <v>1</v>
      </c>
      <c r="F45" s="142" t="s">
        <v>710</v>
      </c>
      <c r="G45" s="142" t="s">
        <v>680</v>
      </c>
      <c r="H45" s="152" t="s">
        <v>685</v>
      </c>
      <c r="I45" s="142" t="s">
        <v>687</v>
      </c>
      <c r="J45" s="159" t="s">
        <v>685</v>
      </c>
    </row>
    <row r="46" spans="2:11" x14ac:dyDescent="0.7">
      <c r="B46" s="138">
        <v>2</v>
      </c>
      <c r="C46" s="139" t="s">
        <v>729</v>
      </c>
      <c r="D46" s="149" t="s">
        <v>627</v>
      </c>
      <c r="E46" s="150">
        <v>1</v>
      </c>
      <c r="F46" s="142" t="s">
        <v>710</v>
      </c>
      <c r="G46" s="142" t="s">
        <v>680</v>
      </c>
      <c r="H46" s="152" t="s">
        <v>685</v>
      </c>
      <c r="I46" s="142" t="s">
        <v>687</v>
      </c>
      <c r="J46" s="159" t="s">
        <v>685</v>
      </c>
    </row>
    <row r="47" spans="2:11" x14ac:dyDescent="0.7">
      <c r="B47" s="138">
        <v>2</v>
      </c>
      <c r="C47" s="139" t="s">
        <v>729</v>
      </c>
      <c r="D47" s="149" t="s">
        <v>628</v>
      </c>
      <c r="E47" s="150">
        <v>1</v>
      </c>
      <c r="F47" s="142" t="s">
        <v>710</v>
      </c>
      <c r="G47" s="142" t="s">
        <v>680</v>
      </c>
      <c r="H47" s="152" t="s">
        <v>685</v>
      </c>
      <c r="I47" s="142" t="s">
        <v>687</v>
      </c>
      <c r="J47" s="159" t="s">
        <v>685</v>
      </c>
    </row>
    <row r="48" spans="2:11" x14ac:dyDescent="0.7">
      <c r="B48" s="138">
        <v>2</v>
      </c>
      <c r="C48" s="139" t="s">
        <v>729</v>
      </c>
      <c r="D48" s="149" t="s">
        <v>629</v>
      </c>
      <c r="E48" s="150">
        <v>1</v>
      </c>
      <c r="F48" s="142" t="s">
        <v>710</v>
      </c>
      <c r="G48" s="142" t="s">
        <v>680</v>
      </c>
      <c r="H48" s="152" t="s">
        <v>685</v>
      </c>
      <c r="I48" s="142" t="s">
        <v>687</v>
      </c>
      <c r="J48" s="159" t="s">
        <v>685</v>
      </c>
    </row>
    <row r="49" spans="2:10" x14ac:dyDescent="0.7">
      <c r="B49" s="138">
        <v>2</v>
      </c>
      <c r="C49" s="139" t="s">
        <v>729</v>
      </c>
      <c r="D49" s="149" t="s">
        <v>630</v>
      </c>
      <c r="E49" s="150">
        <v>1</v>
      </c>
      <c r="F49" s="142" t="s">
        <v>710</v>
      </c>
      <c r="G49" s="142" t="s">
        <v>686</v>
      </c>
      <c r="H49" s="152" t="s">
        <v>685</v>
      </c>
      <c r="I49" s="142" t="s">
        <v>688</v>
      </c>
      <c r="J49" s="159" t="s">
        <v>685</v>
      </c>
    </row>
    <row r="50" spans="2:10" x14ac:dyDescent="0.7">
      <c r="B50" s="138">
        <v>2</v>
      </c>
      <c r="C50" s="139" t="s">
        <v>729</v>
      </c>
      <c r="D50" s="149" t="s">
        <v>631</v>
      </c>
      <c r="E50" s="150">
        <v>1</v>
      </c>
      <c r="F50" s="142" t="s">
        <v>710</v>
      </c>
      <c r="G50" s="142" t="s">
        <v>686</v>
      </c>
      <c r="H50" s="152" t="s">
        <v>685</v>
      </c>
      <c r="I50" s="142" t="s">
        <v>688</v>
      </c>
      <c r="J50" s="159" t="s">
        <v>685</v>
      </c>
    </row>
    <row r="51" spans="2:10" x14ac:dyDescent="0.7">
      <c r="B51" s="138">
        <v>2</v>
      </c>
      <c r="C51" s="139" t="s">
        <v>729</v>
      </c>
      <c r="D51" s="149" t="s">
        <v>632</v>
      </c>
      <c r="E51" s="150">
        <v>1</v>
      </c>
      <c r="F51" s="142" t="s">
        <v>710</v>
      </c>
      <c r="G51" s="142" t="s">
        <v>680</v>
      </c>
      <c r="H51" s="152" t="s">
        <v>685</v>
      </c>
      <c r="I51" s="142" t="s">
        <v>687</v>
      </c>
      <c r="J51" s="159" t="s">
        <v>685</v>
      </c>
    </row>
    <row r="52" spans="2:10" x14ac:dyDescent="0.7">
      <c r="B52" s="138">
        <v>2</v>
      </c>
      <c r="C52" s="139" t="s">
        <v>729</v>
      </c>
      <c r="D52" s="149" t="s">
        <v>633</v>
      </c>
      <c r="E52" s="150">
        <v>1</v>
      </c>
      <c r="F52" s="142" t="s">
        <v>710</v>
      </c>
      <c r="G52" s="142" t="s">
        <v>680</v>
      </c>
      <c r="H52" s="152" t="s">
        <v>685</v>
      </c>
      <c r="I52" s="142" t="s">
        <v>687</v>
      </c>
      <c r="J52" s="159" t="s">
        <v>685</v>
      </c>
    </row>
    <row r="53" spans="2:10" x14ac:dyDescent="0.7">
      <c r="B53" s="138">
        <v>3.1</v>
      </c>
      <c r="C53" s="139" t="s">
        <v>730</v>
      </c>
      <c r="D53" s="149" t="s">
        <v>634</v>
      </c>
      <c r="E53" s="150">
        <v>1</v>
      </c>
      <c r="F53" s="142" t="s">
        <v>712</v>
      </c>
      <c r="G53" s="142" t="s">
        <v>680</v>
      </c>
      <c r="H53" s="152" t="s">
        <v>685</v>
      </c>
      <c r="I53" s="142" t="s">
        <v>687</v>
      </c>
      <c r="J53" s="159" t="s">
        <v>685</v>
      </c>
    </row>
    <row r="54" spans="2:10" x14ac:dyDescent="0.7">
      <c r="B54" s="138">
        <v>3.2</v>
      </c>
      <c r="C54" s="139" t="s">
        <v>731</v>
      </c>
      <c r="D54" s="149" t="s">
        <v>718</v>
      </c>
      <c r="E54" s="150">
        <v>1</v>
      </c>
      <c r="F54" s="142" t="s">
        <v>713</v>
      </c>
      <c r="G54" s="142" t="s">
        <v>680</v>
      </c>
      <c r="H54" s="152" t="s">
        <v>685</v>
      </c>
      <c r="I54" s="142" t="s">
        <v>687</v>
      </c>
      <c r="J54" s="159" t="s">
        <v>685</v>
      </c>
    </row>
    <row r="55" spans="2:10" x14ac:dyDescent="0.7">
      <c r="B55" s="138">
        <v>3.2</v>
      </c>
      <c r="C55" s="139" t="s">
        <v>731</v>
      </c>
      <c r="D55" s="149" t="s">
        <v>719</v>
      </c>
      <c r="E55" s="150">
        <v>1</v>
      </c>
      <c r="F55" s="142" t="s">
        <v>713</v>
      </c>
      <c r="G55" s="142" t="s">
        <v>680</v>
      </c>
      <c r="H55" s="152" t="s">
        <v>685</v>
      </c>
      <c r="I55" s="142" t="s">
        <v>687</v>
      </c>
      <c r="J55" s="159" t="s">
        <v>685</v>
      </c>
    </row>
    <row r="56" spans="2:10" x14ac:dyDescent="0.7">
      <c r="B56" s="138">
        <v>3.3</v>
      </c>
      <c r="C56" s="139" t="s">
        <v>732</v>
      </c>
      <c r="D56" s="149" t="s">
        <v>720</v>
      </c>
      <c r="E56" s="150">
        <v>1</v>
      </c>
      <c r="F56" s="142" t="s">
        <v>707</v>
      </c>
      <c r="G56" s="142" t="s">
        <v>680</v>
      </c>
      <c r="H56" s="152" t="s">
        <v>685</v>
      </c>
      <c r="I56" s="142" t="s">
        <v>687</v>
      </c>
      <c r="J56" s="159" t="s">
        <v>685</v>
      </c>
    </row>
    <row r="57" spans="2:10" x14ac:dyDescent="0.7">
      <c r="B57" s="138">
        <v>3.3</v>
      </c>
      <c r="C57" s="139" t="s">
        <v>732</v>
      </c>
      <c r="D57" s="149" t="s">
        <v>721</v>
      </c>
      <c r="E57" s="150">
        <v>1</v>
      </c>
      <c r="F57" s="142" t="s">
        <v>707</v>
      </c>
      <c r="G57" s="142" t="s">
        <v>680</v>
      </c>
      <c r="H57" s="152" t="s">
        <v>685</v>
      </c>
      <c r="I57" s="142" t="s">
        <v>687</v>
      </c>
      <c r="J57" s="159" t="s">
        <v>685</v>
      </c>
    </row>
    <row r="58" spans="2:10" x14ac:dyDescent="0.7">
      <c r="B58" s="138">
        <v>3.4</v>
      </c>
      <c r="C58" s="139" t="s">
        <v>733</v>
      </c>
      <c r="D58" s="149" t="s">
        <v>635</v>
      </c>
      <c r="E58" s="150">
        <v>1</v>
      </c>
      <c r="F58" s="142" t="s">
        <v>714</v>
      </c>
      <c r="G58" s="142" t="s">
        <v>680</v>
      </c>
      <c r="H58" s="152" t="s">
        <v>685</v>
      </c>
      <c r="I58" s="142" t="s">
        <v>687</v>
      </c>
      <c r="J58" s="159" t="s">
        <v>685</v>
      </c>
    </row>
    <row r="59" spans="2:10" x14ac:dyDescent="0.7">
      <c r="B59" s="138">
        <v>3.5</v>
      </c>
      <c r="C59" s="139" t="s">
        <v>734</v>
      </c>
      <c r="D59" s="149" t="s">
        <v>636</v>
      </c>
      <c r="E59" s="150">
        <v>1</v>
      </c>
      <c r="F59" s="142" t="s">
        <v>707</v>
      </c>
      <c r="G59" s="142" t="s">
        <v>680</v>
      </c>
      <c r="H59" s="152" t="s">
        <v>685</v>
      </c>
      <c r="I59" s="142" t="s">
        <v>687</v>
      </c>
      <c r="J59" s="159" t="s">
        <v>685</v>
      </c>
    </row>
    <row r="60" spans="2:10" x14ac:dyDescent="0.7">
      <c r="B60" s="138">
        <v>3.6</v>
      </c>
      <c r="C60" s="139" t="s">
        <v>735</v>
      </c>
      <c r="D60" s="149" t="s">
        <v>689</v>
      </c>
      <c r="E60" s="150">
        <v>1</v>
      </c>
      <c r="F60" s="142" t="s">
        <v>713</v>
      </c>
      <c r="G60" s="142" t="s">
        <v>680</v>
      </c>
      <c r="H60" s="152" t="s">
        <v>685</v>
      </c>
      <c r="I60" s="142" t="s">
        <v>687</v>
      </c>
      <c r="J60" s="159" t="s">
        <v>685</v>
      </c>
    </row>
    <row r="61" spans="2:10" x14ac:dyDescent="0.7">
      <c r="B61" s="138">
        <v>3.6</v>
      </c>
      <c r="C61" s="139" t="s">
        <v>735</v>
      </c>
      <c r="D61" s="149" t="s">
        <v>690</v>
      </c>
      <c r="E61" s="150">
        <v>1</v>
      </c>
      <c r="F61" s="142" t="s">
        <v>713</v>
      </c>
      <c r="G61" s="142" t="s">
        <v>686</v>
      </c>
      <c r="H61" s="152" t="s">
        <v>685</v>
      </c>
      <c r="I61" s="142" t="s">
        <v>688</v>
      </c>
      <c r="J61" s="159" t="s">
        <v>685</v>
      </c>
    </row>
    <row r="62" spans="2:10" x14ac:dyDescent="0.7">
      <c r="B62" s="138">
        <v>3.6</v>
      </c>
      <c r="C62" s="139" t="s">
        <v>735</v>
      </c>
      <c r="D62" s="149" t="s">
        <v>691</v>
      </c>
      <c r="E62" s="150">
        <v>1</v>
      </c>
      <c r="F62" s="142" t="s">
        <v>713</v>
      </c>
      <c r="G62" s="142" t="s">
        <v>680</v>
      </c>
      <c r="H62" s="152" t="s">
        <v>685</v>
      </c>
      <c r="I62" s="142" t="s">
        <v>687</v>
      </c>
      <c r="J62" s="159" t="s">
        <v>685</v>
      </c>
    </row>
    <row r="63" spans="2:10" x14ac:dyDescent="0.7">
      <c r="B63" s="138">
        <v>3.6</v>
      </c>
      <c r="C63" s="139" t="s">
        <v>735</v>
      </c>
      <c r="D63" s="149" t="s">
        <v>692</v>
      </c>
      <c r="E63" s="150">
        <v>1</v>
      </c>
      <c r="F63" s="142" t="s">
        <v>713</v>
      </c>
      <c r="G63" s="142" t="s">
        <v>680</v>
      </c>
      <c r="H63" s="152" t="s">
        <v>685</v>
      </c>
      <c r="I63" s="142" t="s">
        <v>687</v>
      </c>
      <c r="J63" s="159" t="s">
        <v>685</v>
      </c>
    </row>
    <row r="64" spans="2:10" x14ac:dyDescent="0.7">
      <c r="B64" s="138">
        <v>3.6</v>
      </c>
      <c r="C64" s="139" t="s">
        <v>735</v>
      </c>
      <c r="D64" s="149" t="s">
        <v>693</v>
      </c>
      <c r="E64" s="150">
        <v>1</v>
      </c>
      <c r="F64" s="142" t="s">
        <v>713</v>
      </c>
      <c r="G64" s="142" t="s">
        <v>680</v>
      </c>
      <c r="H64" s="152" t="s">
        <v>685</v>
      </c>
      <c r="I64" s="142" t="s">
        <v>687</v>
      </c>
      <c r="J64" s="159" t="s">
        <v>685</v>
      </c>
    </row>
    <row r="65" spans="2:11" x14ac:dyDescent="0.7">
      <c r="B65" s="138">
        <v>3.6</v>
      </c>
      <c r="C65" s="139" t="s">
        <v>735</v>
      </c>
      <c r="D65" s="149" t="s">
        <v>694</v>
      </c>
      <c r="E65" s="150">
        <v>1</v>
      </c>
      <c r="F65" s="142" t="s">
        <v>713</v>
      </c>
      <c r="G65" s="142" t="s">
        <v>678</v>
      </c>
      <c r="H65" s="152" t="s">
        <v>685</v>
      </c>
      <c r="I65" s="142" t="s">
        <v>697</v>
      </c>
      <c r="J65" s="159" t="s">
        <v>685</v>
      </c>
    </row>
    <row r="66" spans="2:11" x14ac:dyDescent="0.7">
      <c r="B66" s="138">
        <v>3.6</v>
      </c>
      <c r="C66" s="139" t="s">
        <v>735</v>
      </c>
      <c r="D66" s="149" t="s">
        <v>695</v>
      </c>
      <c r="E66" s="150">
        <v>1</v>
      </c>
      <c r="F66" s="142" t="s">
        <v>713</v>
      </c>
      <c r="G66" s="142" t="s">
        <v>678</v>
      </c>
      <c r="H66" s="152" t="s">
        <v>685</v>
      </c>
      <c r="I66" s="142" t="s">
        <v>697</v>
      </c>
      <c r="J66" s="159" t="s">
        <v>685</v>
      </c>
    </row>
    <row r="67" spans="2:11" x14ac:dyDescent="0.7">
      <c r="B67" s="138">
        <v>3.6</v>
      </c>
      <c r="C67" s="139" t="s">
        <v>735</v>
      </c>
      <c r="D67" s="149" t="s">
        <v>696</v>
      </c>
      <c r="E67" s="150">
        <v>1</v>
      </c>
      <c r="F67" s="142" t="s">
        <v>713</v>
      </c>
      <c r="G67" s="142" t="s">
        <v>678</v>
      </c>
      <c r="H67" s="152" t="s">
        <v>685</v>
      </c>
      <c r="I67" s="142" t="s">
        <v>697</v>
      </c>
      <c r="J67" s="159" t="s">
        <v>685</v>
      </c>
    </row>
    <row r="68" spans="2:11" x14ac:dyDescent="0.7">
      <c r="B68" s="138">
        <v>3.7</v>
      </c>
      <c r="C68" s="139" t="s">
        <v>736</v>
      </c>
      <c r="D68" s="149" t="s">
        <v>698</v>
      </c>
      <c r="E68" s="150">
        <v>1</v>
      </c>
      <c r="F68" s="142" t="s">
        <v>715</v>
      </c>
      <c r="G68" s="142" t="s">
        <v>680</v>
      </c>
      <c r="H68" s="152" t="s">
        <v>685</v>
      </c>
      <c r="I68" s="142" t="s">
        <v>687</v>
      </c>
      <c r="J68" s="159" t="s">
        <v>685</v>
      </c>
    </row>
    <row r="69" spans="2:11" x14ac:dyDescent="0.7">
      <c r="B69" s="138">
        <v>3.8</v>
      </c>
      <c r="C69" s="139" t="s">
        <v>737</v>
      </c>
      <c r="D69" s="149" t="s">
        <v>716</v>
      </c>
      <c r="E69" s="150">
        <v>1</v>
      </c>
      <c r="F69" s="142" t="s">
        <v>711</v>
      </c>
      <c r="G69" s="142" t="s">
        <v>680</v>
      </c>
      <c r="H69" s="152" t="s">
        <v>685</v>
      </c>
      <c r="I69" s="142" t="s">
        <v>687</v>
      </c>
      <c r="J69" s="159" t="s">
        <v>685</v>
      </c>
    </row>
    <row r="70" spans="2:11" x14ac:dyDescent="0.7">
      <c r="B70" s="138">
        <v>3.8</v>
      </c>
      <c r="C70" s="139" t="s">
        <v>737</v>
      </c>
      <c r="D70" s="149" t="s">
        <v>717</v>
      </c>
      <c r="E70" s="150">
        <v>1</v>
      </c>
      <c r="F70" s="142" t="s">
        <v>711</v>
      </c>
      <c r="G70" s="142" t="s">
        <v>680</v>
      </c>
      <c r="H70" s="152" t="s">
        <v>685</v>
      </c>
      <c r="I70" s="142" t="s">
        <v>687</v>
      </c>
      <c r="J70" s="159" t="s">
        <v>685</v>
      </c>
    </row>
    <row r="71" spans="2:11" x14ac:dyDescent="0.7">
      <c r="B71" s="138">
        <v>3.9</v>
      </c>
      <c r="C71" s="139" t="s">
        <v>738</v>
      </c>
      <c r="D71" s="149" t="s">
        <v>637</v>
      </c>
      <c r="E71" s="150">
        <v>1</v>
      </c>
      <c r="F71" s="142" t="s">
        <v>711</v>
      </c>
      <c r="G71" s="142" t="s">
        <v>680</v>
      </c>
      <c r="H71" s="152" t="s">
        <v>685</v>
      </c>
      <c r="I71" s="142" t="s">
        <v>687</v>
      </c>
      <c r="J71" s="159" t="s">
        <v>685</v>
      </c>
    </row>
    <row r="72" spans="2:11" x14ac:dyDescent="0.7">
      <c r="B72" s="138" t="s">
        <v>740</v>
      </c>
      <c r="C72" s="139" t="s">
        <v>739</v>
      </c>
      <c r="D72" s="149" t="s">
        <v>638</v>
      </c>
      <c r="E72" s="150">
        <v>1</v>
      </c>
      <c r="F72" s="142" t="s">
        <v>707</v>
      </c>
      <c r="G72" s="142" t="s">
        <v>680</v>
      </c>
      <c r="H72" s="152" t="s">
        <v>685</v>
      </c>
      <c r="I72" s="142" t="s">
        <v>687</v>
      </c>
      <c r="J72" s="159" t="s">
        <v>685</v>
      </c>
    </row>
    <row r="73" spans="2:11" x14ac:dyDescent="0.7">
      <c r="B73" s="138" t="s">
        <v>741</v>
      </c>
      <c r="C73" s="139" t="s">
        <v>742</v>
      </c>
      <c r="D73" s="149" t="s">
        <v>639</v>
      </c>
      <c r="E73" s="150">
        <v>1</v>
      </c>
      <c r="F73" s="142" t="s">
        <v>711</v>
      </c>
      <c r="G73" s="142" t="s">
        <v>680</v>
      </c>
      <c r="H73" s="152" t="s">
        <v>685</v>
      </c>
      <c r="I73" s="142" t="s">
        <v>687</v>
      </c>
      <c r="J73" s="159" t="s">
        <v>685</v>
      </c>
    </row>
    <row r="74" spans="2:11" x14ac:dyDescent="0.7">
      <c r="B74" s="138" t="s">
        <v>744</v>
      </c>
      <c r="C74" s="139" t="s">
        <v>745</v>
      </c>
      <c r="D74" s="149" t="s">
        <v>743</v>
      </c>
      <c r="E74" s="150">
        <v>1</v>
      </c>
      <c r="F74" s="142" t="s">
        <v>707</v>
      </c>
      <c r="G74" s="142" t="s">
        <v>680</v>
      </c>
      <c r="H74" s="152" t="s">
        <v>685</v>
      </c>
      <c r="I74" s="142" t="s">
        <v>687</v>
      </c>
      <c r="J74" s="159" t="s">
        <v>774</v>
      </c>
    </row>
    <row r="75" spans="2:11" ht="18" thickBot="1" x14ac:dyDescent="0.75">
      <c r="D75" s="160" t="s">
        <v>640</v>
      </c>
      <c r="E75" s="161"/>
      <c r="F75" s="162"/>
      <c r="G75" s="162"/>
      <c r="H75" s="162"/>
      <c r="I75" s="162"/>
      <c r="J75" s="163" t="s">
        <v>774</v>
      </c>
      <c r="K75" s="164" t="s">
        <v>769</v>
      </c>
    </row>
  </sheetData>
  <sheetProtection algorithmName="SHA-512" hashValue="IOUl6vg6EY3vz+35C5WVnw1DXB48fMlZ8AWxoO/NXZldUd+B+5vZ+8tyTypsPAQpOwFKGgxe4yn8QztiF1zxFg==" saltValue="gyuhaYq0sFSfvUHZHIfWvw==" spinCount="100000" sheet="1" scenarios="1" formatRows="0"/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C3:E10"/>
  <sheetViews>
    <sheetView zoomScale="80" zoomScaleNormal="80" workbookViewId="0"/>
  </sheetViews>
  <sheetFormatPr defaultColWidth="8.6875" defaultRowHeight="16.5" x14ac:dyDescent="0.7"/>
  <cols>
    <col min="1" max="2" width="8.6875" style="141"/>
    <col min="3" max="3" width="17.625" style="141" customWidth="1"/>
    <col min="4" max="16384" width="8.6875" style="141"/>
  </cols>
  <sheetData>
    <row r="3" spans="3:5" x14ac:dyDescent="0.7">
      <c r="C3" s="165" t="s">
        <v>756</v>
      </c>
    </row>
    <row r="5" spans="3:5" ht="16.899999999999999" thickBot="1" x14ac:dyDescent="0.75">
      <c r="D5" s="141" t="s">
        <v>760</v>
      </c>
    </row>
    <row r="6" spans="3:5" x14ac:dyDescent="0.7">
      <c r="C6" s="166" t="s">
        <v>757</v>
      </c>
      <c r="D6" s="167">
        <v>9.7599999999999996E-3</v>
      </c>
      <c r="E6" s="168" t="s">
        <v>758</v>
      </c>
    </row>
    <row r="7" spans="3:5" x14ac:dyDescent="0.7">
      <c r="C7" s="169" t="s">
        <v>617</v>
      </c>
      <c r="D7" s="170">
        <v>1.02</v>
      </c>
      <c r="E7" s="171" t="s">
        <v>754</v>
      </c>
    </row>
    <row r="8" spans="3:5" x14ac:dyDescent="0.7">
      <c r="C8" s="169" t="s">
        <v>618</v>
      </c>
      <c r="D8" s="170">
        <v>1.36</v>
      </c>
      <c r="E8" s="171" t="s">
        <v>754</v>
      </c>
    </row>
    <row r="9" spans="3:5" x14ac:dyDescent="0.7">
      <c r="C9" s="169" t="s">
        <v>619</v>
      </c>
      <c r="D9" s="170">
        <v>1.36</v>
      </c>
      <c r="E9" s="171" t="s">
        <v>754</v>
      </c>
    </row>
    <row r="10" spans="3:5" ht="16.899999999999999" thickBot="1" x14ac:dyDescent="0.75">
      <c r="C10" s="172" t="s">
        <v>620</v>
      </c>
      <c r="D10" s="173">
        <v>1.36</v>
      </c>
      <c r="E10" s="174" t="s">
        <v>754</v>
      </c>
    </row>
  </sheetData>
  <sheetProtection algorithmName="SHA-512" hashValue="AWu04pNKogiWCb8Po9CE8akUP2je7/YGqczthraKHiFx21DNvRBwhnD3DjuBR04R+wnW/FKYuMwBmx/pdd2Y1w==" saltValue="ShM0+idXyFRZ/nsA+GzBhA==" spinCount="100000" sheet="1" scenarios="1" formatRows="0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B185"/>
  <sheetViews>
    <sheetView showGridLines="0" tabSelected="1" view="pageBreakPreview" zoomScale="80" zoomScaleNormal="100" zoomScaleSheetLayoutView="80" workbookViewId="0">
      <selection activeCell="K18" sqref="K18:AH18"/>
    </sheetView>
  </sheetViews>
  <sheetFormatPr defaultColWidth="8.6875" defaultRowHeight="12" x14ac:dyDescent="0.7"/>
  <cols>
    <col min="1" max="2" width="2.1875" style="5" customWidth="1"/>
    <col min="3" max="3" width="5.6875" style="5" customWidth="1"/>
    <col min="4" max="4" width="8" style="5" customWidth="1"/>
    <col min="5" max="5" width="3.6875" style="5" customWidth="1"/>
    <col min="6" max="6" width="3.5" style="5" customWidth="1"/>
    <col min="7" max="10" width="1.5" style="5" customWidth="1"/>
    <col min="11" max="36" width="2.1875" style="5" customWidth="1"/>
    <col min="37" max="79" width="2.1875" style="187" customWidth="1"/>
    <col min="80" max="80" width="8.6875" style="187" hidden="1" customWidth="1"/>
    <col min="81" max="82" width="8.6875" style="187" customWidth="1"/>
    <col min="83" max="16384" width="8.6875" style="187"/>
  </cols>
  <sheetData>
    <row r="1" spans="1:80" ht="12" customHeight="1" x14ac:dyDescent="0.7"/>
    <row r="2" spans="1:80" ht="21" customHeight="1" thickBot="1" x14ac:dyDescent="0.75">
      <c r="C2" s="27" t="s">
        <v>0</v>
      </c>
      <c r="D2" s="744"/>
      <c r="E2" s="745"/>
      <c r="F2" s="745"/>
      <c r="G2" s="745"/>
      <c r="H2" s="745"/>
      <c r="I2" s="746"/>
      <c r="J2" s="475"/>
      <c r="K2" s="475"/>
      <c r="L2" s="475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476" t="s">
        <v>762</v>
      </c>
      <c r="AD2" s="735"/>
      <c r="AE2" s="736"/>
      <c r="AF2" s="736"/>
      <c r="AG2" s="736"/>
      <c r="AH2" s="736"/>
      <c r="AI2" s="736"/>
      <c r="AJ2" s="737"/>
      <c r="CB2" s="187" t="s">
        <v>761</v>
      </c>
    </row>
    <row r="3" spans="1:80" ht="12" customHeight="1" thickBot="1" x14ac:dyDescent="0.75">
      <c r="A3" s="187"/>
      <c r="B3" s="188"/>
      <c r="C3" s="189"/>
      <c r="D3" s="190"/>
      <c r="E3" s="190"/>
      <c r="F3" s="190"/>
      <c r="G3" s="190"/>
      <c r="H3" s="190"/>
      <c r="I3" s="190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CB3" s="536" t="b">
        <v>0</v>
      </c>
    </row>
    <row r="4" spans="1:80" ht="12" customHeight="1" x14ac:dyDescent="0.7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</row>
    <row r="5" spans="1:80" ht="12" customHeight="1" x14ac:dyDescent="0.7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</row>
    <row r="6" spans="1:80" ht="12" customHeight="1" x14ac:dyDescent="0.7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</row>
    <row r="7" spans="1:80" ht="12" customHeight="1" x14ac:dyDescent="0.7">
      <c r="A7" s="187"/>
      <c r="B7" s="738" t="s">
        <v>930</v>
      </c>
      <c r="C7" s="738"/>
      <c r="D7" s="738"/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  <c r="Z7" s="738"/>
      <c r="AA7" s="738"/>
      <c r="AB7" s="738"/>
      <c r="AC7" s="738"/>
      <c r="AD7" s="738"/>
      <c r="AE7" s="738"/>
      <c r="AF7" s="738"/>
      <c r="AG7" s="738"/>
      <c r="AH7" s="738"/>
      <c r="AI7" s="738"/>
      <c r="AJ7" s="187"/>
    </row>
    <row r="8" spans="1:80" ht="12" customHeight="1" x14ac:dyDescent="0.7">
      <c r="A8" s="187"/>
      <c r="B8" s="738"/>
      <c r="C8" s="738"/>
      <c r="D8" s="738"/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738"/>
      <c r="R8" s="738"/>
      <c r="S8" s="738"/>
      <c r="T8" s="738"/>
      <c r="U8" s="738"/>
      <c r="V8" s="738"/>
      <c r="W8" s="738"/>
      <c r="X8" s="738"/>
      <c r="Y8" s="738"/>
      <c r="Z8" s="738"/>
      <c r="AA8" s="738"/>
      <c r="AB8" s="738"/>
      <c r="AC8" s="738"/>
      <c r="AD8" s="738"/>
      <c r="AE8" s="738"/>
      <c r="AF8" s="738"/>
      <c r="AG8" s="738"/>
      <c r="AH8" s="738"/>
      <c r="AI8" s="738"/>
      <c r="AJ8" s="187"/>
    </row>
    <row r="9" spans="1:80" ht="30.6" customHeight="1" x14ac:dyDescent="0.7">
      <c r="A9" s="187"/>
      <c r="B9" s="189"/>
      <c r="C9" s="189"/>
      <c r="D9" s="189"/>
      <c r="E9" s="187"/>
      <c r="F9" s="187"/>
      <c r="G9" s="187"/>
      <c r="H9" s="190"/>
      <c r="I9" s="190"/>
      <c r="J9" s="602" t="s">
        <v>912</v>
      </c>
      <c r="K9" s="187"/>
      <c r="L9" s="187"/>
      <c r="N9" s="280"/>
      <c r="O9" s="280"/>
      <c r="P9" s="280"/>
      <c r="Q9" s="280"/>
      <c r="R9" s="280"/>
      <c r="S9" s="280"/>
      <c r="T9" s="280"/>
      <c r="U9" s="280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</row>
    <row r="10" spans="1:80" ht="12" customHeight="1" x14ac:dyDescent="0.7">
      <c r="A10" s="187"/>
      <c r="B10" s="189"/>
      <c r="C10" s="189"/>
      <c r="D10" s="189"/>
      <c r="E10" s="190"/>
      <c r="F10" s="190"/>
      <c r="G10" s="187"/>
      <c r="H10" s="187"/>
      <c r="I10" s="187"/>
      <c r="J10" s="187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87"/>
      <c r="AC10" s="187"/>
      <c r="AD10" s="187"/>
      <c r="AE10" s="187"/>
      <c r="AF10" s="187"/>
      <c r="AG10" s="187"/>
      <c r="AH10" s="187"/>
      <c r="AI10" s="187"/>
      <c r="AJ10" s="187"/>
    </row>
    <row r="11" spans="1:80" ht="12" customHeight="1" x14ac:dyDescent="0.7">
      <c r="A11" s="187"/>
      <c r="B11" s="271" t="s">
        <v>864</v>
      </c>
      <c r="C11" s="276"/>
      <c r="D11" s="187"/>
      <c r="E11" s="187"/>
      <c r="F11" s="187"/>
      <c r="G11" s="187"/>
      <c r="H11" s="187"/>
      <c r="I11" s="187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87"/>
      <c r="AC11" s="187"/>
      <c r="AD11" s="187"/>
      <c r="AE11" s="187"/>
      <c r="AF11" s="187"/>
      <c r="AG11" s="187"/>
      <c r="AH11" s="187"/>
      <c r="AI11" s="187"/>
      <c r="AJ11" s="187"/>
    </row>
    <row r="12" spans="1:80" ht="14" customHeight="1" x14ac:dyDescent="0.7">
      <c r="A12" s="187"/>
      <c r="B12" s="271" t="s">
        <v>1</v>
      </c>
      <c r="C12" s="271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</row>
    <row r="13" spans="1:80" ht="6.6" customHeight="1" thickBot="1" x14ac:dyDescent="0.75">
      <c r="A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</row>
    <row r="14" spans="1:80" ht="23.75" customHeight="1" x14ac:dyDescent="0.7">
      <c r="A14" s="187"/>
      <c r="C14" s="739" t="s">
        <v>2</v>
      </c>
      <c r="D14" s="740"/>
      <c r="E14" s="740"/>
      <c r="F14" s="740"/>
      <c r="G14" s="740"/>
      <c r="H14" s="740"/>
      <c r="I14" s="740"/>
      <c r="J14" s="740"/>
      <c r="K14" s="729"/>
      <c r="L14" s="730"/>
      <c r="M14" s="730"/>
      <c r="N14" s="730"/>
      <c r="O14" s="730"/>
      <c r="P14" s="730"/>
      <c r="Q14" s="730"/>
      <c r="R14" s="730"/>
      <c r="S14" s="730"/>
      <c r="T14" s="730"/>
      <c r="U14" s="730"/>
      <c r="V14" s="730"/>
      <c r="W14" s="730"/>
      <c r="X14" s="730"/>
      <c r="Y14" s="730"/>
      <c r="Z14" s="730"/>
      <c r="AA14" s="730"/>
      <c r="AB14" s="730"/>
      <c r="AC14" s="730"/>
      <c r="AD14" s="730"/>
      <c r="AE14" s="730"/>
      <c r="AF14" s="730"/>
      <c r="AG14" s="730"/>
      <c r="AH14" s="731"/>
      <c r="AI14" s="187"/>
      <c r="AJ14" s="187"/>
    </row>
    <row r="15" spans="1:80" ht="48.6" customHeight="1" x14ac:dyDescent="0.7">
      <c r="C15" s="741" t="s">
        <v>914</v>
      </c>
      <c r="D15" s="724"/>
      <c r="E15" s="724"/>
      <c r="F15" s="724"/>
      <c r="G15" s="724"/>
      <c r="H15" s="724"/>
      <c r="I15" s="724"/>
      <c r="J15" s="725"/>
      <c r="K15" s="732"/>
      <c r="L15" s="733"/>
      <c r="M15" s="733"/>
      <c r="N15" s="733"/>
      <c r="O15" s="733"/>
      <c r="P15" s="733"/>
      <c r="Q15" s="733"/>
      <c r="R15" s="733"/>
      <c r="S15" s="733"/>
      <c r="T15" s="733"/>
      <c r="U15" s="733"/>
      <c r="V15" s="733"/>
      <c r="W15" s="733"/>
      <c r="X15" s="733"/>
      <c r="Y15" s="733"/>
      <c r="Z15" s="733"/>
      <c r="AA15" s="733"/>
      <c r="AB15" s="733"/>
      <c r="AC15" s="733"/>
      <c r="AD15" s="733"/>
      <c r="AE15" s="733"/>
      <c r="AF15" s="733"/>
      <c r="AG15" s="733"/>
      <c r="AH15" s="734"/>
    </row>
    <row r="16" spans="1:80" ht="24" customHeight="1" x14ac:dyDescent="0.7">
      <c r="C16" s="742" t="s">
        <v>885</v>
      </c>
      <c r="D16" s="743"/>
      <c r="E16" s="743"/>
      <c r="F16" s="743"/>
      <c r="G16" s="743"/>
      <c r="H16" s="743"/>
      <c r="I16" s="743"/>
      <c r="J16" s="743"/>
      <c r="K16" s="732"/>
      <c r="L16" s="733"/>
      <c r="M16" s="733"/>
      <c r="N16" s="733"/>
      <c r="O16" s="733"/>
      <c r="P16" s="733"/>
      <c r="Q16" s="733"/>
      <c r="R16" s="733"/>
      <c r="S16" s="733"/>
      <c r="T16" s="733"/>
      <c r="U16" s="733"/>
      <c r="V16" s="733"/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734"/>
    </row>
    <row r="17" spans="1:36" ht="25.25" customHeight="1" x14ac:dyDescent="0.7">
      <c r="B17" s="25"/>
      <c r="C17" s="758" t="s">
        <v>865</v>
      </c>
      <c r="D17" s="723" t="s">
        <v>897</v>
      </c>
      <c r="E17" s="724"/>
      <c r="F17" s="724"/>
      <c r="G17" s="724"/>
      <c r="H17" s="724"/>
      <c r="I17" s="724"/>
      <c r="J17" s="725"/>
      <c r="K17" s="726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27"/>
      <c r="AF17" s="727"/>
      <c r="AG17" s="727"/>
      <c r="AH17" s="728"/>
    </row>
    <row r="18" spans="1:36" ht="39" customHeight="1" x14ac:dyDescent="0.7">
      <c r="C18" s="759"/>
      <c r="D18" s="723" t="s">
        <v>866</v>
      </c>
      <c r="E18" s="724"/>
      <c r="F18" s="724"/>
      <c r="G18" s="724"/>
      <c r="H18" s="724"/>
      <c r="I18" s="724"/>
      <c r="J18" s="725"/>
      <c r="K18" s="769"/>
      <c r="L18" s="770"/>
      <c r="M18" s="770"/>
      <c r="N18" s="770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770"/>
      <c r="AB18" s="770"/>
      <c r="AC18" s="770"/>
      <c r="AD18" s="770"/>
      <c r="AE18" s="770"/>
      <c r="AF18" s="770"/>
      <c r="AG18" s="770"/>
      <c r="AH18" s="771"/>
    </row>
    <row r="19" spans="1:36" ht="25.25" customHeight="1" x14ac:dyDescent="0.7">
      <c r="C19" s="759"/>
      <c r="D19" s="761" t="s">
        <v>879</v>
      </c>
      <c r="E19" s="723" t="s">
        <v>867</v>
      </c>
      <c r="F19" s="724"/>
      <c r="G19" s="724"/>
      <c r="H19" s="724"/>
      <c r="I19" s="724"/>
      <c r="J19" s="725"/>
      <c r="K19" s="732"/>
      <c r="L19" s="733"/>
      <c r="M19" s="733"/>
      <c r="N19" s="733"/>
      <c r="O19" s="733"/>
      <c r="P19" s="733"/>
      <c r="Q19" s="733"/>
      <c r="R19" s="733"/>
      <c r="S19" s="733"/>
      <c r="T19" s="733"/>
      <c r="U19" s="733"/>
      <c r="V19" s="733"/>
      <c r="W19" s="733"/>
      <c r="X19" s="733"/>
      <c r="Y19" s="733"/>
      <c r="Z19" s="733"/>
      <c r="AA19" s="733"/>
      <c r="AB19" s="733"/>
      <c r="AC19" s="733"/>
      <c r="AD19" s="733"/>
      <c r="AE19" s="733"/>
      <c r="AF19" s="733"/>
      <c r="AG19" s="733"/>
      <c r="AH19" s="734"/>
    </row>
    <row r="20" spans="1:36" ht="25.25" customHeight="1" x14ac:dyDescent="0.7">
      <c r="C20" s="759"/>
      <c r="D20" s="761"/>
      <c r="E20" s="712" t="s">
        <v>878</v>
      </c>
      <c r="F20" s="713"/>
      <c r="G20" s="713"/>
      <c r="H20" s="713"/>
      <c r="I20" s="713"/>
      <c r="J20" s="713"/>
      <c r="K20" s="713"/>
      <c r="L20" s="713"/>
      <c r="M20" s="713"/>
      <c r="N20" s="713"/>
      <c r="O20" s="713"/>
      <c r="P20" s="713"/>
      <c r="Q20" s="713"/>
      <c r="R20" s="714"/>
      <c r="S20" s="709">
        <f>SUM(S21:AD25)</f>
        <v>0</v>
      </c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1"/>
      <c r="AE20" s="703" t="s">
        <v>870</v>
      </c>
      <c r="AF20" s="704"/>
      <c r="AG20" s="704"/>
      <c r="AH20" s="705"/>
    </row>
    <row r="21" spans="1:36" ht="25.25" customHeight="1" x14ac:dyDescent="0.7">
      <c r="C21" s="759"/>
      <c r="D21" s="761"/>
      <c r="E21" s="473"/>
      <c r="F21" s="471"/>
      <c r="G21" s="747" t="s">
        <v>868</v>
      </c>
      <c r="H21" s="748"/>
      <c r="I21" s="748"/>
      <c r="J21" s="749"/>
      <c r="K21" s="718" t="s">
        <v>869</v>
      </c>
      <c r="L21" s="719"/>
      <c r="M21" s="719"/>
      <c r="N21" s="719"/>
      <c r="O21" s="719"/>
      <c r="P21" s="719"/>
      <c r="Q21" s="719"/>
      <c r="R21" s="720"/>
      <c r="S21" s="715"/>
      <c r="T21" s="716"/>
      <c r="U21" s="716"/>
      <c r="V21" s="716"/>
      <c r="W21" s="716"/>
      <c r="X21" s="716"/>
      <c r="Y21" s="716"/>
      <c r="Z21" s="716"/>
      <c r="AA21" s="716"/>
      <c r="AB21" s="716"/>
      <c r="AC21" s="716"/>
      <c r="AD21" s="717"/>
      <c r="AE21" s="703" t="s">
        <v>870</v>
      </c>
      <c r="AF21" s="704"/>
      <c r="AG21" s="704"/>
      <c r="AH21" s="705"/>
    </row>
    <row r="22" spans="1:36" ht="25.25" customHeight="1" x14ac:dyDescent="0.7">
      <c r="B22" s="31"/>
      <c r="C22" s="759"/>
      <c r="D22" s="761"/>
      <c r="E22" s="473"/>
      <c r="F22" s="471"/>
      <c r="G22" s="750"/>
      <c r="H22" s="751"/>
      <c r="I22" s="751"/>
      <c r="J22" s="752"/>
      <c r="K22" s="721" t="s">
        <v>5</v>
      </c>
      <c r="L22" s="722"/>
      <c r="M22" s="722"/>
      <c r="N22" s="722"/>
      <c r="O22" s="722"/>
      <c r="P22" s="722"/>
      <c r="Q22" s="722"/>
      <c r="R22" s="722"/>
      <c r="S22" s="715"/>
      <c r="T22" s="716"/>
      <c r="U22" s="716"/>
      <c r="V22" s="716"/>
      <c r="W22" s="716"/>
      <c r="X22" s="716"/>
      <c r="Y22" s="716"/>
      <c r="Z22" s="716"/>
      <c r="AA22" s="716"/>
      <c r="AB22" s="716"/>
      <c r="AC22" s="716"/>
      <c r="AD22" s="717"/>
      <c r="AE22" s="703" t="s">
        <v>870</v>
      </c>
      <c r="AF22" s="704"/>
      <c r="AG22" s="704"/>
      <c r="AH22" s="705"/>
    </row>
    <row r="23" spans="1:36" ht="25.25" customHeight="1" x14ac:dyDescent="0.7">
      <c r="B23" s="31"/>
      <c r="C23" s="759"/>
      <c r="D23" s="761"/>
      <c r="E23" s="473"/>
      <c r="F23" s="471"/>
      <c r="G23" s="750"/>
      <c r="H23" s="751"/>
      <c r="I23" s="751"/>
      <c r="J23" s="752"/>
      <c r="K23" s="718" t="s">
        <v>871</v>
      </c>
      <c r="L23" s="719"/>
      <c r="M23" s="719"/>
      <c r="N23" s="719"/>
      <c r="O23" s="719"/>
      <c r="P23" s="719"/>
      <c r="Q23" s="719"/>
      <c r="R23" s="720"/>
      <c r="S23" s="715"/>
      <c r="T23" s="716"/>
      <c r="U23" s="716"/>
      <c r="V23" s="716"/>
      <c r="W23" s="716"/>
      <c r="X23" s="716"/>
      <c r="Y23" s="716"/>
      <c r="Z23" s="716"/>
      <c r="AA23" s="716"/>
      <c r="AB23" s="716"/>
      <c r="AC23" s="716"/>
      <c r="AD23" s="717"/>
      <c r="AE23" s="703" t="s">
        <v>870</v>
      </c>
      <c r="AF23" s="704"/>
      <c r="AG23" s="704"/>
      <c r="AH23" s="705"/>
    </row>
    <row r="24" spans="1:36" ht="25.25" customHeight="1" x14ac:dyDescent="0.7">
      <c r="C24" s="759"/>
      <c r="D24" s="761"/>
      <c r="E24" s="473"/>
      <c r="F24" s="471"/>
      <c r="G24" s="750"/>
      <c r="H24" s="751"/>
      <c r="I24" s="751"/>
      <c r="J24" s="752"/>
      <c r="K24" s="718" t="s">
        <v>6</v>
      </c>
      <c r="L24" s="719"/>
      <c r="M24" s="719"/>
      <c r="N24" s="719"/>
      <c r="O24" s="719"/>
      <c r="P24" s="719"/>
      <c r="Q24" s="719"/>
      <c r="R24" s="720"/>
      <c r="S24" s="715"/>
      <c r="T24" s="716"/>
      <c r="U24" s="716"/>
      <c r="V24" s="716"/>
      <c r="W24" s="716"/>
      <c r="X24" s="716"/>
      <c r="Y24" s="716"/>
      <c r="Z24" s="716"/>
      <c r="AA24" s="716"/>
      <c r="AB24" s="716"/>
      <c r="AC24" s="716"/>
      <c r="AD24" s="717"/>
      <c r="AE24" s="703" t="s">
        <v>870</v>
      </c>
      <c r="AF24" s="704"/>
      <c r="AG24" s="704"/>
      <c r="AH24" s="705"/>
    </row>
    <row r="25" spans="1:36" ht="25.25" customHeight="1" thickBot="1" x14ac:dyDescent="0.75">
      <c r="C25" s="760"/>
      <c r="D25" s="762"/>
      <c r="E25" s="474"/>
      <c r="F25" s="472"/>
      <c r="G25" s="753"/>
      <c r="H25" s="754"/>
      <c r="I25" s="754"/>
      <c r="J25" s="755"/>
      <c r="K25" s="763" t="s">
        <v>7</v>
      </c>
      <c r="L25" s="764"/>
      <c r="M25" s="764"/>
      <c r="N25" s="764"/>
      <c r="O25" s="764"/>
      <c r="P25" s="764"/>
      <c r="Q25" s="764"/>
      <c r="R25" s="765"/>
      <c r="S25" s="766"/>
      <c r="T25" s="767"/>
      <c r="U25" s="767"/>
      <c r="V25" s="767"/>
      <c r="W25" s="767"/>
      <c r="X25" s="767"/>
      <c r="Y25" s="767"/>
      <c r="Z25" s="767"/>
      <c r="AA25" s="767"/>
      <c r="AB25" s="767"/>
      <c r="AC25" s="767"/>
      <c r="AD25" s="768"/>
      <c r="AE25" s="706" t="s">
        <v>870</v>
      </c>
      <c r="AF25" s="707"/>
      <c r="AG25" s="707"/>
      <c r="AH25" s="708"/>
    </row>
    <row r="26" spans="1:36" ht="15.6" customHeight="1" x14ac:dyDescent="0.7">
      <c r="C26" s="28"/>
      <c r="D26" s="28"/>
      <c r="E26" s="28"/>
      <c r="F26" s="28"/>
      <c r="G26" s="28"/>
      <c r="H26" s="28"/>
      <c r="I26" s="28"/>
    </row>
    <row r="27" spans="1:36" s="205" customFormat="1" ht="23.75" customHeight="1" thickBot="1" x14ac:dyDescent="0.75">
      <c r="A27" s="33"/>
      <c r="B27" s="271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3"/>
      <c r="AJ27" s="33"/>
    </row>
    <row r="28" spans="1:36" s="205" customFormat="1" ht="24.6" customHeight="1" x14ac:dyDescent="0.7">
      <c r="A28" s="33"/>
      <c r="B28" s="33"/>
      <c r="C28" s="756" t="s">
        <v>872</v>
      </c>
      <c r="D28" s="701"/>
      <c r="E28" s="701"/>
      <c r="F28" s="701"/>
      <c r="G28" s="701"/>
      <c r="H28" s="701"/>
      <c r="I28" s="701"/>
      <c r="J28" s="701"/>
      <c r="K28" s="701"/>
      <c r="L28" s="701"/>
      <c r="M28" s="757"/>
      <c r="N28" s="700" t="s">
        <v>873</v>
      </c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2"/>
      <c r="AI28" s="33"/>
      <c r="AJ28" s="33"/>
    </row>
    <row r="29" spans="1:36" s="205" customFormat="1" ht="24" customHeight="1" x14ac:dyDescent="0.7">
      <c r="A29" s="33"/>
      <c r="B29" s="33"/>
      <c r="C29" s="690"/>
      <c r="D29" s="691"/>
      <c r="E29" s="691"/>
      <c r="F29" s="691"/>
      <c r="G29" s="691"/>
      <c r="H29" s="691"/>
      <c r="I29" s="691"/>
      <c r="J29" s="691"/>
      <c r="K29" s="691"/>
      <c r="L29" s="691"/>
      <c r="M29" s="692"/>
      <c r="N29" s="693"/>
      <c r="O29" s="691"/>
      <c r="P29" s="691"/>
      <c r="Q29" s="691"/>
      <c r="R29" s="691"/>
      <c r="S29" s="691"/>
      <c r="T29" s="691"/>
      <c r="U29" s="691"/>
      <c r="V29" s="691"/>
      <c r="W29" s="691"/>
      <c r="X29" s="691"/>
      <c r="Y29" s="691"/>
      <c r="Z29" s="691"/>
      <c r="AA29" s="691"/>
      <c r="AB29" s="691"/>
      <c r="AC29" s="691"/>
      <c r="AD29" s="691"/>
      <c r="AE29" s="691"/>
      <c r="AF29" s="691"/>
      <c r="AG29" s="691"/>
      <c r="AH29" s="694"/>
      <c r="AI29" s="33"/>
      <c r="AJ29" s="33"/>
    </row>
    <row r="30" spans="1:36" s="205" customFormat="1" ht="24" customHeight="1" x14ac:dyDescent="0.7">
      <c r="A30" s="33"/>
      <c r="B30" s="33"/>
      <c r="C30" s="690"/>
      <c r="D30" s="691"/>
      <c r="E30" s="691"/>
      <c r="F30" s="691"/>
      <c r="G30" s="691"/>
      <c r="H30" s="691"/>
      <c r="I30" s="691"/>
      <c r="J30" s="691"/>
      <c r="K30" s="691"/>
      <c r="L30" s="691"/>
      <c r="M30" s="692"/>
      <c r="N30" s="693"/>
      <c r="O30" s="691"/>
      <c r="P30" s="691"/>
      <c r="Q30" s="691"/>
      <c r="R30" s="691"/>
      <c r="S30" s="691"/>
      <c r="T30" s="691"/>
      <c r="U30" s="691"/>
      <c r="V30" s="691"/>
      <c r="W30" s="691"/>
      <c r="X30" s="691"/>
      <c r="Y30" s="691"/>
      <c r="Z30" s="691"/>
      <c r="AA30" s="691"/>
      <c r="AB30" s="691"/>
      <c r="AC30" s="691"/>
      <c r="AD30" s="691"/>
      <c r="AE30" s="691"/>
      <c r="AF30" s="691"/>
      <c r="AG30" s="691"/>
      <c r="AH30" s="694"/>
      <c r="AI30" s="33"/>
      <c r="AJ30" s="33"/>
    </row>
    <row r="31" spans="1:36" s="205" customFormat="1" ht="24" customHeight="1" x14ac:dyDescent="0.7">
      <c r="A31" s="33"/>
      <c r="B31" s="33"/>
      <c r="C31" s="690"/>
      <c r="D31" s="691"/>
      <c r="E31" s="691"/>
      <c r="F31" s="691"/>
      <c r="G31" s="691"/>
      <c r="H31" s="691"/>
      <c r="I31" s="691"/>
      <c r="J31" s="691"/>
      <c r="K31" s="691"/>
      <c r="L31" s="691"/>
      <c r="M31" s="692"/>
      <c r="N31" s="693"/>
      <c r="O31" s="691"/>
      <c r="P31" s="691"/>
      <c r="Q31" s="691"/>
      <c r="R31" s="691"/>
      <c r="S31" s="691"/>
      <c r="T31" s="691"/>
      <c r="U31" s="691"/>
      <c r="V31" s="691"/>
      <c r="W31" s="691"/>
      <c r="X31" s="691"/>
      <c r="Y31" s="691"/>
      <c r="Z31" s="691"/>
      <c r="AA31" s="691"/>
      <c r="AB31" s="691"/>
      <c r="AC31" s="691"/>
      <c r="AD31" s="691"/>
      <c r="AE31" s="691"/>
      <c r="AF31" s="691"/>
      <c r="AG31" s="691"/>
      <c r="AH31" s="694"/>
      <c r="AI31" s="33"/>
      <c r="AJ31" s="33"/>
    </row>
    <row r="32" spans="1:36" s="205" customFormat="1" ht="24" customHeight="1" x14ac:dyDescent="0.7">
      <c r="A32" s="33"/>
      <c r="B32" s="33"/>
      <c r="C32" s="690"/>
      <c r="D32" s="691"/>
      <c r="E32" s="691"/>
      <c r="F32" s="691"/>
      <c r="G32" s="691"/>
      <c r="H32" s="691"/>
      <c r="I32" s="691"/>
      <c r="J32" s="691"/>
      <c r="K32" s="691"/>
      <c r="L32" s="691"/>
      <c r="M32" s="692"/>
      <c r="N32" s="693"/>
      <c r="O32" s="691"/>
      <c r="P32" s="691"/>
      <c r="Q32" s="691"/>
      <c r="R32" s="691"/>
      <c r="S32" s="691"/>
      <c r="T32" s="691"/>
      <c r="U32" s="691"/>
      <c r="V32" s="691"/>
      <c r="W32" s="691"/>
      <c r="X32" s="691"/>
      <c r="Y32" s="691"/>
      <c r="Z32" s="691"/>
      <c r="AA32" s="691"/>
      <c r="AB32" s="691"/>
      <c r="AC32" s="691"/>
      <c r="AD32" s="691"/>
      <c r="AE32" s="691"/>
      <c r="AF32" s="691"/>
      <c r="AG32" s="691"/>
      <c r="AH32" s="694"/>
      <c r="AI32" s="33"/>
      <c r="AJ32" s="33"/>
    </row>
    <row r="33" spans="1:36" s="205" customFormat="1" ht="24" customHeight="1" thickBot="1" x14ac:dyDescent="0.75">
      <c r="A33" s="33"/>
      <c r="B33" s="33"/>
      <c r="C33" s="698"/>
      <c r="D33" s="696"/>
      <c r="E33" s="696"/>
      <c r="F33" s="696"/>
      <c r="G33" s="696"/>
      <c r="H33" s="696"/>
      <c r="I33" s="696"/>
      <c r="J33" s="696"/>
      <c r="K33" s="696"/>
      <c r="L33" s="696"/>
      <c r="M33" s="699"/>
      <c r="N33" s="695"/>
      <c r="O33" s="696"/>
      <c r="P33" s="696"/>
      <c r="Q33" s="696"/>
      <c r="R33" s="696"/>
      <c r="S33" s="696"/>
      <c r="T33" s="696"/>
      <c r="U33" s="696"/>
      <c r="V33" s="696"/>
      <c r="W33" s="696"/>
      <c r="X33" s="696"/>
      <c r="Y33" s="696"/>
      <c r="Z33" s="696"/>
      <c r="AA33" s="696"/>
      <c r="AB33" s="696"/>
      <c r="AC33" s="696"/>
      <c r="AD33" s="696"/>
      <c r="AE33" s="696"/>
      <c r="AF33" s="696"/>
      <c r="AG33" s="696"/>
      <c r="AH33" s="697"/>
      <c r="AI33" s="33"/>
      <c r="AJ33" s="33"/>
    </row>
    <row r="34" spans="1:36" s="205" customFormat="1" ht="15.6" customHeight="1" x14ac:dyDescent="0.7">
      <c r="B34" s="477"/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</row>
    <row r="35" spans="1:36" s="205" customFormat="1" ht="24" customHeight="1" thickBot="1" x14ac:dyDescent="0.75">
      <c r="B35" s="479" t="s">
        <v>874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</row>
    <row r="36" spans="1:36" s="205" customFormat="1" ht="24" customHeight="1" x14ac:dyDescent="0.7">
      <c r="C36" s="685" t="s">
        <v>875</v>
      </c>
      <c r="D36" s="686"/>
      <c r="E36" s="686"/>
      <c r="F36" s="686"/>
      <c r="G36" s="686"/>
      <c r="H36" s="686"/>
      <c r="I36" s="686"/>
      <c r="J36" s="686"/>
      <c r="K36" s="686"/>
      <c r="L36" s="686"/>
      <c r="M36" s="687"/>
      <c r="N36" s="688" t="s">
        <v>876</v>
      </c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686"/>
      <c r="AD36" s="686"/>
      <c r="AE36" s="686"/>
      <c r="AF36" s="686"/>
      <c r="AG36" s="686"/>
      <c r="AH36" s="689"/>
    </row>
    <row r="37" spans="1:36" s="205" customFormat="1" ht="24" customHeight="1" x14ac:dyDescent="0.7">
      <c r="A37" s="33"/>
      <c r="B37" s="33"/>
      <c r="C37" s="690"/>
      <c r="D37" s="691"/>
      <c r="E37" s="691"/>
      <c r="F37" s="691"/>
      <c r="G37" s="691"/>
      <c r="H37" s="691"/>
      <c r="I37" s="691"/>
      <c r="J37" s="691"/>
      <c r="K37" s="691"/>
      <c r="L37" s="691"/>
      <c r="M37" s="692"/>
      <c r="N37" s="693"/>
      <c r="O37" s="691"/>
      <c r="P37" s="691"/>
      <c r="Q37" s="691"/>
      <c r="R37" s="691"/>
      <c r="S37" s="691"/>
      <c r="T37" s="691"/>
      <c r="U37" s="691"/>
      <c r="V37" s="691"/>
      <c r="W37" s="691"/>
      <c r="X37" s="691"/>
      <c r="Y37" s="691"/>
      <c r="Z37" s="691"/>
      <c r="AA37" s="691"/>
      <c r="AB37" s="691"/>
      <c r="AC37" s="691"/>
      <c r="AD37" s="691"/>
      <c r="AE37" s="691"/>
      <c r="AF37" s="691"/>
      <c r="AG37" s="691"/>
      <c r="AH37" s="694"/>
      <c r="AI37" s="33"/>
      <c r="AJ37" s="33"/>
    </row>
    <row r="38" spans="1:36" ht="24" customHeight="1" x14ac:dyDescent="0.7">
      <c r="B38" s="33"/>
      <c r="C38" s="690"/>
      <c r="D38" s="691"/>
      <c r="E38" s="691"/>
      <c r="F38" s="691"/>
      <c r="G38" s="691"/>
      <c r="H38" s="691"/>
      <c r="I38" s="691"/>
      <c r="J38" s="691"/>
      <c r="K38" s="691"/>
      <c r="L38" s="691"/>
      <c r="M38" s="692"/>
      <c r="N38" s="693"/>
      <c r="O38" s="691"/>
      <c r="P38" s="691"/>
      <c r="Q38" s="691"/>
      <c r="R38" s="691"/>
      <c r="S38" s="691"/>
      <c r="T38" s="691"/>
      <c r="U38" s="691"/>
      <c r="V38" s="691"/>
      <c r="W38" s="691"/>
      <c r="X38" s="691"/>
      <c r="Y38" s="691"/>
      <c r="Z38" s="691"/>
      <c r="AA38" s="691"/>
      <c r="AB38" s="691"/>
      <c r="AC38" s="691"/>
      <c r="AD38" s="691"/>
      <c r="AE38" s="691"/>
      <c r="AF38" s="691"/>
      <c r="AG38" s="691"/>
      <c r="AH38" s="694"/>
    </row>
    <row r="39" spans="1:36" ht="24" customHeight="1" x14ac:dyDescent="0.7">
      <c r="B39" s="33"/>
      <c r="C39" s="690"/>
      <c r="D39" s="691"/>
      <c r="E39" s="691"/>
      <c r="F39" s="691"/>
      <c r="G39" s="691"/>
      <c r="H39" s="691"/>
      <c r="I39" s="691"/>
      <c r="J39" s="691"/>
      <c r="K39" s="691"/>
      <c r="L39" s="691"/>
      <c r="M39" s="692"/>
      <c r="N39" s="693"/>
      <c r="O39" s="691"/>
      <c r="P39" s="691"/>
      <c r="Q39" s="691"/>
      <c r="R39" s="691"/>
      <c r="S39" s="691"/>
      <c r="T39" s="691"/>
      <c r="U39" s="691"/>
      <c r="V39" s="691"/>
      <c r="W39" s="691"/>
      <c r="X39" s="691"/>
      <c r="Y39" s="691"/>
      <c r="Z39" s="691"/>
      <c r="AA39" s="691"/>
      <c r="AB39" s="691"/>
      <c r="AC39" s="691"/>
      <c r="AD39" s="691"/>
      <c r="AE39" s="691"/>
      <c r="AF39" s="691"/>
      <c r="AG39" s="691"/>
      <c r="AH39" s="694"/>
    </row>
    <row r="40" spans="1:36" ht="24" customHeight="1" x14ac:dyDescent="0.7">
      <c r="B40" s="33"/>
      <c r="C40" s="690"/>
      <c r="D40" s="691"/>
      <c r="E40" s="691"/>
      <c r="F40" s="691"/>
      <c r="G40" s="691"/>
      <c r="H40" s="691"/>
      <c r="I40" s="691"/>
      <c r="J40" s="691"/>
      <c r="K40" s="691"/>
      <c r="L40" s="691"/>
      <c r="M40" s="692"/>
      <c r="N40" s="693"/>
      <c r="O40" s="691"/>
      <c r="P40" s="691"/>
      <c r="Q40" s="691"/>
      <c r="R40" s="691"/>
      <c r="S40" s="691"/>
      <c r="T40" s="691"/>
      <c r="U40" s="691"/>
      <c r="V40" s="691"/>
      <c r="W40" s="691"/>
      <c r="X40" s="691"/>
      <c r="Y40" s="691"/>
      <c r="Z40" s="691"/>
      <c r="AA40" s="691"/>
      <c r="AB40" s="691"/>
      <c r="AC40" s="691"/>
      <c r="AD40" s="691"/>
      <c r="AE40" s="691"/>
      <c r="AF40" s="691"/>
      <c r="AG40" s="691"/>
      <c r="AH40" s="694"/>
    </row>
    <row r="41" spans="1:36" ht="24" customHeight="1" x14ac:dyDescent="0.7">
      <c r="B41" s="33"/>
      <c r="C41" s="690"/>
      <c r="D41" s="691"/>
      <c r="E41" s="691"/>
      <c r="F41" s="691"/>
      <c r="G41" s="691"/>
      <c r="H41" s="691"/>
      <c r="I41" s="691"/>
      <c r="J41" s="691"/>
      <c r="K41" s="691"/>
      <c r="L41" s="691"/>
      <c r="M41" s="692"/>
      <c r="N41" s="693"/>
      <c r="O41" s="691"/>
      <c r="P41" s="691"/>
      <c r="Q41" s="691"/>
      <c r="R41" s="691"/>
      <c r="S41" s="691"/>
      <c r="T41" s="691"/>
      <c r="U41" s="691"/>
      <c r="V41" s="691"/>
      <c r="W41" s="691"/>
      <c r="X41" s="691"/>
      <c r="Y41" s="691"/>
      <c r="Z41" s="691"/>
      <c r="AA41" s="691"/>
      <c r="AB41" s="691"/>
      <c r="AC41" s="691"/>
      <c r="AD41" s="691"/>
      <c r="AE41" s="691"/>
      <c r="AF41" s="691"/>
      <c r="AG41" s="691"/>
      <c r="AH41" s="694"/>
    </row>
    <row r="42" spans="1:36" ht="24" customHeight="1" x14ac:dyDescent="0.7">
      <c r="B42" s="33"/>
      <c r="C42" s="690"/>
      <c r="D42" s="691"/>
      <c r="E42" s="691"/>
      <c r="F42" s="691"/>
      <c r="G42" s="691"/>
      <c r="H42" s="691"/>
      <c r="I42" s="691"/>
      <c r="J42" s="691"/>
      <c r="K42" s="691"/>
      <c r="L42" s="691"/>
      <c r="M42" s="692"/>
      <c r="N42" s="693"/>
      <c r="O42" s="691"/>
      <c r="P42" s="691"/>
      <c r="Q42" s="691"/>
      <c r="R42" s="691"/>
      <c r="S42" s="691"/>
      <c r="T42" s="691"/>
      <c r="U42" s="691"/>
      <c r="V42" s="691"/>
      <c r="W42" s="691"/>
      <c r="X42" s="691"/>
      <c r="Y42" s="691"/>
      <c r="Z42" s="691"/>
      <c r="AA42" s="691"/>
      <c r="AB42" s="691"/>
      <c r="AC42" s="691"/>
      <c r="AD42" s="691"/>
      <c r="AE42" s="691"/>
      <c r="AF42" s="691"/>
      <c r="AG42" s="691"/>
      <c r="AH42" s="694"/>
    </row>
    <row r="43" spans="1:36" ht="24" customHeight="1" thickBot="1" x14ac:dyDescent="0.75">
      <c r="B43" s="33"/>
      <c r="C43" s="698"/>
      <c r="D43" s="696"/>
      <c r="E43" s="696"/>
      <c r="F43" s="696"/>
      <c r="G43" s="696"/>
      <c r="H43" s="696"/>
      <c r="I43" s="696"/>
      <c r="J43" s="696"/>
      <c r="K43" s="696"/>
      <c r="L43" s="696"/>
      <c r="M43" s="699"/>
      <c r="N43" s="695"/>
      <c r="O43" s="696"/>
      <c r="P43" s="696"/>
      <c r="Q43" s="696"/>
      <c r="R43" s="696"/>
      <c r="S43" s="696"/>
      <c r="T43" s="696"/>
      <c r="U43" s="696"/>
      <c r="V43" s="696"/>
      <c r="W43" s="696"/>
      <c r="X43" s="696"/>
      <c r="Y43" s="696"/>
      <c r="Z43" s="696"/>
      <c r="AA43" s="696"/>
      <c r="AB43" s="696"/>
      <c r="AC43" s="696"/>
      <c r="AD43" s="696"/>
      <c r="AE43" s="696"/>
      <c r="AF43" s="696"/>
      <c r="AG43" s="696"/>
      <c r="AH43" s="697"/>
    </row>
    <row r="44" spans="1:36" ht="17.75" customHeight="1" x14ac:dyDescent="0.7">
      <c r="C44" s="271" t="s">
        <v>877</v>
      </c>
    </row>
    <row r="45" spans="1:36" ht="12" customHeight="1" x14ac:dyDescent="0.7"/>
    <row r="46" spans="1:36" ht="12" customHeight="1" x14ac:dyDescent="0.7"/>
    <row r="47" spans="1:36" ht="12" customHeight="1" x14ac:dyDescent="0.7">
      <c r="C47" s="25"/>
      <c r="D47" s="25"/>
      <c r="E47" s="25"/>
      <c r="F47" s="25"/>
      <c r="G47" s="25"/>
      <c r="H47" s="25"/>
      <c r="I47" s="25"/>
    </row>
    <row r="48" spans="1:36" ht="12" customHeight="1" x14ac:dyDescent="0.7">
      <c r="D48" s="25"/>
      <c r="E48" s="25"/>
      <c r="F48" s="25"/>
      <c r="G48" s="25"/>
      <c r="H48" s="25"/>
      <c r="I48" s="25"/>
    </row>
    <row r="49" ht="12" customHeight="1" x14ac:dyDescent="0.7"/>
    <row r="50" ht="12" customHeight="1" x14ac:dyDescent="0.7"/>
    <row r="51" ht="12" customHeight="1" x14ac:dyDescent="0.7"/>
    <row r="52" ht="12" customHeight="1" x14ac:dyDescent="0.7"/>
    <row r="53" ht="12" customHeight="1" x14ac:dyDescent="0.7"/>
    <row r="54" ht="12" customHeight="1" x14ac:dyDescent="0.7"/>
    <row r="55" ht="12" customHeight="1" x14ac:dyDescent="0.7"/>
    <row r="56" ht="12" customHeight="1" x14ac:dyDescent="0.7"/>
    <row r="57" ht="12" customHeight="1" x14ac:dyDescent="0.7"/>
    <row r="58" ht="12" customHeight="1" x14ac:dyDescent="0.7"/>
    <row r="59" ht="12" customHeight="1" x14ac:dyDescent="0.7"/>
    <row r="60" ht="12" customHeight="1" x14ac:dyDescent="0.7"/>
    <row r="61" ht="12" customHeight="1" x14ac:dyDescent="0.7"/>
    <row r="62" ht="12" customHeight="1" x14ac:dyDescent="0.7"/>
    <row r="63" ht="12" customHeight="1" x14ac:dyDescent="0.7"/>
    <row r="64" ht="12" customHeight="1" x14ac:dyDescent="0.7"/>
    <row r="65" ht="12" customHeight="1" x14ac:dyDescent="0.7"/>
    <row r="66" ht="12" customHeight="1" x14ac:dyDescent="0.7"/>
    <row r="67" ht="12" customHeight="1" x14ac:dyDescent="0.7"/>
    <row r="68" ht="12" customHeight="1" x14ac:dyDescent="0.7"/>
    <row r="69" ht="12" customHeight="1" x14ac:dyDescent="0.7"/>
    <row r="70" ht="12" customHeight="1" x14ac:dyDescent="0.7"/>
    <row r="71" ht="12" customHeight="1" x14ac:dyDescent="0.7"/>
    <row r="72" ht="12" customHeight="1" x14ac:dyDescent="0.7"/>
    <row r="73" ht="12" customHeight="1" x14ac:dyDescent="0.7"/>
    <row r="74" ht="12" customHeight="1" x14ac:dyDescent="0.7"/>
    <row r="75" ht="12" customHeight="1" x14ac:dyDescent="0.7"/>
    <row r="76" ht="12" customHeight="1" x14ac:dyDescent="0.7"/>
    <row r="77" ht="12" customHeight="1" x14ac:dyDescent="0.7"/>
    <row r="78" ht="12" customHeight="1" x14ac:dyDescent="0.7"/>
    <row r="79" ht="12" customHeight="1" x14ac:dyDescent="0.7"/>
    <row r="80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  <row r="90" ht="12" customHeight="1" x14ac:dyDescent="0.7"/>
    <row r="91" ht="12" customHeight="1" x14ac:dyDescent="0.7"/>
    <row r="92" ht="12" customHeight="1" x14ac:dyDescent="0.7"/>
    <row r="93" ht="12" customHeight="1" x14ac:dyDescent="0.7"/>
    <row r="94" ht="12" customHeight="1" x14ac:dyDescent="0.7"/>
    <row r="95" ht="12" customHeight="1" x14ac:dyDescent="0.7"/>
    <row r="96" ht="12" customHeight="1" x14ac:dyDescent="0.7"/>
    <row r="97" ht="12" customHeight="1" x14ac:dyDescent="0.7"/>
    <row r="98" ht="12" customHeight="1" x14ac:dyDescent="0.7"/>
    <row r="99" ht="12" customHeight="1" x14ac:dyDescent="0.7"/>
    <row r="100" ht="12" customHeight="1" x14ac:dyDescent="0.7"/>
    <row r="101" ht="12" customHeight="1" x14ac:dyDescent="0.7"/>
    <row r="102" ht="12" customHeight="1" x14ac:dyDescent="0.7"/>
    <row r="103" ht="12" customHeight="1" x14ac:dyDescent="0.7"/>
    <row r="104" ht="12" customHeight="1" x14ac:dyDescent="0.7"/>
    <row r="105" ht="12" customHeight="1" x14ac:dyDescent="0.7"/>
    <row r="106" ht="12" customHeight="1" x14ac:dyDescent="0.7"/>
    <row r="107" ht="12" customHeight="1" x14ac:dyDescent="0.7"/>
    <row r="108" ht="12" customHeight="1" x14ac:dyDescent="0.7"/>
    <row r="109" ht="12" customHeight="1" x14ac:dyDescent="0.7"/>
    <row r="110" ht="12" customHeight="1" x14ac:dyDescent="0.7"/>
    <row r="111" ht="12" customHeight="1" x14ac:dyDescent="0.7"/>
    <row r="112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ht="12" customHeight="1" x14ac:dyDescent="0.7"/>
    <row r="146" ht="12" customHeight="1" x14ac:dyDescent="0.7"/>
    <row r="147" ht="12" customHeight="1" x14ac:dyDescent="0.7"/>
    <row r="148" ht="12" customHeight="1" x14ac:dyDescent="0.7"/>
    <row r="149" ht="12" customHeight="1" x14ac:dyDescent="0.7"/>
    <row r="150" ht="12" customHeight="1" x14ac:dyDescent="0.7"/>
    <row r="151" ht="12" customHeight="1" x14ac:dyDescent="0.7"/>
    <row r="152" ht="12" customHeight="1" x14ac:dyDescent="0.7"/>
    <row r="153" ht="12" customHeight="1" x14ac:dyDescent="0.7"/>
    <row r="154" ht="12" customHeight="1" x14ac:dyDescent="0.7"/>
    <row r="155" ht="12" customHeight="1" x14ac:dyDescent="0.7"/>
    <row r="156" ht="12" customHeight="1" x14ac:dyDescent="0.7"/>
    <row r="157" ht="12" customHeight="1" x14ac:dyDescent="0.7"/>
    <row r="158" ht="12" customHeight="1" x14ac:dyDescent="0.7"/>
    <row r="159" ht="12" customHeight="1" x14ac:dyDescent="0.7"/>
    <row r="160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</sheetData>
  <sheetProtection algorithmName="SHA-512" hashValue="XYbZXECiUe9v9HsByyCbk8cU6LPmZ4sGAVt31OwLzADvv0IkYadz1iRvvc7mg58UHKY25L7ejm85neRmDV8e3g==" saltValue="5K1yyvOzhH9C4ovUU/07UQ==" spinCount="100000" sheet="1" scenarios="1" formatRows="0"/>
  <mergeCells count="64">
    <mergeCell ref="E19:J19"/>
    <mergeCell ref="S22:AD22"/>
    <mergeCell ref="C43:M43"/>
    <mergeCell ref="G21:J25"/>
    <mergeCell ref="C28:M28"/>
    <mergeCell ref="C17:C25"/>
    <mergeCell ref="D19:D25"/>
    <mergeCell ref="K23:R23"/>
    <mergeCell ref="K24:R24"/>
    <mergeCell ref="K25:R25"/>
    <mergeCell ref="S25:AD25"/>
    <mergeCell ref="S24:AD24"/>
    <mergeCell ref="S23:AD23"/>
    <mergeCell ref="D18:J18"/>
    <mergeCell ref="K18:AH18"/>
    <mergeCell ref="K19:AH19"/>
    <mergeCell ref="AD2:AJ2"/>
    <mergeCell ref="B7:AI8"/>
    <mergeCell ref="C14:J14"/>
    <mergeCell ref="C15:J15"/>
    <mergeCell ref="C16:J16"/>
    <mergeCell ref="D2:I2"/>
    <mergeCell ref="D17:J17"/>
    <mergeCell ref="K17:AH17"/>
    <mergeCell ref="K14:AH14"/>
    <mergeCell ref="K15:AH15"/>
    <mergeCell ref="K16:AH16"/>
    <mergeCell ref="N28:AH28"/>
    <mergeCell ref="C29:M29"/>
    <mergeCell ref="AE24:AH24"/>
    <mergeCell ref="AE25:AH25"/>
    <mergeCell ref="S20:AD20"/>
    <mergeCell ref="AE20:AH20"/>
    <mergeCell ref="E20:R20"/>
    <mergeCell ref="S21:AD21"/>
    <mergeCell ref="K21:R21"/>
    <mergeCell ref="AE21:AH21"/>
    <mergeCell ref="AE22:AH22"/>
    <mergeCell ref="AE23:AH23"/>
    <mergeCell ref="K22:R22"/>
    <mergeCell ref="C32:M32"/>
    <mergeCell ref="C33:M33"/>
    <mergeCell ref="N29:AH29"/>
    <mergeCell ref="N32:AH32"/>
    <mergeCell ref="N33:AH33"/>
    <mergeCell ref="C31:M31"/>
    <mergeCell ref="N31:AH31"/>
    <mergeCell ref="C30:M30"/>
    <mergeCell ref="N30:AH30"/>
    <mergeCell ref="N43:AH43"/>
    <mergeCell ref="C41:M41"/>
    <mergeCell ref="N41:AH41"/>
    <mergeCell ref="C38:M38"/>
    <mergeCell ref="N38:AH38"/>
    <mergeCell ref="C40:M40"/>
    <mergeCell ref="N40:AH40"/>
    <mergeCell ref="C39:M39"/>
    <mergeCell ref="N39:AH39"/>
    <mergeCell ref="C36:M36"/>
    <mergeCell ref="N36:AH36"/>
    <mergeCell ref="C37:M37"/>
    <mergeCell ref="N37:AH37"/>
    <mergeCell ref="C42:M42"/>
    <mergeCell ref="N42:AH42"/>
  </mergeCells>
  <phoneticPr fontId="2"/>
  <conditionalFormatting sqref="D2 AD2 K14:AH19 S20:AD25 C29:AH33 C37:AH43">
    <cfRule type="expression" dxfId="426" priority="13">
      <formula>$CB$3=TRUE</formula>
    </cfRule>
  </conditionalFormatting>
  <dataValidations count="3">
    <dataValidation allowBlank="1" showDropDown="1" showInputMessage="1" showErrorMessage="1" sqref="B22" xr:uid="{00000000-0002-0000-0100-000000000000}"/>
    <dataValidation type="list" allowBlank="1" showInputMessage="1" showErrorMessage="1" sqref="K17:AH17" xr:uid="{00000000-0002-0000-0100-000001000000}">
      <formula1>"工場,事業場"</formula1>
    </dataValidation>
    <dataValidation type="list" allowBlank="1" showInputMessage="1" showErrorMessage="1" sqref="K18:AH18" xr:uid="{00000000-0002-0000-0100-000002000000}">
      <formula1>産業分類</formula1>
    </dataValidation>
  </dataValidations>
  <pageMargins left="0.59055118110236227" right="0.59055118110236227" top="0.39370078740157483" bottom="0.39370078740157483" header="0.31496062992125984" footer="0.31496062992125984"/>
  <pageSetup paperSize="9" scale="79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28</xdr:col>
                    <xdr:colOff>23813</xdr:colOff>
                    <xdr:row>4</xdr:row>
                    <xdr:rowOff>23813</xdr:rowOff>
                  </from>
                  <to>
                    <xdr:col>35</xdr:col>
                    <xdr:colOff>176213</xdr:colOff>
                    <xdr:row>5</xdr:row>
                    <xdr:rowOff>100013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FFFF00"/>
  </sheetPr>
  <dimension ref="C3:H533"/>
  <sheetViews>
    <sheetView topLeftCell="A13" zoomScale="80" zoomScaleNormal="80" workbookViewId="0">
      <selection activeCell="N41" sqref="N41"/>
    </sheetView>
  </sheetViews>
  <sheetFormatPr defaultRowHeight="17.649999999999999" x14ac:dyDescent="0.7"/>
  <cols>
    <col min="3" max="3" width="84.1875" bestFit="1" customWidth="1"/>
    <col min="8" max="8" width="9.1875" bestFit="1" customWidth="1"/>
  </cols>
  <sheetData>
    <row r="3" spans="3:3" ht="18" thickBot="1" x14ac:dyDescent="0.75">
      <c r="C3" t="s">
        <v>788</v>
      </c>
    </row>
    <row r="4" spans="3:3" x14ac:dyDescent="0.7">
      <c r="C4" s="3" t="s">
        <v>9</v>
      </c>
    </row>
    <row r="5" spans="3:3" x14ac:dyDescent="0.7">
      <c r="C5" s="2" t="s">
        <v>10</v>
      </c>
    </row>
    <row r="6" spans="3:3" x14ac:dyDescent="0.7">
      <c r="C6" s="2" t="s">
        <v>11</v>
      </c>
    </row>
    <row r="7" spans="3:3" x14ac:dyDescent="0.7">
      <c r="C7" s="2" t="s">
        <v>12</v>
      </c>
    </row>
    <row r="8" spans="3:3" x14ac:dyDescent="0.7">
      <c r="C8" s="2" t="s">
        <v>13</v>
      </c>
    </row>
    <row r="9" spans="3:3" x14ac:dyDescent="0.7">
      <c r="C9" s="2" t="s">
        <v>14</v>
      </c>
    </row>
    <row r="10" spans="3:3" x14ac:dyDescent="0.7">
      <c r="C10" s="2" t="s">
        <v>15</v>
      </c>
    </row>
    <row r="11" spans="3:3" x14ac:dyDescent="0.7">
      <c r="C11" s="2" t="s">
        <v>16</v>
      </c>
    </row>
    <row r="12" spans="3:3" x14ac:dyDescent="0.7">
      <c r="C12" s="2" t="s">
        <v>17</v>
      </c>
    </row>
    <row r="13" spans="3:3" x14ac:dyDescent="0.7">
      <c r="C13" s="2" t="s">
        <v>18</v>
      </c>
    </row>
    <row r="14" spans="3:3" x14ac:dyDescent="0.7">
      <c r="C14" s="2" t="s">
        <v>19</v>
      </c>
    </row>
    <row r="15" spans="3:3" x14ac:dyDescent="0.7">
      <c r="C15" s="2" t="s">
        <v>20</v>
      </c>
    </row>
    <row r="16" spans="3:3" x14ac:dyDescent="0.7">
      <c r="C16" s="2" t="s">
        <v>21</v>
      </c>
    </row>
    <row r="17" spans="3:3" x14ac:dyDescent="0.7">
      <c r="C17" s="2" t="s">
        <v>22</v>
      </c>
    </row>
    <row r="18" spans="3:3" x14ac:dyDescent="0.7">
      <c r="C18" s="2" t="s">
        <v>23</v>
      </c>
    </row>
    <row r="19" spans="3:3" x14ac:dyDescent="0.7">
      <c r="C19" s="2" t="s">
        <v>24</v>
      </c>
    </row>
    <row r="20" spans="3:3" x14ac:dyDescent="0.7">
      <c r="C20" s="2" t="s">
        <v>25</v>
      </c>
    </row>
    <row r="21" spans="3:3" x14ac:dyDescent="0.7">
      <c r="C21" s="2" t="s">
        <v>26</v>
      </c>
    </row>
    <row r="22" spans="3:3" x14ac:dyDescent="0.7">
      <c r="C22" s="2" t="s">
        <v>27</v>
      </c>
    </row>
    <row r="23" spans="3:3" x14ac:dyDescent="0.7">
      <c r="C23" s="2" t="s">
        <v>28</v>
      </c>
    </row>
    <row r="24" spans="3:3" x14ac:dyDescent="0.7">
      <c r="C24" s="2" t="s">
        <v>29</v>
      </c>
    </row>
    <row r="25" spans="3:3" x14ac:dyDescent="0.7">
      <c r="C25" s="2" t="s">
        <v>30</v>
      </c>
    </row>
    <row r="26" spans="3:3" x14ac:dyDescent="0.7">
      <c r="C26" s="2" t="s">
        <v>31</v>
      </c>
    </row>
    <row r="27" spans="3:3" x14ac:dyDescent="0.7">
      <c r="C27" s="2" t="s">
        <v>32</v>
      </c>
    </row>
    <row r="28" spans="3:3" x14ac:dyDescent="0.7">
      <c r="C28" s="2" t="s">
        <v>33</v>
      </c>
    </row>
    <row r="29" spans="3:3" x14ac:dyDescent="0.7">
      <c r="C29" s="2" t="s">
        <v>34</v>
      </c>
    </row>
    <row r="30" spans="3:3" x14ac:dyDescent="0.7">
      <c r="C30" s="2" t="s">
        <v>35</v>
      </c>
    </row>
    <row r="31" spans="3:3" x14ac:dyDescent="0.7">
      <c r="C31" s="2" t="s">
        <v>36</v>
      </c>
    </row>
    <row r="32" spans="3:3" x14ac:dyDescent="0.7">
      <c r="C32" s="2" t="s">
        <v>37</v>
      </c>
    </row>
    <row r="33" spans="3:5" x14ac:dyDescent="0.7">
      <c r="C33" s="2" t="s">
        <v>38</v>
      </c>
    </row>
    <row r="34" spans="3:5" x14ac:dyDescent="0.7">
      <c r="C34" s="2" t="s">
        <v>39</v>
      </c>
    </row>
    <row r="35" spans="3:5" x14ac:dyDescent="0.7">
      <c r="C35" s="2" t="s">
        <v>40</v>
      </c>
    </row>
    <row r="36" spans="3:5" x14ac:dyDescent="0.7">
      <c r="C36" s="2" t="s">
        <v>41</v>
      </c>
    </row>
    <row r="37" spans="3:5" x14ac:dyDescent="0.7">
      <c r="C37" s="2" t="s">
        <v>42</v>
      </c>
    </row>
    <row r="38" spans="3:5" x14ac:dyDescent="0.7">
      <c r="C38" s="2" t="s">
        <v>43</v>
      </c>
    </row>
    <row r="39" spans="3:5" x14ac:dyDescent="0.7">
      <c r="C39" s="2" t="s">
        <v>44</v>
      </c>
    </row>
    <row r="40" spans="3:5" x14ac:dyDescent="0.7">
      <c r="C40" s="2" t="s">
        <v>45</v>
      </c>
    </row>
    <row r="41" spans="3:5" s="652" customFormat="1" x14ac:dyDescent="0.7">
      <c r="C41" s="2" t="s">
        <v>46</v>
      </c>
    </row>
    <row r="42" spans="3:5" x14ac:dyDescent="0.7">
      <c r="C42" s="2" t="s">
        <v>947</v>
      </c>
      <c r="E42" s="652"/>
    </row>
    <row r="43" spans="3:5" x14ac:dyDescent="0.7">
      <c r="C43" s="2" t="s">
        <v>48</v>
      </c>
      <c r="E43" s="652"/>
    </row>
    <row r="44" spans="3:5" x14ac:dyDescent="0.7">
      <c r="C44" s="2" t="s">
        <v>47</v>
      </c>
      <c r="E44" s="652"/>
    </row>
    <row r="45" spans="3:5" x14ac:dyDescent="0.7">
      <c r="C45" s="2" t="s">
        <v>49</v>
      </c>
    </row>
    <row r="46" spans="3:5" x14ac:dyDescent="0.7">
      <c r="C46" s="2" t="s">
        <v>50</v>
      </c>
    </row>
    <row r="47" spans="3:5" x14ac:dyDescent="0.7">
      <c r="C47" s="2" t="s">
        <v>51</v>
      </c>
    </row>
    <row r="48" spans="3:5" x14ac:dyDescent="0.7">
      <c r="C48" s="2" t="s">
        <v>52</v>
      </c>
    </row>
    <row r="49" spans="3:3" x14ac:dyDescent="0.7">
      <c r="C49" s="2" t="s">
        <v>53</v>
      </c>
    </row>
    <row r="50" spans="3:3" x14ac:dyDescent="0.7">
      <c r="C50" s="2" t="s">
        <v>54</v>
      </c>
    </row>
    <row r="51" spans="3:3" x14ac:dyDescent="0.7">
      <c r="C51" s="2" t="s">
        <v>55</v>
      </c>
    </row>
    <row r="52" spans="3:3" x14ac:dyDescent="0.7">
      <c r="C52" s="2" t="s">
        <v>56</v>
      </c>
    </row>
    <row r="53" spans="3:3" x14ac:dyDescent="0.7">
      <c r="C53" s="2" t="s">
        <v>57</v>
      </c>
    </row>
    <row r="54" spans="3:3" x14ac:dyDescent="0.7">
      <c r="C54" s="2" t="s">
        <v>58</v>
      </c>
    </row>
    <row r="55" spans="3:3" x14ac:dyDescent="0.7">
      <c r="C55" s="2" t="s">
        <v>59</v>
      </c>
    </row>
    <row r="56" spans="3:3" x14ac:dyDescent="0.7">
      <c r="C56" s="2" t="s">
        <v>60</v>
      </c>
    </row>
    <row r="57" spans="3:3" x14ac:dyDescent="0.7">
      <c r="C57" s="2" t="s">
        <v>61</v>
      </c>
    </row>
    <row r="58" spans="3:3" x14ac:dyDescent="0.7">
      <c r="C58" s="2" t="s">
        <v>62</v>
      </c>
    </row>
    <row r="59" spans="3:3" x14ac:dyDescent="0.7">
      <c r="C59" s="2" t="s">
        <v>63</v>
      </c>
    </row>
    <row r="60" spans="3:3" x14ac:dyDescent="0.7">
      <c r="C60" s="2" t="s">
        <v>64</v>
      </c>
    </row>
    <row r="61" spans="3:3" x14ac:dyDescent="0.7">
      <c r="C61" s="2" t="s">
        <v>65</v>
      </c>
    </row>
    <row r="62" spans="3:3" x14ac:dyDescent="0.7">
      <c r="C62" s="2" t="s">
        <v>66</v>
      </c>
    </row>
    <row r="63" spans="3:3" x14ac:dyDescent="0.7">
      <c r="C63" s="2" t="s">
        <v>67</v>
      </c>
    </row>
    <row r="64" spans="3:3" x14ac:dyDescent="0.7">
      <c r="C64" s="2" t="s">
        <v>68</v>
      </c>
    </row>
    <row r="65" spans="3:3" x14ac:dyDescent="0.7">
      <c r="C65" s="2" t="s">
        <v>69</v>
      </c>
    </row>
    <row r="66" spans="3:3" x14ac:dyDescent="0.7">
      <c r="C66" s="2" t="s">
        <v>70</v>
      </c>
    </row>
    <row r="67" spans="3:3" x14ac:dyDescent="0.7">
      <c r="C67" s="2" t="s">
        <v>71</v>
      </c>
    </row>
    <row r="68" spans="3:3" x14ac:dyDescent="0.7">
      <c r="C68" s="2" t="s">
        <v>72</v>
      </c>
    </row>
    <row r="69" spans="3:3" x14ac:dyDescent="0.7">
      <c r="C69" s="2" t="s">
        <v>73</v>
      </c>
    </row>
    <row r="70" spans="3:3" x14ac:dyDescent="0.7">
      <c r="C70" s="2" t="s">
        <v>74</v>
      </c>
    </row>
    <row r="71" spans="3:3" x14ac:dyDescent="0.7">
      <c r="C71" s="2" t="s">
        <v>75</v>
      </c>
    </row>
    <row r="72" spans="3:3" x14ac:dyDescent="0.7">
      <c r="C72" s="2" t="s">
        <v>76</v>
      </c>
    </row>
    <row r="73" spans="3:3" x14ac:dyDescent="0.7">
      <c r="C73" s="2" t="s">
        <v>77</v>
      </c>
    </row>
    <row r="74" spans="3:3" x14ac:dyDescent="0.7">
      <c r="C74" s="2" t="s">
        <v>78</v>
      </c>
    </row>
    <row r="75" spans="3:3" x14ac:dyDescent="0.7">
      <c r="C75" s="2" t="s">
        <v>79</v>
      </c>
    </row>
    <row r="76" spans="3:3" x14ac:dyDescent="0.7">
      <c r="C76" s="2" t="s">
        <v>80</v>
      </c>
    </row>
    <row r="77" spans="3:3" x14ac:dyDescent="0.7">
      <c r="C77" s="2" t="s">
        <v>81</v>
      </c>
    </row>
    <row r="78" spans="3:3" x14ac:dyDescent="0.7">
      <c r="C78" s="2" t="s">
        <v>82</v>
      </c>
    </row>
    <row r="79" spans="3:3" x14ac:dyDescent="0.7">
      <c r="C79" s="2" t="s">
        <v>83</v>
      </c>
    </row>
    <row r="80" spans="3:3" x14ac:dyDescent="0.7">
      <c r="C80" s="2" t="s">
        <v>84</v>
      </c>
    </row>
    <row r="81" spans="3:3" x14ac:dyDescent="0.7">
      <c r="C81" s="2" t="s">
        <v>85</v>
      </c>
    </row>
    <row r="82" spans="3:3" x14ac:dyDescent="0.7">
      <c r="C82" s="2" t="s">
        <v>86</v>
      </c>
    </row>
    <row r="83" spans="3:3" x14ac:dyDescent="0.7">
      <c r="C83" s="2" t="s">
        <v>87</v>
      </c>
    </row>
    <row r="84" spans="3:3" x14ac:dyDescent="0.7">
      <c r="C84" s="2" t="s">
        <v>88</v>
      </c>
    </row>
    <row r="85" spans="3:3" x14ac:dyDescent="0.7">
      <c r="C85" s="2" t="s">
        <v>89</v>
      </c>
    </row>
    <row r="86" spans="3:3" x14ac:dyDescent="0.7">
      <c r="C86" s="2" t="s">
        <v>90</v>
      </c>
    </row>
    <row r="87" spans="3:3" x14ac:dyDescent="0.7">
      <c r="C87" s="2" t="s">
        <v>91</v>
      </c>
    </row>
    <row r="88" spans="3:3" x14ac:dyDescent="0.7">
      <c r="C88" s="2" t="s">
        <v>92</v>
      </c>
    </row>
    <row r="89" spans="3:3" x14ac:dyDescent="0.7">
      <c r="C89" s="2" t="s">
        <v>93</v>
      </c>
    </row>
    <row r="90" spans="3:3" x14ac:dyDescent="0.7">
      <c r="C90" s="2" t="s">
        <v>94</v>
      </c>
    </row>
    <row r="91" spans="3:3" x14ac:dyDescent="0.7">
      <c r="C91" s="2" t="s">
        <v>95</v>
      </c>
    </row>
    <row r="92" spans="3:3" x14ac:dyDescent="0.7">
      <c r="C92" s="2" t="s">
        <v>96</v>
      </c>
    </row>
    <row r="93" spans="3:3" x14ac:dyDescent="0.7">
      <c r="C93" s="2" t="s">
        <v>97</v>
      </c>
    </row>
    <row r="94" spans="3:3" x14ac:dyDescent="0.7">
      <c r="C94" s="2" t="s">
        <v>98</v>
      </c>
    </row>
    <row r="95" spans="3:3" x14ac:dyDescent="0.7">
      <c r="C95" s="2" t="s">
        <v>99</v>
      </c>
    </row>
    <row r="96" spans="3:3" x14ac:dyDescent="0.7">
      <c r="C96" s="2" t="s">
        <v>100</v>
      </c>
    </row>
    <row r="97" spans="3:3" x14ac:dyDescent="0.7">
      <c r="C97" s="2" t="s">
        <v>101</v>
      </c>
    </row>
    <row r="98" spans="3:3" x14ac:dyDescent="0.7">
      <c r="C98" s="2" t="s">
        <v>102</v>
      </c>
    </row>
    <row r="99" spans="3:3" x14ac:dyDescent="0.7">
      <c r="C99" s="2" t="s">
        <v>103</v>
      </c>
    </row>
    <row r="100" spans="3:3" x14ac:dyDescent="0.7">
      <c r="C100" s="2" t="s">
        <v>104</v>
      </c>
    </row>
    <row r="101" spans="3:3" x14ac:dyDescent="0.7">
      <c r="C101" s="2" t="s">
        <v>105</v>
      </c>
    </row>
    <row r="102" spans="3:3" x14ac:dyDescent="0.7">
      <c r="C102" s="2" t="s">
        <v>106</v>
      </c>
    </row>
    <row r="103" spans="3:3" x14ac:dyDescent="0.7">
      <c r="C103" s="2" t="s">
        <v>107</v>
      </c>
    </row>
    <row r="104" spans="3:3" x14ac:dyDescent="0.7">
      <c r="C104" s="2" t="s">
        <v>108</v>
      </c>
    </row>
    <row r="105" spans="3:3" x14ac:dyDescent="0.7">
      <c r="C105" s="2" t="s">
        <v>109</v>
      </c>
    </row>
    <row r="106" spans="3:3" x14ac:dyDescent="0.7">
      <c r="C106" s="2" t="s">
        <v>110</v>
      </c>
    </row>
    <row r="107" spans="3:3" x14ac:dyDescent="0.7">
      <c r="C107" s="2" t="s">
        <v>111</v>
      </c>
    </row>
    <row r="108" spans="3:3" x14ac:dyDescent="0.7">
      <c r="C108" s="2" t="s">
        <v>112</v>
      </c>
    </row>
    <row r="109" spans="3:3" x14ac:dyDescent="0.7">
      <c r="C109" s="2" t="s">
        <v>113</v>
      </c>
    </row>
    <row r="110" spans="3:3" x14ac:dyDescent="0.7">
      <c r="C110" s="2" t="s">
        <v>114</v>
      </c>
    </row>
    <row r="111" spans="3:3" x14ac:dyDescent="0.7">
      <c r="C111" s="2" t="s">
        <v>115</v>
      </c>
    </row>
    <row r="112" spans="3:3" x14ac:dyDescent="0.7">
      <c r="C112" s="2" t="s">
        <v>116</v>
      </c>
    </row>
    <row r="113" spans="3:3" x14ac:dyDescent="0.7">
      <c r="C113" s="2" t="s">
        <v>117</v>
      </c>
    </row>
    <row r="114" spans="3:3" x14ac:dyDescent="0.7">
      <c r="C114" s="2" t="s">
        <v>118</v>
      </c>
    </row>
    <row r="115" spans="3:3" x14ac:dyDescent="0.7">
      <c r="C115" s="2" t="s">
        <v>119</v>
      </c>
    </row>
    <row r="116" spans="3:3" x14ac:dyDescent="0.7">
      <c r="C116" s="2" t="s">
        <v>120</v>
      </c>
    </row>
    <row r="117" spans="3:3" x14ac:dyDescent="0.7">
      <c r="C117" s="2" t="s">
        <v>121</v>
      </c>
    </row>
    <row r="118" spans="3:3" x14ac:dyDescent="0.7">
      <c r="C118" s="2" t="s">
        <v>122</v>
      </c>
    </row>
    <row r="119" spans="3:3" x14ac:dyDescent="0.7">
      <c r="C119" s="2" t="s">
        <v>123</v>
      </c>
    </row>
    <row r="120" spans="3:3" x14ac:dyDescent="0.7">
      <c r="C120" s="2" t="s">
        <v>124</v>
      </c>
    </row>
    <row r="121" spans="3:3" x14ac:dyDescent="0.7">
      <c r="C121" s="2" t="s">
        <v>125</v>
      </c>
    </row>
    <row r="122" spans="3:3" x14ac:dyDescent="0.7">
      <c r="C122" s="2" t="s">
        <v>126</v>
      </c>
    </row>
    <row r="123" spans="3:3" x14ac:dyDescent="0.7">
      <c r="C123" s="2" t="s">
        <v>127</v>
      </c>
    </row>
    <row r="124" spans="3:3" x14ac:dyDescent="0.7">
      <c r="C124" s="2" t="s">
        <v>128</v>
      </c>
    </row>
    <row r="125" spans="3:3" x14ac:dyDescent="0.7">
      <c r="C125" s="2" t="s">
        <v>129</v>
      </c>
    </row>
    <row r="126" spans="3:3" x14ac:dyDescent="0.7">
      <c r="C126" s="2" t="s">
        <v>130</v>
      </c>
    </row>
    <row r="127" spans="3:3" x14ac:dyDescent="0.7">
      <c r="C127" s="2" t="s">
        <v>131</v>
      </c>
    </row>
    <row r="128" spans="3:3" x14ac:dyDescent="0.7">
      <c r="C128" s="2" t="s">
        <v>132</v>
      </c>
    </row>
    <row r="129" spans="3:3" x14ac:dyDescent="0.7">
      <c r="C129" s="2" t="s">
        <v>133</v>
      </c>
    </row>
    <row r="130" spans="3:3" x14ac:dyDescent="0.7">
      <c r="C130" s="2" t="s">
        <v>134</v>
      </c>
    </row>
    <row r="131" spans="3:3" x14ac:dyDescent="0.7">
      <c r="C131" s="2" t="s">
        <v>135</v>
      </c>
    </row>
    <row r="132" spans="3:3" x14ac:dyDescent="0.7">
      <c r="C132" s="2" t="s">
        <v>136</v>
      </c>
    </row>
    <row r="133" spans="3:3" x14ac:dyDescent="0.7">
      <c r="C133" s="2" t="s">
        <v>137</v>
      </c>
    </row>
    <row r="134" spans="3:3" x14ac:dyDescent="0.7">
      <c r="C134" s="2" t="s">
        <v>138</v>
      </c>
    </row>
    <row r="135" spans="3:3" x14ac:dyDescent="0.7">
      <c r="C135" s="2" t="s">
        <v>139</v>
      </c>
    </row>
    <row r="136" spans="3:3" x14ac:dyDescent="0.7">
      <c r="C136" s="2" t="s">
        <v>140</v>
      </c>
    </row>
    <row r="137" spans="3:3" x14ac:dyDescent="0.7">
      <c r="C137" s="2" t="s">
        <v>141</v>
      </c>
    </row>
    <row r="138" spans="3:3" x14ac:dyDescent="0.7">
      <c r="C138" s="2" t="s">
        <v>142</v>
      </c>
    </row>
    <row r="139" spans="3:3" x14ac:dyDescent="0.7">
      <c r="C139" s="2" t="s">
        <v>143</v>
      </c>
    </row>
    <row r="140" spans="3:3" x14ac:dyDescent="0.7">
      <c r="C140" s="2" t="s">
        <v>144</v>
      </c>
    </row>
    <row r="141" spans="3:3" x14ac:dyDescent="0.7">
      <c r="C141" s="2" t="s">
        <v>145</v>
      </c>
    </row>
    <row r="142" spans="3:3" x14ac:dyDescent="0.7">
      <c r="C142" s="2" t="s">
        <v>146</v>
      </c>
    </row>
    <row r="143" spans="3:3" x14ac:dyDescent="0.7">
      <c r="C143" s="2" t="s">
        <v>147</v>
      </c>
    </row>
    <row r="144" spans="3:3" x14ac:dyDescent="0.7">
      <c r="C144" s="2" t="s">
        <v>148</v>
      </c>
    </row>
    <row r="145" spans="3:3" x14ac:dyDescent="0.7">
      <c r="C145" s="2" t="s">
        <v>149</v>
      </c>
    </row>
    <row r="146" spans="3:3" x14ac:dyDescent="0.7">
      <c r="C146" s="2" t="s">
        <v>150</v>
      </c>
    </row>
    <row r="147" spans="3:3" x14ac:dyDescent="0.7">
      <c r="C147" s="2" t="s">
        <v>151</v>
      </c>
    </row>
    <row r="148" spans="3:3" x14ac:dyDescent="0.7">
      <c r="C148" s="2" t="s">
        <v>152</v>
      </c>
    </row>
    <row r="149" spans="3:3" x14ac:dyDescent="0.7">
      <c r="C149" s="2" t="s">
        <v>153</v>
      </c>
    </row>
    <row r="150" spans="3:3" x14ac:dyDescent="0.7">
      <c r="C150" s="2" t="s">
        <v>154</v>
      </c>
    </row>
    <row r="151" spans="3:3" x14ac:dyDescent="0.7">
      <c r="C151" s="2" t="s">
        <v>155</v>
      </c>
    </row>
    <row r="152" spans="3:3" x14ac:dyDescent="0.7">
      <c r="C152" s="2" t="s">
        <v>156</v>
      </c>
    </row>
    <row r="153" spans="3:3" x14ac:dyDescent="0.7">
      <c r="C153" s="2" t="s">
        <v>157</v>
      </c>
    </row>
    <row r="154" spans="3:3" x14ac:dyDescent="0.7">
      <c r="C154" s="2" t="s">
        <v>158</v>
      </c>
    </row>
    <row r="155" spans="3:3" x14ac:dyDescent="0.7">
      <c r="C155" s="2" t="s">
        <v>159</v>
      </c>
    </row>
    <row r="156" spans="3:3" x14ac:dyDescent="0.7">
      <c r="C156" s="2" t="s">
        <v>160</v>
      </c>
    </row>
    <row r="157" spans="3:3" x14ac:dyDescent="0.7">
      <c r="C157" s="2" t="s">
        <v>161</v>
      </c>
    </row>
    <row r="158" spans="3:3" x14ac:dyDescent="0.7">
      <c r="C158" s="2" t="s">
        <v>162</v>
      </c>
    </row>
    <row r="159" spans="3:3" x14ac:dyDescent="0.7">
      <c r="C159" s="2" t="s">
        <v>163</v>
      </c>
    </row>
    <row r="160" spans="3:3" x14ac:dyDescent="0.7">
      <c r="C160" s="2" t="s">
        <v>164</v>
      </c>
    </row>
    <row r="161" spans="3:3" x14ac:dyDescent="0.7">
      <c r="C161" s="2" t="s">
        <v>165</v>
      </c>
    </row>
    <row r="162" spans="3:3" x14ac:dyDescent="0.7">
      <c r="C162" s="2" t="s">
        <v>166</v>
      </c>
    </row>
    <row r="163" spans="3:3" x14ac:dyDescent="0.7">
      <c r="C163" s="2" t="s">
        <v>167</v>
      </c>
    </row>
    <row r="164" spans="3:3" x14ac:dyDescent="0.7">
      <c r="C164" s="2" t="s">
        <v>168</v>
      </c>
    </row>
    <row r="165" spans="3:3" x14ac:dyDescent="0.7">
      <c r="C165" s="2" t="s">
        <v>169</v>
      </c>
    </row>
    <row r="166" spans="3:3" x14ac:dyDescent="0.7">
      <c r="C166" s="2" t="s">
        <v>170</v>
      </c>
    </row>
    <row r="167" spans="3:3" x14ac:dyDescent="0.7">
      <c r="C167" s="2" t="s">
        <v>171</v>
      </c>
    </row>
    <row r="168" spans="3:3" x14ac:dyDescent="0.7">
      <c r="C168" s="2" t="s">
        <v>172</v>
      </c>
    </row>
    <row r="169" spans="3:3" x14ac:dyDescent="0.7">
      <c r="C169" s="2" t="s">
        <v>173</v>
      </c>
    </row>
    <row r="170" spans="3:3" x14ac:dyDescent="0.7">
      <c r="C170" s="2" t="s">
        <v>174</v>
      </c>
    </row>
    <row r="171" spans="3:3" x14ac:dyDescent="0.7">
      <c r="C171" s="2" t="s">
        <v>175</v>
      </c>
    </row>
    <row r="172" spans="3:3" x14ac:dyDescent="0.7">
      <c r="C172" s="2" t="s">
        <v>176</v>
      </c>
    </row>
    <row r="173" spans="3:3" x14ac:dyDescent="0.7">
      <c r="C173" s="2" t="s">
        <v>177</v>
      </c>
    </row>
    <row r="174" spans="3:3" x14ac:dyDescent="0.7">
      <c r="C174" s="2" t="s">
        <v>178</v>
      </c>
    </row>
    <row r="175" spans="3:3" x14ac:dyDescent="0.7">
      <c r="C175" s="2" t="s">
        <v>179</v>
      </c>
    </row>
    <row r="176" spans="3:3" x14ac:dyDescent="0.7">
      <c r="C176" s="2" t="s">
        <v>180</v>
      </c>
    </row>
    <row r="177" spans="3:3" x14ac:dyDescent="0.7">
      <c r="C177" s="2" t="s">
        <v>181</v>
      </c>
    </row>
    <row r="178" spans="3:3" x14ac:dyDescent="0.7">
      <c r="C178" s="2" t="s">
        <v>182</v>
      </c>
    </row>
    <row r="179" spans="3:3" x14ac:dyDescent="0.7">
      <c r="C179" s="2" t="s">
        <v>183</v>
      </c>
    </row>
    <row r="180" spans="3:3" x14ac:dyDescent="0.7">
      <c r="C180" s="2" t="s">
        <v>184</v>
      </c>
    </row>
    <row r="181" spans="3:3" x14ac:dyDescent="0.7">
      <c r="C181" s="2" t="s">
        <v>185</v>
      </c>
    </row>
    <row r="182" spans="3:3" x14ac:dyDescent="0.7">
      <c r="C182" s="2" t="s">
        <v>186</v>
      </c>
    </row>
    <row r="183" spans="3:3" x14ac:dyDescent="0.7">
      <c r="C183" s="2" t="s">
        <v>187</v>
      </c>
    </row>
    <row r="184" spans="3:3" x14ac:dyDescent="0.7">
      <c r="C184" s="2" t="s">
        <v>188</v>
      </c>
    </row>
    <row r="185" spans="3:3" x14ac:dyDescent="0.7">
      <c r="C185" s="2" t="s">
        <v>189</v>
      </c>
    </row>
    <row r="186" spans="3:3" x14ac:dyDescent="0.7">
      <c r="C186" s="2" t="s">
        <v>190</v>
      </c>
    </row>
    <row r="187" spans="3:3" x14ac:dyDescent="0.7">
      <c r="C187" s="2" t="s">
        <v>191</v>
      </c>
    </row>
    <row r="188" spans="3:3" x14ac:dyDescent="0.7">
      <c r="C188" s="2" t="s">
        <v>192</v>
      </c>
    </row>
    <row r="189" spans="3:3" x14ac:dyDescent="0.7">
      <c r="C189" s="2" t="s">
        <v>193</v>
      </c>
    </row>
    <row r="190" spans="3:3" x14ac:dyDescent="0.7">
      <c r="C190" s="2" t="s">
        <v>194</v>
      </c>
    </row>
    <row r="191" spans="3:3" x14ac:dyDescent="0.7">
      <c r="C191" s="2" t="s">
        <v>195</v>
      </c>
    </row>
    <row r="192" spans="3:3" x14ac:dyDescent="0.7">
      <c r="C192" s="2" t="s">
        <v>196</v>
      </c>
    </row>
    <row r="193" spans="3:3" x14ac:dyDescent="0.7">
      <c r="C193" s="2" t="s">
        <v>197</v>
      </c>
    </row>
    <row r="194" spans="3:3" x14ac:dyDescent="0.7">
      <c r="C194" s="2" t="s">
        <v>198</v>
      </c>
    </row>
    <row r="195" spans="3:3" x14ac:dyDescent="0.7">
      <c r="C195" s="2" t="s">
        <v>199</v>
      </c>
    </row>
    <row r="196" spans="3:3" x14ac:dyDescent="0.7">
      <c r="C196" s="2" t="s">
        <v>200</v>
      </c>
    </row>
    <row r="197" spans="3:3" x14ac:dyDescent="0.7">
      <c r="C197" s="2" t="s">
        <v>201</v>
      </c>
    </row>
    <row r="198" spans="3:3" x14ac:dyDescent="0.7">
      <c r="C198" s="2" t="s">
        <v>202</v>
      </c>
    </row>
    <row r="199" spans="3:3" x14ac:dyDescent="0.7">
      <c r="C199" s="2" t="s">
        <v>203</v>
      </c>
    </row>
    <row r="200" spans="3:3" x14ac:dyDescent="0.7">
      <c r="C200" s="2" t="s">
        <v>204</v>
      </c>
    </row>
    <row r="201" spans="3:3" x14ac:dyDescent="0.7">
      <c r="C201" s="2" t="s">
        <v>205</v>
      </c>
    </row>
    <row r="202" spans="3:3" x14ac:dyDescent="0.7">
      <c r="C202" s="2" t="s">
        <v>206</v>
      </c>
    </row>
    <row r="203" spans="3:3" x14ac:dyDescent="0.7">
      <c r="C203" s="2" t="s">
        <v>207</v>
      </c>
    </row>
    <row r="204" spans="3:3" x14ac:dyDescent="0.7">
      <c r="C204" s="2" t="s">
        <v>208</v>
      </c>
    </row>
    <row r="205" spans="3:3" x14ac:dyDescent="0.7">
      <c r="C205" s="2" t="s">
        <v>209</v>
      </c>
    </row>
    <row r="206" spans="3:3" x14ac:dyDescent="0.7">
      <c r="C206" s="2" t="s">
        <v>210</v>
      </c>
    </row>
    <row r="207" spans="3:3" x14ac:dyDescent="0.7">
      <c r="C207" s="2" t="s">
        <v>211</v>
      </c>
    </row>
    <row r="208" spans="3:3" x14ac:dyDescent="0.7">
      <c r="C208" s="2" t="s">
        <v>212</v>
      </c>
    </row>
    <row r="209" spans="3:3" x14ac:dyDescent="0.7">
      <c r="C209" s="2" t="s">
        <v>213</v>
      </c>
    </row>
    <row r="210" spans="3:3" x14ac:dyDescent="0.7">
      <c r="C210" s="2" t="s">
        <v>214</v>
      </c>
    </row>
    <row r="211" spans="3:3" x14ac:dyDescent="0.7">
      <c r="C211" s="2" t="s">
        <v>215</v>
      </c>
    </row>
    <row r="212" spans="3:3" x14ac:dyDescent="0.7">
      <c r="C212" s="2" t="s">
        <v>216</v>
      </c>
    </row>
    <row r="213" spans="3:3" x14ac:dyDescent="0.7">
      <c r="C213" s="2" t="s">
        <v>217</v>
      </c>
    </row>
    <row r="214" spans="3:3" x14ac:dyDescent="0.7">
      <c r="C214" s="2" t="s">
        <v>218</v>
      </c>
    </row>
    <row r="215" spans="3:3" x14ac:dyDescent="0.7">
      <c r="C215" s="2" t="s">
        <v>219</v>
      </c>
    </row>
    <row r="216" spans="3:3" x14ac:dyDescent="0.7">
      <c r="C216" s="2" t="s">
        <v>220</v>
      </c>
    </row>
    <row r="217" spans="3:3" x14ac:dyDescent="0.7">
      <c r="C217" s="2" t="s">
        <v>221</v>
      </c>
    </row>
    <row r="218" spans="3:3" x14ac:dyDescent="0.7">
      <c r="C218" s="2" t="s">
        <v>222</v>
      </c>
    </row>
    <row r="219" spans="3:3" x14ac:dyDescent="0.7">
      <c r="C219" s="2" t="s">
        <v>223</v>
      </c>
    </row>
    <row r="220" spans="3:3" x14ac:dyDescent="0.7">
      <c r="C220" s="2" t="s">
        <v>224</v>
      </c>
    </row>
    <row r="221" spans="3:3" x14ac:dyDescent="0.7">
      <c r="C221" s="2" t="s">
        <v>225</v>
      </c>
    </row>
    <row r="222" spans="3:3" x14ac:dyDescent="0.7">
      <c r="C222" s="2" t="s">
        <v>226</v>
      </c>
    </row>
    <row r="223" spans="3:3" x14ac:dyDescent="0.7">
      <c r="C223" s="2" t="s">
        <v>227</v>
      </c>
    </row>
    <row r="224" spans="3:3" x14ac:dyDescent="0.7">
      <c r="C224" s="2" t="s">
        <v>228</v>
      </c>
    </row>
    <row r="225" spans="3:3" x14ac:dyDescent="0.7">
      <c r="C225" s="2" t="s">
        <v>229</v>
      </c>
    </row>
    <row r="226" spans="3:3" x14ac:dyDescent="0.7">
      <c r="C226" s="2" t="s">
        <v>230</v>
      </c>
    </row>
    <row r="227" spans="3:3" x14ac:dyDescent="0.7">
      <c r="C227" s="2" t="s">
        <v>231</v>
      </c>
    </row>
    <row r="228" spans="3:3" x14ac:dyDescent="0.7">
      <c r="C228" s="2" t="s">
        <v>232</v>
      </c>
    </row>
    <row r="229" spans="3:3" x14ac:dyDescent="0.7">
      <c r="C229" s="2" t="s">
        <v>233</v>
      </c>
    </row>
    <row r="230" spans="3:3" x14ac:dyDescent="0.7">
      <c r="C230" s="2" t="s">
        <v>234</v>
      </c>
    </row>
    <row r="231" spans="3:3" x14ac:dyDescent="0.7">
      <c r="C231" s="2" t="s">
        <v>235</v>
      </c>
    </row>
    <row r="232" spans="3:3" x14ac:dyDescent="0.7">
      <c r="C232" s="2" t="s">
        <v>236</v>
      </c>
    </row>
    <row r="233" spans="3:3" x14ac:dyDescent="0.7">
      <c r="C233" s="2" t="s">
        <v>237</v>
      </c>
    </row>
    <row r="234" spans="3:3" x14ac:dyDescent="0.7">
      <c r="C234" s="2" t="s">
        <v>238</v>
      </c>
    </row>
    <row r="235" spans="3:3" x14ac:dyDescent="0.7">
      <c r="C235" s="2" t="s">
        <v>239</v>
      </c>
    </row>
    <row r="236" spans="3:3" x14ac:dyDescent="0.7">
      <c r="C236" s="2" t="s">
        <v>240</v>
      </c>
    </row>
    <row r="237" spans="3:3" x14ac:dyDescent="0.7">
      <c r="C237" s="2" t="s">
        <v>241</v>
      </c>
    </row>
    <row r="238" spans="3:3" x14ac:dyDescent="0.7">
      <c r="C238" s="2" t="s">
        <v>242</v>
      </c>
    </row>
    <row r="239" spans="3:3" x14ac:dyDescent="0.7">
      <c r="C239" s="2" t="s">
        <v>243</v>
      </c>
    </row>
    <row r="240" spans="3:3" x14ac:dyDescent="0.7">
      <c r="C240" s="2" t="s">
        <v>244</v>
      </c>
    </row>
    <row r="241" spans="3:3" x14ac:dyDescent="0.7">
      <c r="C241" s="2" t="s">
        <v>245</v>
      </c>
    </row>
    <row r="242" spans="3:3" x14ac:dyDescent="0.7">
      <c r="C242" s="2" t="s">
        <v>246</v>
      </c>
    </row>
    <row r="243" spans="3:3" x14ac:dyDescent="0.7">
      <c r="C243" s="2" t="s">
        <v>247</v>
      </c>
    </row>
    <row r="244" spans="3:3" x14ac:dyDescent="0.7">
      <c r="C244" s="2" t="s">
        <v>248</v>
      </c>
    </row>
    <row r="245" spans="3:3" x14ac:dyDescent="0.7">
      <c r="C245" s="2" t="s">
        <v>249</v>
      </c>
    </row>
    <row r="246" spans="3:3" x14ac:dyDescent="0.7">
      <c r="C246" s="2" t="s">
        <v>250</v>
      </c>
    </row>
    <row r="247" spans="3:3" x14ac:dyDescent="0.7">
      <c r="C247" s="2" t="s">
        <v>251</v>
      </c>
    </row>
    <row r="248" spans="3:3" x14ac:dyDescent="0.7">
      <c r="C248" s="2" t="s">
        <v>252</v>
      </c>
    </row>
    <row r="249" spans="3:3" x14ac:dyDescent="0.7">
      <c r="C249" s="2" t="s">
        <v>253</v>
      </c>
    </row>
    <row r="250" spans="3:3" x14ac:dyDescent="0.7">
      <c r="C250" s="2" t="s">
        <v>254</v>
      </c>
    </row>
    <row r="251" spans="3:3" x14ac:dyDescent="0.7">
      <c r="C251" s="2" t="s">
        <v>255</v>
      </c>
    </row>
    <row r="252" spans="3:3" x14ac:dyDescent="0.7">
      <c r="C252" s="2" t="s">
        <v>256</v>
      </c>
    </row>
    <row r="253" spans="3:3" x14ac:dyDescent="0.7">
      <c r="C253" s="2" t="s">
        <v>257</v>
      </c>
    </row>
    <row r="254" spans="3:3" x14ac:dyDescent="0.7">
      <c r="C254" s="2" t="s">
        <v>258</v>
      </c>
    </row>
    <row r="255" spans="3:3" x14ac:dyDescent="0.7">
      <c r="C255" s="2" t="s">
        <v>259</v>
      </c>
    </row>
    <row r="256" spans="3:3" x14ac:dyDescent="0.7">
      <c r="C256" s="2" t="s">
        <v>260</v>
      </c>
    </row>
    <row r="257" spans="3:3" x14ac:dyDescent="0.7">
      <c r="C257" s="2" t="s">
        <v>261</v>
      </c>
    </row>
    <row r="258" spans="3:3" x14ac:dyDescent="0.7">
      <c r="C258" s="2" t="s">
        <v>262</v>
      </c>
    </row>
    <row r="259" spans="3:3" x14ac:dyDescent="0.7">
      <c r="C259" s="2" t="s">
        <v>263</v>
      </c>
    </row>
    <row r="260" spans="3:3" x14ac:dyDescent="0.7">
      <c r="C260" s="2" t="s">
        <v>264</v>
      </c>
    </row>
    <row r="261" spans="3:3" x14ac:dyDescent="0.7">
      <c r="C261" s="2" t="s">
        <v>265</v>
      </c>
    </row>
    <row r="262" spans="3:3" x14ac:dyDescent="0.7">
      <c r="C262" s="2" t="s">
        <v>266</v>
      </c>
    </row>
    <row r="263" spans="3:3" x14ac:dyDescent="0.7">
      <c r="C263" s="2" t="s">
        <v>267</v>
      </c>
    </row>
    <row r="264" spans="3:3" x14ac:dyDescent="0.7">
      <c r="C264" s="2" t="s">
        <v>268</v>
      </c>
    </row>
    <row r="265" spans="3:3" x14ac:dyDescent="0.7">
      <c r="C265" s="2" t="s">
        <v>269</v>
      </c>
    </row>
    <row r="266" spans="3:3" x14ac:dyDescent="0.7">
      <c r="C266" s="2" t="s">
        <v>270</v>
      </c>
    </row>
    <row r="267" spans="3:3" x14ac:dyDescent="0.7">
      <c r="C267" s="2" t="s">
        <v>271</v>
      </c>
    </row>
    <row r="268" spans="3:3" x14ac:dyDescent="0.7">
      <c r="C268" s="2" t="s">
        <v>272</v>
      </c>
    </row>
    <row r="269" spans="3:3" x14ac:dyDescent="0.7">
      <c r="C269" s="2" t="s">
        <v>273</v>
      </c>
    </row>
    <row r="270" spans="3:3" x14ac:dyDescent="0.7">
      <c r="C270" s="2" t="s">
        <v>274</v>
      </c>
    </row>
    <row r="271" spans="3:3" x14ac:dyDescent="0.7">
      <c r="C271" s="2" t="s">
        <v>275</v>
      </c>
    </row>
    <row r="272" spans="3:3" x14ac:dyDescent="0.7">
      <c r="C272" s="2" t="s">
        <v>276</v>
      </c>
    </row>
    <row r="273" spans="3:3" x14ac:dyDescent="0.7">
      <c r="C273" s="2" t="s">
        <v>277</v>
      </c>
    </row>
    <row r="274" spans="3:3" x14ac:dyDescent="0.7">
      <c r="C274" s="2" t="s">
        <v>278</v>
      </c>
    </row>
    <row r="275" spans="3:3" x14ac:dyDescent="0.7">
      <c r="C275" s="2" t="s">
        <v>279</v>
      </c>
    </row>
    <row r="276" spans="3:3" x14ac:dyDescent="0.7">
      <c r="C276" s="2" t="s">
        <v>280</v>
      </c>
    </row>
    <row r="277" spans="3:3" x14ac:dyDescent="0.7">
      <c r="C277" s="2" t="s">
        <v>281</v>
      </c>
    </row>
    <row r="278" spans="3:3" x14ac:dyDescent="0.7">
      <c r="C278" s="2" t="s">
        <v>282</v>
      </c>
    </row>
    <row r="279" spans="3:3" x14ac:dyDescent="0.7">
      <c r="C279" s="2" t="s">
        <v>283</v>
      </c>
    </row>
    <row r="280" spans="3:3" x14ac:dyDescent="0.7">
      <c r="C280" s="2" t="s">
        <v>284</v>
      </c>
    </row>
    <row r="281" spans="3:3" x14ac:dyDescent="0.7">
      <c r="C281" s="2" t="s">
        <v>285</v>
      </c>
    </row>
    <row r="282" spans="3:3" x14ac:dyDescent="0.7">
      <c r="C282" s="2" t="s">
        <v>286</v>
      </c>
    </row>
    <row r="283" spans="3:3" x14ac:dyDescent="0.7">
      <c r="C283" s="2" t="s">
        <v>287</v>
      </c>
    </row>
    <row r="284" spans="3:3" x14ac:dyDescent="0.7">
      <c r="C284" s="2" t="s">
        <v>288</v>
      </c>
    </row>
    <row r="285" spans="3:3" x14ac:dyDescent="0.7">
      <c r="C285" s="2" t="s">
        <v>289</v>
      </c>
    </row>
    <row r="286" spans="3:3" x14ac:dyDescent="0.7">
      <c r="C286" s="2" t="s">
        <v>290</v>
      </c>
    </row>
    <row r="287" spans="3:3" x14ac:dyDescent="0.7">
      <c r="C287" s="2" t="s">
        <v>291</v>
      </c>
    </row>
    <row r="288" spans="3:3" x14ac:dyDescent="0.7">
      <c r="C288" s="2" t="s">
        <v>292</v>
      </c>
    </row>
    <row r="289" spans="3:3" x14ac:dyDescent="0.7">
      <c r="C289" s="2" t="s">
        <v>293</v>
      </c>
    </row>
    <row r="290" spans="3:3" x14ac:dyDescent="0.7">
      <c r="C290" s="2" t="s">
        <v>294</v>
      </c>
    </row>
    <row r="291" spans="3:3" x14ac:dyDescent="0.7">
      <c r="C291" s="2" t="s">
        <v>295</v>
      </c>
    </row>
    <row r="292" spans="3:3" x14ac:dyDescent="0.7">
      <c r="C292" s="2" t="s">
        <v>296</v>
      </c>
    </row>
    <row r="293" spans="3:3" x14ac:dyDescent="0.7">
      <c r="C293" s="2" t="s">
        <v>297</v>
      </c>
    </row>
    <row r="294" spans="3:3" x14ac:dyDescent="0.7">
      <c r="C294" s="2" t="s">
        <v>298</v>
      </c>
    </row>
    <row r="295" spans="3:3" x14ac:dyDescent="0.7">
      <c r="C295" s="2" t="s">
        <v>299</v>
      </c>
    </row>
    <row r="296" spans="3:3" x14ac:dyDescent="0.7">
      <c r="C296" s="2" t="s">
        <v>300</v>
      </c>
    </row>
    <row r="297" spans="3:3" x14ac:dyDescent="0.7">
      <c r="C297" s="2" t="s">
        <v>301</v>
      </c>
    </row>
    <row r="298" spans="3:3" x14ac:dyDescent="0.7">
      <c r="C298" s="2" t="s">
        <v>302</v>
      </c>
    </row>
    <row r="299" spans="3:3" x14ac:dyDescent="0.7">
      <c r="C299" s="2" t="s">
        <v>303</v>
      </c>
    </row>
    <row r="300" spans="3:3" x14ac:dyDescent="0.7">
      <c r="C300" s="2" t="s">
        <v>304</v>
      </c>
    </row>
    <row r="301" spans="3:3" x14ac:dyDescent="0.7">
      <c r="C301" s="2" t="s">
        <v>305</v>
      </c>
    </row>
    <row r="302" spans="3:3" x14ac:dyDescent="0.7">
      <c r="C302" s="2" t="s">
        <v>306</v>
      </c>
    </row>
    <row r="303" spans="3:3" x14ac:dyDescent="0.7">
      <c r="C303" s="2" t="s">
        <v>307</v>
      </c>
    </row>
    <row r="304" spans="3:3" x14ac:dyDescent="0.7">
      <c r="C304" s="2" t="s">
        <v>308</v>
      </c>
    </row>
    <row r="305" spans="3:3" x14ac:dyDescent="0.7">
      <c r="C305" s="2" t="s">
        <v>309</v>
      </c>
    </row>
    <row r="306" spans="3:3" x14ac:dyDescent="0.7">
      <c r="C306" s="2" t="s">
        <v>310</v>
      </c>
    </row>
    <row r="307" spans="3:3" x14ac:dyDescent="0.7">
      <c r="C307" s="2" t="s">
        <v>311</v>
      </c>
    </row>
    <row r="308" spans="3:3" x14ac:dyDescent="0.7">
      <c r="C308" s="2" t="s">
        <v>312</v>
      </c>
    </row>
    <row r="309" spans="3:3" x14ac:dyDescent="0.7">
      <c r="C309" s="2" t="s">
        <v>313</v>
      </c>
    </row>
    <row r="310" spans="3:3" x14ac:dyDescent="0.7">
      <c r="C310" s="2" t="s">
        <v>314</v>
      </c>
    </row>
    <row r="311" spans="3:3" x14ac:dyDescent="0.7">
      <c r="C311" s="2" t="s">
        <v>315</v>
      </c>
    </row>
    <row r="312" spans="3:3" x14ac:dyDescent="0.7">
      <c r="C312" s="2" t="s">
        <v>316</v>
      </c>
    </row>
    <row r="313" spans="3:3" x14ac:dyDescent="0.7">
      <c r="C313" s="2" t="s">
        <v>317</v>
      </c>
    </row>
    <row r="314" spans="3:3" x14ac:dyDescent="0.7">
      <c r="C314" s="2" t="s">
        <v>318</v>
      </c>
    </row>
    <row r="315" spans="3:3" x14ac:dyDescent="0.7">
      <c r="C315" s="2" t="s">
        <v>319</v>
      </c>
    </row>
    <row r="316" spans="3:3" x14ac:dyDescent="0.7">
      <c r="C316" s="2" t="s">
        <v>320</v>
      </c>
    </row>
    <row r="317" spans="3:3" x14ac:dyDescent="0.7">
      <c r="C317" s="2" t="s">
        <v>321</v>
      </c>
    </row>
    <row r="318" spans="3:3" x14ac:dyDescent="0.7">
      <c r="C318" s="2" t="s">
        <v>322</v>
      </c>
    </row>
    <row r="319" spans="3:3" x14ac:dyDescent="0.7">
      <c r="C319" s="2" t="s">
        <v>323</v>
      </c>
    </row>
    <row r="320" spans="3:3" x14ac:dyDescent="0.7">
      <c r="C320" s="2" t="s">
        <v>324</v>
      </c>
    </row>
    <row r="321" spans="3:3" x14ac:dyDescent="0.7">
      <c r="C321" s="2" t="s">
        <v>325</v>
      </c>
    </row>
    <row r="322" spans="3:3" x14ac:dyDescent="0.7">
      <c r="C322" s="2" t="s">
        <v>326</v>
      </c>
    </row>
    <row r="323" spans="3:3" x14ac:dyDescent="0.7">
      <c r="C323" s="2" t="s">
        <v>327</v>
      </c>
    </row>
    <row r="324" spans="3:3" x14ac:dyDescent="0.7">
      <c r="C324" s="2" t="s">
        <v>328</v>
      </c>
    </row>
    <row r="325" spans="3:3" x14ac:dyDescent="0.7">
      <c r="C325" s="2" t="s">
        <v>329</v>
      </c>
    </row>
    <row r="326" spans="3:3" x14ac:dyDescent="0.7">
      <c r="C326" s="2" t="s">
        <v>330</v>
      </c>
    </row>
    <row r="327" spans="3:3" x14ac:dyDescent="0.7">
      <c r="C327" s="2" t="s">
        <v>331</v>
      </c>
    </row>
    <row r="328" spans="3:3" x14ac:dyDescent="0.7">
      <c r="C328" s="2" t="s">
        <v>332</v>
      </c>
    </row>
    <row r="329" spans="3:3" x14ac:dyDescent="0.7">
      <c r="C329" s="2" t="s">
        <v>333</v>
      </c>
    </row>
    <row r="330" spans="3:3" x14ac:dyDescent="0.7">
      <c r="C330" s="2" t="s">
        <v>334</v>
      </c>
    </row>
    <row r="331" spans="3:3" x14ac:dyDescent="0.7">
      <c r="C331" s="2" t="s">
        <v>335</v>
      </c>
    </row>
    <row r="332" spans="3:3" x14ac:dyDescent="0.7">
      <c r="C332" s="2" t="s">
        <v>336</v>
      </c>
    </row>
    <row r="333" spans="3:3" x14ac:dyDescent="0.7">
      <c r="C333" s="2" t="s">
        <v>337</v>
      </c>
    </row>
    <row r="334" spans="3:3" x14ac:dyDescent="0.7">
      <c r="C334" s="2" t="s">
        <v>338</v>
      </c>
    </row>
    <row r="335" spans="3:3" x14ac:dyDescent="0.7">
      <c r="C335" s="2" t="s">
        <v>339</v>
      </c>
    </row>
    <row r="336" spans="3:3" x14ac:dyDescent="0.7">
      <c r="C336" s="2" t="s">
        <v>340</v>
      </c>
    </row>
    <row r="337" spans="3:3" x14ac:dyDescent="0.7">
      <c r="C337" s="2" t="s">
        <v>341</v>
      </c>
    </row>
    <row r="338" spans="3:3" x14ac:dyDescent="0.7">
      <c r="C338" s="2" t="s">
        <v>342</v>
      </c>
    </row>
    <row r="339" spans="3:3" x14ac:dyDescent="0.7">
      <c r="C339" s="2" t="s">
        <v>343</v>
      </c>
    </row>
    <row r="340" spans="3:3" x14ac:dyDescent="0.7">
      <c r="C340" s="2" t="s">
        <v>344</v>
      </c>
    </row>
    <row r="341" spans="3:3" x14ac:dyDescent="0.7">
      <c r="C341" s="2" t="s">
        <v>345</v>
      </c>
    </row>
    <row r="342" spans="3:3" x14ac:dyDescent="0.7">
      <c r="C342" s="2" t="s">
        <v>346</v>
      </c>
    </row>
    <row r="343" spans="3:3" x14ac:dyDescent="0.7">
      <c r="C343" s="2" t="s">
        <v>347</v>
      </c>
    </row>
    <row r="344" spans="3:3" x14ac:dyDescent="0.7">
      <c r="C344" s="2" t="s">
        <v>348</v>
      </c>
    </row>
    <row r="345" spans="3:3" x14ac:dyDescent="0.7">
      <c r="C345" s="2" t="s">
        <v>349</v>
      </c>
    </row>
    <row r="346" spans="3:3" x14ac:dyDescent="0.7">
      <c r="C346" s="2" t="s">
        <v>350</v>
      </c>
    </row>
    <row r="347" spans="3:3" x14ac:dyDescent="0.7">
      <c r="C347" s="2" t="s">
        <v>351</v>
      </c>
    </row>
    <row r="348" spans="3:3" x14ac:dyDescent="0.7">
      <c r="C348" s="2" t="s">
        <v>352</v>
      </c>
    </row>
    <row r="349" spans="3:3" x14ac:dyDescent="0.7">
      <c r="C349" s="2" t="s">
        <v>353</v>
      </c>
    </row>
    <row r="350" spans="3:3" x14ac:dyDescent="0.7">
      <c r="C350" s="2" t="s">
        <v>354</v>
      </c>
    </row>
    <row r="351" spans="3:3" x14ac:dyDescent="0.7">
      <c r="C351" s="2" t="s">
        <v>355</v>
      </c>
    </row>
    <row r="352" spans="3:3" x14ac:dyDescent="0.7">
      <c r="C352" s="2" t="s">
        <v>356</v>
      </c>
    </row>
    <row r="353" spans="3:3" x14ac:dyDescent="0.7">
      <c r="C353" s="2" t="s">
        <v>357</v>
      </c>
    </row>
    <row r="354" spans="3:3" x14ac:dyDescent="0.7">
      <c r="C354" s="2" t="s">
        <v>358</v>
      </c>
    </row>
    <row r="355" spans="3:3" x14ac:dyDescent="0.7">
      <c r="C355" s="2" t="s">
        <v>359</v>
      </c>
    </row>
    <row r="356" spans="3:3" x14ac:dyDescent="0.7">
      <c r="C356" s="2" t="s">
        <v>360</v>
      </c>
    </row>
    <row r="357" spans="3:3" x14ac:dyDescent="0.7">
      <c r="C357" s="2" t="s">
        <v>361</v>
      </c>
    </row>
    <row r="358" spans="3:3" x14ac:dyDescent="0.7">
      <c r="C358" s="2" t="s">
        <v>362</v>
      </c>
    </row>
    <row r="359" spans="3:3" x14ac:dyDescent="0.7">
      <c r="C359" s="2" t="s">
        <v>363</v>
      </c>
    </row>
    <row r="360" spans="3:3" x14ac:dyDescent="0.7">
      <c r="C360" s="2" t="s">
        <v>364</v>
      </c>
    </row>
    <row r="361" spans="3:3" x14ac:dyDescent="0.7">
      <c r="C361" s="2" t="s">
        <v>365</v>
      </c>
    </row>
    <row r="362" spans="3:3" x14ac:dyDescent="0.7">
      <c r="C362" s="2" t="s">
        <v>366</v>
      </c>
    </row>
    <row r="363" spans="3:3" x14ac:dyDescent="0.7">
      <c r="C363" s="2" t="s">
        <v>367</v>
      </c>
    </row>
    <row r="364" spans="3:3" x14ac:dyDescent="0.7">
      <c r="C364" s="2" t="s">
        <v>368</v>
      </c>
    </row>
    <row r="365" spans="3:3" x14ac:dyDescent="0.7">
      <c r="C365" s="2" t="s">
        <v>369</v>
      </c>
    </row>
    <row r="366" spans="3:3" x14ac:dyDescent="0.7">
      <c r="C366" s="2" t="s">
        <v>370</v>
      </c>
    </row>
    <row r="367" spans="3:3" x14ac:dyDescent="0.7">
      <c r="C367" s="2" t="s">
        <v>371</v>
      </c>
    </row>
    <row r="368" spans="3:3" x14ac:dyDescent="0.7">
      <c r="C368" s="2" t="s">
        <v>372</v>
      </c>
    </row>
    <row r="369" spans="3:3" x14ac:dyDescent="0.7">
      <c r="C369" s="2" t="s">
        <v>373</v>
      </c>
    </row>
    <row r="370" spans="3:3" x14ac:dyDescent="0.7">
      <c r="C370" s="2" t="s">
        <v>374</v>
      </c>
    </row>
    <row r="371" spans="3:3" x14ac:dyDescent="0.7">
      <c r="C371" s="2" t="s">
        <v>375</v>
      </c>
    </row>
    <row r="372" spans="3:3" x14ac:dyDescent="0.7">
      <c r="C372" s="2" t="s">
        <v>376</v>
      </c>
    </row>
    <row r="373" spans="3:3" x14ac:dyDescent="0.7">
      <c r="C373" s="2" t="s">
        <v>377</v>
      </c>
    </row>
    <row r="374" spans="3:3" x14ac:dyDescent="0.7">
      <c r="C374" s="2" t="s">
        <v>378</v>
      </c>
    </row>
    <row r="375" spans="3:3" x14ac:dyDescent="0.7">
      <c r="C375" s="2" t="s">
        <v>379</v>
      </c>
    </row>
    <row r="376" spans="3:3" x14ac:dyDescent="0.7">
      <c r="C376" s="2" t="s">
        <v>380</v>
      </c>
    </row>
    <row r="377" spans="3:3" x14ac:dyDescent="0.7">
      <c r="C377" s="2" t="s">
        <v>381</v>
      </c>
    </row>
    <row r="378" spans="3:3" x14ac:dyDescent="0.7">
      <c r="C378" s="2" t="s">
        <v>382</v>
      </c>
    </row>
    <row r="379" spans="3:3" x14ac:dyDescent="0.7">
      <c r="C379" s="2" t="s">
        <v>383</v>
      </c>
    </row>
    <row r="380" spans="3:3" x14ac:dyDescent="0.7">
      <c r="C380" s="2" t="s">
        <v>384</v>
      </c>
    </row>
    <row r="381" spans="3:3" x14ac:dyDescent="0.7">
      <c r="C381" s="2" t="s">
        <v>385</v>
      </c>
    </row>
    <row r="382" spans="3:3" x14ac:dyDescent="0.7">
      <c r="C382" s="2" t="s">
        <v>386</v>
      </c>
    </row>
    <row r="383" spans="3:3" x14ac:dyDescent="0.7">
      <c r="C383" s="2" t="s">
        <v>387</v>
      </c>
    </row>
    <row r="384" spans="3:3" x14ac:dyDescent="0.7">
      <c r="C384" s="2" t="s">
        <v>388</v>
      </c>
    </row>
    <row r="385" spans="3:3" x14ac:dyDescent="0.7">
      <c r="C385" s="2" t="s">
        <v>389</v>
      </c>
    </row>
    <row r="386" spans="3:3" x14ac:dyDescent="0.7">
      <c r="C386" s="2" t="s">
        <v>390</v>
      </c>
    </row>
    <row r="387" spans="3:3" x14ac:dyDescent="0.7">
      <c r="C387" s="2" t="s">
        <v>391</v>
      </c>
    </row>
    <row r="388" spans="3:3" x14ac:dyDescent="0.7">
      <c r="C388" s="2" t="s">
        <v>392</v>
      </c>
    </row>
    <row r="389" spans="3:3" x14ac:dyDescent="0.7">
      <c r="C389" s="2" t="s">
        <v>393</v>
      </c>
    </row>
    <row r="390" spans="3:3" x14ac:dyDescent="0.7">
      <c r="C390" s="2" t="s">
        <v>394</v>
      </c>
    </row>
    <row r="391" spans="3:3" x14ac:dyDescent="0.7">
      <c r="C391" s="2" t="s">
        <v>395</v>
      </c>
    </row>
    <row r="392" spans="3:3" x14ac:dyDescent="0.7">
      <c r="C392" s="2" t="s">
        <v>396</v>
      </c>
    </row>
    <row r="393" spans="3:3" x14ac:dyDescent="0.7">
      <c r="C393" s="2" t="s">
        <v>397</v>
      </c>
    </row>
    <row r="394" spans="3:3" x14ac:dyDescent="0.7">
      <c r="C394" s="2" t="s">
        <v>398</v>
      </c>
    </row>
    <row r="395" spans="3:3" x14ac:dyDescent="0.7">
      <c r="C395" s="2" t="s">
        <v>399</v>
      </c>
    </row>
    <row r="396" spans="3:3" x14ac:dyDescent="0.7">
      <c r="C396" s="2" t="s">
        <v>400</v>
      </c>
    </row>
    <row r="397" spans="3:3" x14ac:dyDescent="0.7">
      <c r="C397" s="2" t="s">
        <v>401</v>
      </c>
    </row>
    <row r="398" spans="3:3" x14ac:dyDescent="0.7">
      <c r="C398" s="2" t="s">
        <v>402</v>
      </c>
    </row>
    <row r="399" spans="3:3" x14ac:dyDescent="0.7">
      <c r="C399" s="2" t="s">
        <v>403</v>
      </c>
    </row>
    <row r="400" spans="3:3" x14ac:dyDescent="0.7">
      <c r="C400" s="2" t="s">
        <v>404</v>
      </c>
    </row>
    <row r="401" spans="3:3" x14ac:dyDescent="0.7">
      <c r="C401" s="2" t="s">
        <v>405</v>
      </c>
    </row>
    <row r="402" spans="3:3" x14ac:dyDescent="0.7">
      <c r="C402" s="2" t="s">
        <v>406</v>
      </c>
    </row>
    <row r="403" spans="3:3" x14ac:dyDescent="0.7">
      <c r="C403" s="2" t="s">
        <v>407</v>
      </c>
    </row>
    <row r="404" spans="3:3" x14ac:dyDescent="0.7">
      <c r="C404" s="2" t="s">
        <v>408</v>
      </c>
    </row>
    <row r="405" spans="3:3" x14ac:dyDescent="0.7">
      <c r="C405" s="2" t="s">
        <v>409</v>
      </c>
    </row>
    <row r="406" spans="3:3" x14ac:dyDescent="0.7">
      <c r="C406" s="2" t="s">
        <v>410</v>
      </c>
    </row>
    <row r="407" spans="3:3" x14ac:dyDescent="0.7">
      <c r="C407" s="2" t="s">
        <v>411</v>
      </c>
    </row>
    <row r="408" spans="3:3" x14ac:dyDescent="0.7">
      <c r="C408" s="2" t="s">
        <v>412</v>
      </c>
    </row>
    <row r="409" spans="3:3" x14ac:dyDescent="0.7">
      <c r="C409" s="2" t="s">
        <v>413</v>
      </c>
    </row>
    <row r="410" spans="3:3" x14ac:dyDescent="0.7">
      <c r="C410" s="2" t="s">
        <v>414</v>
      </c>
    </row>
    <row r="411" spans="3:3" x14ac:dyDescent="0.7">
      <c r="C411" s="2" t="s">
        <v>415</v>
      </c>
    </row>
    <row r="412" spans="3:3" x14ac:dyDescent="0.7">
      <c r="C412" s="2" t="s">
        <v>416</v>
      </c>
    </row>
    <row r="413" spans="3:3" x14ac:dyDescent="0.7">
      <c r="C413" s="2" t="s">
        <v>417</v>
      </c>
    </row>
    <row r="414" spans="3:3" x14ac:dyDescent="0.7">
      <c r="C414" s="2" t="s">
        <v>418</v>
      </c>
    </row>
    <row r="415" spans="3:3" x14ac:dyDescent="0.7">
      <c r="C415" s="2" t="s">
        <v>419</v>
      </c>
    </row>
    <row r="416" spans="3:3" x14ac:dyDescent="0.7">
      <c r="C416" s="2" t="s">
        <v>420</v>
      </c>
    </row>
    <row r="417" spans="3:3" x14ac:dyDescent="0.7">
      <c r="C417" s="2" t="s">
        <v>421</v>
      </c>
    </row>
    <row r="418" spans="3:3" x14ac:dyDescent="0.7">
      <c r="C418" s="2" t="s">
        <v>422</v>
      </c>
    </row>
    <row r="419" spans="3:3" x14ac:dyDescent="0.7">
      <c r="C419" s="2" t="s">
        <v>423</v>
      </c>
    </row>
    <row r="420" spans="3:3" x14ac:dyDescent="0.7">
      <c r="C420" s="2" t="s">
        <v>424</v>
      </c>
    </row>
    <row r="421" spans="3:3" x14ac:dyDescent="0.7">
      <c r="C421" s="2" t="s">
        <v>425</v>
      </c>
    </row>
    <row r="422" spans="3:3" x14ac:dyDescent="0.7">
      <c r="C422" s="2" t="s">
        <v>426</v>
      </c>
    </row>
    <row r="423" spans="3:3" x14ac:dyDescent="0.7">
      <c r="C423" s="2" t="s">
        <v>427</v>
      </c>
    </row>
    <row r="424" spans="3:3" x14ac:dyDescent="0.7">
      <c r="C424" s="2" t="s">
        <v>428</v>
      </c>
    </row>
    <row r="425" spans="3:3" x14ac:dyDescent="0.7">
      <c r="C425" s="2" t="s">
        <v>429</v>
      </c>
    </row>
    <row r="426" spans="3:3" x14ac:dyDescent="0.7">
      <c r="C426" s="2" t="s">
        <v>430</v>
      </c>
    </row>
    <row r="427" spans="3:3" x14ac:dyDescent="0.7">
      <c r="C427" s="2" t="s">
        <v>431</v>
      </c>
    </row>
    <row r="428" spans="3:3" x14ac:dyDescent="0.7">
      <c r="C428" s="2" t="s">
        <v>432</v>
      </c>
    </row>
    <row r="429" spans="3:3" x14ac:dyDescent="0.7">
      <c r="C429" s="2" t="s">
        <v>433</v>
      </c>
    </row>
    <row r="430" spans="3:3" x14ac:dyDescent="0.7">
      <c r="C430" s="2" t="s">
        <v>434</v>
      </c>
    </row>
    <row r="431" spans="3:3" x14ac:dyDescent="0.7">
      <c r="C431" s="2" t="s">
        <v>435</v>
      </c>
    </row>
    <row r="432" spans="3:3" x14ac:dyDescent="0.7">
      <c r="C432" s="2" t="s">
        <v>436</v>
      </c>
    </row>
    <row r="433" spans="3:3" x14ac:dyDescent="0.7">
      <c r="C433" s="2" t="s">
        <v>437</v>
      </c>
    </row>
    <row r="434" spans="3:3" x14ac:dyDescent="0.7">
      <c r="C434" s="2" t="s">
        <v>438</v>
      </c>
    </row>
    <row r="435" spans="3:3" x14ac:dyDescent="0.7">
      <c r="C435" s="2" t="s">
        <v>439</v>
      </c>
    </row>
    <row r="436" spans="3:3" x14ac:dyDescent="0.7">
      <c r="C436" s="2" t="s">
        <v>440</v>
      </c>
    </row>
    <row r="437" spans="3:3" x14ac:dyDescent="0.7">
      <c r="C437" s="2" t="s">
        <v>441</v>
      </c>
    </row>
    <row r="438" spans="3:3" x14ac:dyDescent="0.7">
      <c r="C438" s="2" t="s">
        <v>442</v>
      </c>
    </row>
    <row r="439" spans="3:3" x14ac:dyDescent="0.7">
      <c r="C439" s="2" t="s">
        <v>443</v>
      </c>
    </row>
    <row r="440" spans="3:3" x14ac:dyDescent="0.7">
      <c r="C440" s="2" t="s">
        <v>444</v>
      </c>
    </row>
    <row r="441" spans="3:3" x14ac:dyDescent="0.7">
      <c r="C441" s="2" t="s">
        <v>445</v>
      </c>
    </row>
    <row r="442" spans="3:3" x14ac:dyDescent="0.7">
      <c r="C442" s="2" t="s">
        <v>446</v>
      </c>
    </row>
    <row r="443" spans="3:3" x14ac:dyDescent="0.7">
      <c r="C443" s="2" t="s">
        <v>447</v>
      </c>
    </row>
    <row r="444" spans="3:3" x14ac:dyDescent="0.7">
      <c r="C444" s="2" t="s">
        <v>448</v>
      </c>
    </row>
    <row r="445" spans="3:3" x14ac:dyDescent="0.7">
      <c r="C445" s="2" t="s">
        <v>449</v>
      </c>
    </row>
    <row r="446" spans="3:3" x14ac:dyDescent="0.7">
      <c r="C446" s="2" t="s">
        <v>450</v>
      </c>
    </row>
    <row r="447" spans="3:3" x14ac:dyDescent="0.7">
      <c r="C447" s="2" t="s">
        <v>451</v>
      </c>
    </row>
    <row r="448" spans="3:3" x14ac:dyDescent="0.7">
      <c r="C448" s="2" t="s">
        <v>452</v>
      </c>
    </row>
    <row r="449" spans="3:3" x14ac:dyDescent="0.7">
      <c r="C449" s="2" t="s">
        <v>453</v>
      </c>
    </row>
    <row r="450" spans="3:3" x14ac:dyDescent="0.7">
      <c r="C450" s="2" t="s">
        <v>454</v>
      </c>
    </row>
    <row r="451" spans="3:3" x14ac:dyDescent="0.7">
      <c r="C451" s="2" t="s">
        <v>455</v>
      </c>
    </row>
    <row r="452" spans="3:3" x14ac:dyDescent="0.7">
      <c r="C452" s="2" t="s">
        <v>456</v>
      </c>
    </row>
    <row r="453" spans="3:3" x14ac:dyDescent="0.7">
      <c r="C453" s="2" t="s">
        <v>457</v>
      </c>
    </row>
    <row r="454" spans="3:3" x14ac:dyDescent="0.7">
      <c r="C454" s="2" t="s">
        <v>458</v>
      </c>
    </row>
    <row r="455" spans="3:3" x14ac:dyDescent="0.7">
      <c r="C455" s="2" t="s">
        <v>459</v>
      </c>
    </row>
    <row r="456" spans="3:3" x14ac:dyDescent="0.7">
      <c r="C456" s="2" t="s">
        <v>460</v>
      </c>
    </row>
    <row r="457" spans="3:3" x14ac:dyDescent="0.7">
      <c r="C457" s="2" t="s">
        <v>461</v>
      </c>
    </row>
    <row r="458" spans="3:3" x14ac:dyDescent="0.7">
      <c r="C458" s="2" t="s">
        <v>462</v>
      </c>
    </row>
    <row r="459" spans="3:3" x14ac:dyDescent="0.7">
      <c r="C459" s="2" t="s">
        <v>463</v>
      </c>
    </row>
    <row r="460" spans="3:3" x14ac:dyDescent="0.7">
      <c r="C460" s="2" t="s">
        <v>464</v>
      </c>
    </row>
    <row r="461" spans="3:3" x14ac:dyDescent="0.7">
      <c r="C461" s="2" t="s">
        <v>465</v>
      </c>
    </row>
    <row r="462" spans="3:3" x14ac:dyDescent="0.7">
      <c r="C462" s="2" t="s">
        <v>466</v>
      </c>
    </row>
    <row r="463" spans="3:3" x14ac:dyDescent="0.7">
      <c r="C463" s="2" t="s">
        <v>467</v>
      </c>
    </row>
    <row r="464" spans="3:3" x14ac:dyDescent="0.7">
      <c r="C464" s="2" t="s">
        <v>468</v>
      </c>
    </row>
    <row r="465" spans="3:8" x14ac:dyDescent="0.7">
      <c r="C465" s="2" t="s">
        <v>469</v>
      </c>
    </row>
    <row r="466" spans="3:8" x14ac:dyDescent="0.7">
      <c r="C466" s="2" t="s">
        <v>470</v>
      </c>
    </row>
    <row r="467" spans="3:8" x14ac:dyDescent="0.7">
      <c r="C467" s="2" t="s">
        <v>471</v>
      </c>
    </row>
    <row r="468" spans="3:8" x14ac:dyDescent="0.7">
      <c r="C468" s="2" t="s">
        <v>472</v>
      </c>
    </row>
    <row r="469" spans="3:8" x14ac:dyDescent="0.7">
      <c r="C469" s="2" t="s">
        <v>473</v>
      </c>
    </row>
    <row r="470" spans="3:8" x14ac:dyDescent="0.7">
      <c r="C470" s="2" t="s">
        <v>474</v>
      </c>
    </row>
    <row r="471" spans="3:8" x14ac:dyDescent="0.7">
      <c r="C471" s="2" t="s">
        <v>475</v>
      </c>
    </row>
    <row r="472" spans="3:8" x14ac:dyDescent="0.7">
      <c r="C472" s="2" t="s">
        <v>476</v>
      </c>
    </row>
    <row r="473" spans="3:8" x14ac:dyDescent="0.7">
      <c r="C473" s="2" t="s">
        <v>477</v>
      </c>
    </row>
    <row r="474" spans="3:8" x14ac:dyDescent="0.7">
      <c r="C474" s="2" t="s">
        <v>478</v>
      </c>
    </row>
    <row r="475" spans="3:8" x14ac:dyDescent="0.7">
      <c r="C475" s="2" t="s">
        <v>479</v>
      </c>
    </row>
    <row r="476" spans="3:8" x14ac:dyDescent="0.7">
      <c r="C476" s="2" t="s">
        <v>480</v>
      </c>
    </row>
    <row r="477" spans="3:8" x14ac:dyDescent="0.7">
      <c r="C477" s="2" t="s">
        <v>481</v>
      </c>
    </row>
    <row r="478" spans="3:8" x14ac:dyDescent="0.7">
      <c r="C478" s="2" t="s">
        <v>482</v>
      </c>
      <c r="H478" s="1"/>
    </row>
    <row r="479" spans="3:8" x14ac:dyDescent="0.7">
      <c r="C479" s="2" t="s">
        <v>483</v>
      </c>
      <c r="H479" s="1"/>
    </row>
    <row r="480" spans="3:8" x14ac:dyDescent="0.7">
      <c r="C480" s="2" t="s">
        <v>484</v>
      </c>
      <c r="H480" s="1"/>
    </row>
    <row r="481" spans="3:8" x14ac:dyDescent="0.7">
      <c r="C481" s="2" t="s">
        <v>485</v>
      </c>
      <c r="H481" s="1"/>
    </row>
    <row r="482" spans="3:8" x14ac:dyDescent="0.7">
      <c r="C482" s="2" t="s">
        <v>486</v>
      </c>
      <c r="H482" s="1"/>
    </row>
    <row r="483" spans="3:8" x14ac:dyDescent="0.7">
      <c r="C483" s="2" t="s">
        <v>487</v>
      </c>
      <c r="H483" s="1"/>
    </row>
    <row r="484" spans="3:8" x14ac:dyDescent="0.7">
      <c r="C484" s="2" t="s">
        <v>488</v>
      </c>
      <c r="H484" s="1"/>
    </row>
    <row r="485" spans="3:8" x14ac:dyDescent="0.7">
      <c r="C485" s="2" t="s">
        <v>489</v>
      </c>
      <c r="H485" s="1"/>
    </row>
    <row r="486" spans="3:8" x14ac:dyDescent="0.7">
      <c r="C486" s="2" t="s">
        <v>490</v>
      </c>
      <c r="H486" s="1"/>
    </row>
    <row r="487" spans="3:8" x14ac:dyDescent="0.7">
      <c r="C487" s="2" t="s">
        <v>491</v>
      </c>
      <c r="H487" s="1"/>
    </row>
    <row r="488" spans="3:8" x14ac:dyDescent="0.7">
      <c r="C488" s="2" t="s">
        <v>492</v>
      </c>
      <c r="H488" s="1"/>
    </row>
    <row r="489" spans="3:8" x14ac:dyDescent="0.7">
      <c r="C489" s="2" t="s">
        <v>493</v>
      </c>
      <c r="H489" s="1"/>
    </row>
    <row r="490" spans="3:8" x14ac:dyDescent="0.7">
      <c r="C490" s="2" t="s">
        <v>494</v>
      </c>
      <c r="H490" s="1"/>
    </row>
    <row r="491" spans="3:8" x14ac:dyDescent="0.7">
      <c r="C491" s="2" t="s">
        <v>495</v>
      </c>
      <c r="H491" s="1"/>
    </row>
    <row r="492" spans="3:8" x14ac:dyDescent="0.7">
      <c r="C492" s="2" t="s">
        <v>496</v>
      </c>
      <c r="H492" s="1"/>
    </row>
    <row r="493" spans="3:8" x14ac:dyDescent="0.7">
      <c r="C493" s="2" t="s">
        <v>497</v>
      </c>
      <c r="H493" s="1"/>
    </row>
    <row r="494" spans="3:8" x14ac:dyDescent="0.7">
      <c r="C494" s="2" t="s">
        <v>498</v>
      </c>
      <c r="H494" s="1"/>
    </row>
    <row r="495" spans="3:8" x14ac:dyDescent="0.7">
      <c r="C495" s="2" t="s">
        <v>499</v>
      </c>
      <c r="H495" s="1"/>
    </row>
    <row r="496" spans="3:8" x14ac:dyDescent="0.7">
      <c r="C496" s="2" t="s">
        <v>500</v>
      </c>
      <c r="H496" s="1"/>
    </row>
    <row r="497" spans="3:8" x14ac:dyDescent="0.7">
      <c r="C497" s="2" t="s">
        <v>501</v>
      </c>
      <c r="H497" s="1"/>
    </row>
    <row r="498" spans="3:8" x14ac:dyDescent="0.7">
      <c r="C498" s="2" t="s">
        <v>502</v>
      </c>
      <c r="H498" s="1"/>
    </row>
    <row r="499" spans="3:8" x14ac:dyDescent="0.7">
      <c r="C499" s="2" t="s">
        <v>503</v>
      </c>
      <c r="H499" s="1"/>
    </row>
    <row r="500" spans="3:8" x14ac:dyDescent="0.7">
      <c r="C500" s="2" t="s">
        <v>504</v>
      </c>
      <c r="H500" s="1"/>
    </row>
    <row r="501" spans="3:8" x14ac:dyDescent="0.7">
      <c r="C501" s="2" t="s">
        <v>505</v>
      </c>
      <c r="H501" s="1"/>
    </row>
    <row r="502" spans="3:8" x14ac:dyDescent="0.7">
      <c r="C502" s="2" t="s">
        <v>506</v>
      </c>
      <c r="H502" s="1"/>
    </row>
    <row r="503" spans="3:8" x14ac:dyDescent="0.7">
      <c r="C503" s="2" t="s">
        <v>507</v>
      </c>
      <c r="H503" s="1"/>
    </row>
    <row r="504" spans="3:8" x14ac:dyDescent="0.7">
      <c r="C504" s="2" t="s">
        <v>508</v>
      </c>
      <c r="H504" s="1"/>
    </row>
    <row r="505" spans="3:8" x14ac:dyDescent="0.7">
      <c r="C505" s="2" t="s">
        <v>509</v>
      </c>
      <c r="H505" s="1"/>
    </row>
    <row r="506" spans="3:8" x14ac:dyDescent="0.7">
      <c r="C506" s="2" t="s">
        <v>510</v>
      </c>
      <c r="H506" s="1"/>
    </row>
    <row r="507" spans="3:8" x14ac:dyDescent="0.7">
      <c r="C507" s="2" t="s">
        <v>511</v>
      </c>
      <c r="H507" s="1"/>
    </row>
    <row r="508" spans="3:8" x14ac:dyDescent="0.7">
      <c r="C508" s="2" t="s">
        <v>512</v>
      </c>
      <c r="H508" s="1"/>
    </row>
    <row r="509" spans="3:8" x14ac:dyDescent="0.7">
      <c r="C509" s="2" t="s">
        <v>513</v>
      </c>
      <c r="H509" s="1"/>
    </row>
    <row r="510" spans="3:8" x14ac:dyDescent="0.7">
      <c r="C510" s="2" t="s">
        <v>514</v>
      </c>
      <c r="H510" s="1"/>
    </row>
    <row r="511" spans="3:8" x14ac:dyDescent="0.7">
      <c r="C511" s="2" t="s">
        <v>515</v>
      </c>
      <c r="H511" s="1"/>
    </row>
    <row r="512" spans="3:8" x14ac:dyDescent="0.7">
      <c r="C512" s="2" t="s">
        <v>516</v>
      </c>
      <c r="H512" s="1"/>
    </row>
    <row r="513" spans="3:8" x14ac:dyDescent="0.7">
      <c r="C513" s="2" t="s">
        <v>517</v>
      </c>
      <c r="H513" s="1"/>
    </row>
    <row r="514" spans="3:8" x14ac:dyDescent="0.7">
      <c r="C514" s="2" t="s">
        <v>518</v>
      </c>
    </row>
    <row r="515" spans="3:8" x14ac:dyDescent="0.7">
      <c r="C515" s="2" t="s">
        <v>519</v>
      </c>
    </row>
    <row r="516" spans="3:8" x14ac:dyDescent="0.7">
      <c r="C516" s="2" t="s">
        <v>520</v>
      </c>
    </row>
    <row r="517" spans="3:8" x14ac:dyDescent="0.7">
      <c r="C517" s="2" t="s">
        <v>521</v>
      </c>
    </row>
    <row r="518" spans="3:8" x14ac:dyDescent="0.7">
      <c r="C518" s="2" t="s">
        <v>522</v>
      </c>
    </row>
    <row r="519" spans="3:8" x14ac:dyDescent="0.7">
      <c r="C519" s="2" t="s">
        <v>523</v>
      </c>
    </row>
    <row r="520" spans="3:8" x14ac:dyDescent="0.7">
      <c r="C520" s="2" t="s">
        <v>524</v>
      </c>
    </row>
    <row r="521" spans="3:8" x14ac:dyDescent="0.7">
      <c r="C521" s="2" t="s">
        <v>525</v>
      </c>
    </row>
    <row r="522" spans="3:8" x14ac:dyDescent="0.7">
      <c r="C522" s="2" t="s">
        <v>526</v>
      </c>
    </row>
    <row r="523" spans="3:8" x14ac:dyDescent="0.7">
      <c r="C523" s="2" t="s">
        <v>527</v>
      </c>
    </row>
    <row r="524" spans="3:8" x14ac:dyDescent="0.7">
      <c r="C524" s="2" t="s">
        <v>528</v>
      </c>
    </row>
    <row r="525" spans="3:8" x14ac:dyDescent="0.7">
      <c r="C525" s="2" t="s">
        <v>529</v>
      </c>
    </row>
    <row r="526" spans="3:8" x14ac:dyDescent="0.7">
      <c r="C526" s="2" t="s">
        <v>530</v>
      </c>
    </row>
    <row r="527" spans="3:8" x14ac:dyDescent="0.7">
      <c r="C527" s="2" t="s">
        <v>531</v>
      </c>
    </row>
    <row r="528" spans="3:8" x14ac:dyDescent="0.7">
      <c r="C528" s="2" t="s">
        <v>532</v>
      </c>
    </row>
    <row r="529" spans="3:3" x14ac:dyDescent="0.7">
      <c r="C529" s="2" t="s">
        <v>533</v>
      </c>
    </row>
    <row r="530" spans="3:3" x14ac:dyDescent="0.7">
      <c r="C530" s="2" t="s">
        <v>534</v>
      </c>
    </row>
    <row r="531" spans="3:3" x14ac:dyDescent="0.7">
      <c r="C531" s="2" t="s">
        <v>535</v>
      </c>
    </row>
    <row r="532" spans="3:3" x14ac:dyDescent="0.7">
      <c r="C532" s="2" t="s">
        <v>536</v>
      </c>
    </row>
    <row r="533" spans="3:3" ht="18" thickBot="1" x14ac:dyDescent="0.75">
      <c r="C533" s="4" t="s">
        <v>537</v>
      </c>
    </row>
  </sheetData>
  <sheetProtection algorithmName="SHA-512" hashValue="tUfQ3GqKmKVPT89JH6jKKOPSCqcdar3qzwsm0rbXVNpgj5jADrC7fidNU5XTBYOJ/TBwtEYASWFJBShtA4hJ2A==" saltValue="MtcZhIII2rCT3VhT5yMF9g==" spinCount="100000" sheet="1" scenarios="1" formatRows="0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65"/>
  <sheetViews>
    <sheetView showGridLines="0" view="pageBreakPreview" zoomScale="80" zoomScaleNormal="100" zoomScaleSheetLayoutView="80" workbookViewId="0"/>
  </sheetViews>
  <sheetFormatPr defaultColWidth="8.6875" defaultRowHeight="12" x14ac:dyDescent="0.7"/>
  <cols>
    <col min="1" max="37" width="2.5" style="5" customWidth="1"/>
    <col min="38" max="52" width="8.6875" style="5"/>
    <col min="53" max="53" width="0" style="5" hidden="1" customWidth="1"/>
    <col min="54" max="16384" width="8.6875" style="5"/>
  </cols>
  <sheetData>
    <row r="1" spans="1:53" ht="12" customHeight="1" x14ac:dyDescent="0.7">
      <c r="A1" s="4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53" ht="14.25" x14ac:dyDescent="0.7">
      <c r="A2" s="40"/>
      <c r="B2" s="47" t="s">
        <v>545</v>
      </c>
      <c r="C2" s="48" t="s">
        <v>544</v>
      </c>
      <c r="D2" s="48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53" ht="12" hidden="1" customHeight="1" x14ac:dyDescent="0.7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53" ht="12" hidden="1" customHeight="1" x14ac:dyDescent="0.7">
      <c r="A4" s="40"/>
      <c r="B4" s="787"/>
      <c r="C4" s="787"/>
      <c r="D4" s="787"/>
      <c r="E4" s="787"/>
      <c r="F4" s="787"/>
      <c r="G4" s="787"/>
      <c r="H4" s="779"/>
      <c r="I4" s="779"/>
      <c r="J4" s="772"/>
      <c r="K4" s="772"/>
      <c r="L4" s="772"/>
      <c r="M4" s="772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4"/>
      <c r="AJ4" s="774"/>
      <c r="AK4" s="35"/>
    </row>
    <row r="5" spans="1:53" ht="12" customHeight="1" thickBot="1" x14ac:dyDescent="0.75">
      <c r="A5" s="40"/>
      <c r="B5" s="788"/>
      <c r="C5" s="788"/>
      <c r="D5" s="788"/>
      <c r="E5" s="788"/>
      <c r="F5" s="788"/>
      <c r="G5" s="788"/>
      <c r="H5" s="780"/>
      <c r="I5" s="780"/>
      <c r="J5" s="773"/>
      <c r="K5" s="773"/>
      <c r="L5" s="773"/>
      <c r="M5" s="773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5"/>
      <c r="AD5" s="775"/>
      <c r="AE5" s="775"/>
      <c r="AF5" s="775"/>
      <c r="AG5" s="775"/>
      <c r="AH5" s="775"/>
      <c r="AI5" s="775"/>
      <c r="AJ5" s="775"/>
      <c r="AK5" s="35"/>
      <c r="BA5" s="187" t="s">
        <v>761</v>
      </c>
    </row>
    <row r="6" spans="1:53" ht="18.600000000000001" customHeight="1" thickBot="1" x14ac:dyDescent="0.75">
      <c r="A6" s="40"/>
      <c r="B6" s="776" t="s">
        <v>546</v>
      </c>
      <c r="C6" s="777"/>
      <c r="D6" s="777"/>
      <c r="E6" s="777"/>
      <c r="F6" s="777"/>
      <c r="G6" s="777"/>
      <c r="H6" s="778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1"/>
      <c r="AK6" s="35"/>
      <c r="BA6" s="536" t="b">
        <v>0</v>
      </c>
    </row>
    <row r="7" spans="1:53" ht="12" customHeight="1" x14ac:dyDescent="0.7">
      <c r="A7" s="40"/>
      <c r="B7" s="56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3"/>
      <c r="AK7" s="35"/>
    </row>
    <row r="8" spans="1:53" ht="12" customHeight="1" x14ac:dyDescent="0.7">
      <c r="A8" s="40"/>
      <c r="B8" s="56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3"/>
      <c r="AK8" s="35"/>
    </row>
    <row r="9" spans="1:53" ht="12" customHeight="1" x14ac:dyDescent="0.7">
      <c r="A9" s="40"/>
      <c r="B9" s="5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3"/>
      <c r="AK9" s="35"/>
    </row>
    <row r="10" spans="1:53" ht="12" customHeight="1" x14ac:dyDescent="0.7">
      <c r="A10" s="40"/>
      <c r="B10" s="5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3"/>
      <c r="AK10" s="35"/>
    </row>
    <row r="11" spans="1:53" ht="12" customHeight="1" x14ac:dyDescent="0.7">
      <c r="A11" s="40"/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3"/>
      <c r="AK11" s="35"/>
    </row>
    <row r="12" spans="1:53" ht="12" customHeight="1" x14ac:dyDescent="0.7">
      <c r="A12" s="40"/>
      <c r="B12" s="5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  <c r="AK12" s="35"/>
    </row>
    <row r="13" spans="1:53" ht="12" customHeight="1" x14ac:dyDescent="0.7">
      <c r="A13" s="40"/>
      <c r="B13" s="5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  <c r="AK13" s="35"/>
    </row>
    <row r="14" spans="1:53" ht="12" customHeight="1" x14ac:dyDescent="0.7">
      <c r="A14" s="40"/>
      <c r="B14" s="56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  <c r="AK14" s="35"/>
    </row>
    <row r="15" spans="1:53" ht="12" customHeight="1" x14ac:dyDescent="0.7">
      <c r="A15" s="40"/>
      <c r="B15" s="56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3"/>
      <c r="AK15" s="35"/>
    </row>
    <row r="16" spans="1:53" ht="12" customHeight="1" x14ac:dyDescent="0.7">
      <c r="A16" s="40"/>
      <c r="B16" s="56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3"/>
      <c r="AK16" s="35"/>
    </row>
    <row r="17" spans="1:37" ht="12" customHeight="1" x14ac:dyDescent="0.7">
      <c r="A17" s="40"/>
      <c r="B17" s="56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3"/>
      <c r="AK17" s="35"/>
    </row>
    <row r="18" spans="1:37" ht="12" customHeight="1" x14ac:dyDescent="0.7">
      <c r="A18" s="40"/>
      <c r="B18" s="56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3"/>
      <c r="AK18" s="35"/>
    </row>
    <row r="19" spans="1:37" ht="12" customHeight="1" x14ac:dyDescent="0.7">
      <c r="A19" s="40"/>
      <c r="B19" s="56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3"/>
      <c r="AK19" s="35"/>
    </row>
    <row r="20" spans="1:37" ht="12" customHeight="1" x14ac:dyDescent="0.7">
      <c r="A20" s="40"/>
      <c r="B20" s="56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3"/>
      <c r="AK20" s="35"/>
    </row>
    <row r="21" spans="1:37" ht="12" customHeight="1" x14ac:dyDescent="0.7">
      <c r="A21" s="40"/>
      <c r="B21" s="56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3"/>
      <c r="AK21" s="35"/>
    </row>
    <row r="22" spans="1:37" ht="12" customHeight="1" x14ac:dyDescent="0.7">
      <c r="A22" s="40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3"/>
      <c r="AK22" s="35"/>
    </row>
    <row r="23" spans="1:37" ht="12" customHeight="1" x14ac:dyDescent="0.7">
      <c r="A23" s="40"/>
      <c r="B23" s="56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3"/>
      <c r="AK23" s="35"/>
    </row>
    <row r="24" spans="1:37" ht="12" customHeight="1" x14ac:dyDescent="0.7">
      <c r="A24" s="40"/>
      <c r="B24" s="5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3"/>
      <c r="AK24" s="35"/>
    </row>
    <row r="25" spans="1:37" ht="12" customHeight="1" x14ac:dyDescent="0.7">
      <c r="A25" s="40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K25" s="35"/>
    </row>
    <row r="26" spans="1:37" ht="12" customHeight="1" x14ac:dyDescent="0.7">
      <c r="A26" s="40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3"/>
      <c r="AK26" s="35"/>
    </row>
    <row r="27" spans="1:37" ht="12" customHeight="1" x14ac:dyDescent="0.7">
      <c r="A27" s="40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K27" s="35"/>
    </row>
    <row r="28" spans="1:37" ht="12" customHeight="1" x14ac:dyDescent="0.7">
      <c r="A28" s="40"/>
      <c r="B28" s="5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3"/>
      <c r="AK28" s="35"/>
    </row>
    <row r="29" spans="1:37" ht="12" customHeight="1" x14ac:dyDescent="0.7">
      <c r="A29" s="40"/>
      <c r="B29" s="5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3"/>
      <c r="AK29" s="35"/>
    </row>
    <row r="30" spans="1:37" ht="12" customHeight="1" x14ac:dyDescent="0.7">
      <c r="A30" s="40"/>
      <c r="B30" s="56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  <c r="AK30" s="35"/>
    </row>
    <row r="31" spans="1:37" ht="12" customHeight="1" x14ac:dyDescent="0.7">
      <c r="A31" s="40"/>
      <c r="B31" s="56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  <c r="AK31" s="35"/>
    </row>
    <row r="32" spans="1:37" ht="12" customHeight="1" x14ac:dyDescent="0.7">
      <c r="A32" s="40"/>
      <c r="B32" s="56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3"/>
      <c r="AK32" s="35"/>
    </row>
    <row r="33" spans="1:37" ht="12" customHeight="1" x14ac:dyDescent="0.7">
      <c r="A33" s="40"/>
      <c r="B33" s="56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3"/>
      <c r="AK33" s="35"/>
    </row>
    <row r="34" spans="1:37" ht="12" customHeight="1" x14ac:dyDescent="0.7">
      <c r="A34" s="40"/>
      <c r="B34" s="56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3"/>
      <c r="AK34" s="35"/>
    </row>
    <row r="35" spans="1:37" ht="12" customHeight="1" x14ac:dyDescent="0.7">
      <c r="A35" s="40"/>
      <c r="B35" s="5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3"/>
      <c r="AK35" s="35"/>
    </row>
    <row r="36" spans="1:37" ht="12" customHeight="1" x14ac:dyDescent="0.7">
      <c r="A36" s="40"/>
      <c r="B36" s="5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3"/>
      <c r="AK36" s="35"/>
    </row>
    <row r="37" spans="1:37" ht="12" customHeight="1" x14ac:dyDescent="0.7">
      <c r="A37" s="40"/>
      <c r="B37" s="5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3"/>
      <c r="AK37" s="35"/>
    </row>
    <row r="38" spans="1:37" ht="12" customHeight="1" x14ac:dyDescent="0.7">
      <c r="A38" s="40"/>
      <c r="B38" s="56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35"/>
    </row>
    <row r="39" spans="1:37" ht="12" customHeight="1" x14ac:dyDescent="0.7">
      <c r="A39" s="40"/>
      <c r="B39" s="5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3"/>
      <c r="AK39" s="35"/>
    </row>
    <row r="40" spans="1:37" ht="12" customHeight="1" x14ac:dyDescent="0.7">
      <c r="A40" s="40"/>
      <c r="B40" s="5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3"/>
      <c r="AK40" s="35"/>
    </row>
    <row r="41" spans="1:37" ht="12" customHeight="1" x14ac:dyDescent="0.7">
      <c r="A41" s="40"/>
      <c r="B41" s="5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3"/>
      <c r="AK41" s="35"/>
    </row>
    <row r="42" spans="1:37" ht="12" customHeight="1" x14ac:dyDescent="0.7">
      <c r="A42" s="40"/>
      <c r="B42" s="5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3"/>
      <c r="AK42" s="35"/>
    </row>
    <row r="43" spans="1:37" ht="12" customHeight="1" x14ac:dyDescent="0.7">
      <c r="A43" s="40"/>
      <c r="B43" s="5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3"/>
      <c r="AK43" s="35"/>
    </row>
    <row r="44" spans="1:37" ht="12" customHeight="1" x14ac:dyDescent="0.7">
      <c r="A44" s="40"/>
      <c r="B44" s="5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3"/>
      <c r="AK44" s="35"/>
    </row>
    <row r="45" spans="1:37" ht="12" customHeight="1" x14ac:dyDescent="0.7">
      <c r="A45" s="40"/>
      <c r="B45" s="5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3"/>
      <c r="AK45" s="35"/>
    </row>
    <row r="46" spans="1:37" ht="12" customHeight="1" x14ac:dyDescent="0.7">
      <c r="A46" s="40"/>
      <c r="B46" s="5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3"/>
      <c r="AK46" s="35"/>
    </row>
    <row r="47" spans="1:37" ht="12" customHeight="1" x14ac:dyDescent="0.7">
      <c r="A47" s="40"/>
      <c r="B47" s="5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3"/>
      <c r="AK47" s="35"/>
    </row>
    <row r="48" spans="1:37" ht="12" customHeight="1" x14ac:dyDescent="0.7">
      <c r="A48" s="40"/>
      <c r="B48" s="56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3"/>
      <c r="AK48" s="35"/>
    </row>
    <row r="49" spans="1:37" ht="12" customHeight="1" thickBot="1" x14ac:dyDescent="0.75">
      <c r="A49" s="40"/>
      <c r="B49" s="57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5"/>
      <c r="AK49" s="35"/>
    </row>
    <row r="50" spans="1:37" ht="12" customHeight="1" x14ac:dyDescent="0.7">
      <c r="A50" s="40"/>
      <c r="B50" s="781" t="s">
        <v>538</v>
      </c>
      <c r="C50" s="782"/>
      <c r="D50" s="782"/>
      <c r="E50" s="782"/>
      <c r="F50" s="782"/>
      <c r="G50" s="782"/>
      <c r="H50" s="782"/>
      <c r="I50" s="783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789"/>
      <c r="AJ50" s="790"/>
      <c r="AK50" s="35"/>
    </row>
    <row r="51" spans="1:37" ht="12" customHeight="1" x14ac:dyDescent="0.7">
      <c r="A51" s="40"/>
      <c r="B51" s="784"/>
      <c r="C51" s="785"/>
      <c r="D51" s="785"/>
      <c r="E51" s="785"/>
      <c r="F51" s="785"/>
      <c r="G51" s="785"/>
      <c r="H51" s="785"/>
      <c r="I51" s="786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1"/>
      <c r="Y51" s="791"/>
      <c r="Z51" s="791"/>
      <c r="AA51" s="791"/>
      <c r="AB51" s="791"/>
      <c r="AC51" s="791"/>
      <c r="AD51" s="791"/>
      <c r="AE51" s="791"/>
      <c r="AF51" s="791"/>
      <c r="AG51" s="791"/>
      <c r="AH51" s="791"/>
      <c r="AI51" s="791"/>
      <c r="AJ51" s="792"/>
      <c r="AK51" s="35"/>
    </row>
    <row r="52" spans="1:37" ht="38" customHeight="1" x14ac:dyDescent="0.7">
      <c r="A52" s="40"/>
      <c r="B52" s="793" t="s">
        <v>539</v>
      </c>
      <c r="C52" s="794"/>
      <c r="D52" s="794"/>
      <c r="E52" s="794"/>
      <c r="F52" s="794"/>
      <c r="G52" s="794"/>
      <c r="H52" s="794"/>
      <c r="I52" s="795"/>
      <c r="J52" s="791"/>
      <c r="K52" s="791"/>
      <c r="L52" s="791"/>
      <c r="M52" s="791"/>
      <c r="N52" s="791"/>
      <c r="O52" s="791"/>
      <c r="P52" s="791"/>
      <c r="Q52" s="791"/>
      <c r="R52" s="791"/>
      <c r="S52" s="791"/>
      <c r="T52" s="791"/>
      <c r="U52" s="791"/>
      <c r="V52" s="791"/>
      <c r="W52" s="791"/>
      <c r="X52" s="791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91"/>
      <c r="AJ52" s="792"/>
      <c r="AK52" s="35"/>
    </row>
    <row r="53" spans="1:37" ht="38" customHeight="1" x14ac:dyDescent="0.7">
      <c r="A53" s="40"/>
      <c r="B53" s="784"/>
      <c r="C53" s="785"/>
      <c r="D53" s="785"/>
      <c r="E53" s="785"/>
      <c r="F53" s="785"/>
      <c r="G53" s="785"/>
      <c r="H53" s="785"/>
      <c r="I53" s="786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791"/>
      <c r="AJ53" s="792"/>
      <c r="AK53" s="35"/>
    </row>
    <row r="54" spans="1:37" ht="15" customHeight="1" x14ac:dyDescent="0.7">
      <c r="A54" s="40"/>
      <c r="B54" s="804" t="s">
        <v>763</v>
      </c>
      <c r="C54" s="805"/>
      <c r="D54" s="805"/>
      <c r="E54" s="801"/>
      <c r="F54" s="800" t="s">
        <v>852</v>
      </c>
      <c r="G54" s="801"/>
      <c r="H54" s="796"/>
      <c r="I54" s="797"/>
      <c r="J54" s="817" t="s">
        <v>540</v>
      </c>
      <c r="K54" s="817"/>
      <c r="L54" s="817"/>
      <c r="M54" s="817"/>
      <c r="N54" s="791"/>
      <c r="O54" s="791"/>
      <c r="P54" s="791"/>
      <c r="Q54" s="791"/>
      <c r="R54" s="791"/>
      <c r="S54" s="791"/>
      <c r="T54" s="791"/>
      <c r="U54" s="791"/>
      <c r="V54" s="791"/>
      <c r="W54" s="791"/>
      <c r="X54" s="791"/>
      <c r="Y54" s="791"/>
      <c r="Z54" s="791"/>
      <c r="AA54" s="791"/>
      <c r="AB54" s="791"/>
      <c r="AC54" s="791"/>
      <c r="AD54" s="791"/>
      <c r="AE54" s="791"/>
      <c r="AF54" s="791"/>
      <c r="AG54" s="791"/>
      <c r="AH54" s="791"/>
      <c r="AI54" s="791"/>
      <c r="AJ54" s="792"/>
      <c r="AK54" s="35"/>
    </row>
    <row r="55" spans="1:37" ht="15" customHeight="1" x14ac:dyDescent="0.7">
      <c r="A55" s="40"/>
      <c r="B55" s="806"/>
      <c r="C55" s="807"/>
      <c r="D55" s="807"/>
      <c r="E55" s="808"/>
      <c r="F55" s="802"/>
      <c r="G55" s="803"/>
      <c r="H55" s="798"/>
      <c r="I55" s="799"/>
      <c r="J55" s="817"/>
      <c r="K55" s="817"/>
      <c r="L55" s="817"/>
      <c r="M55" s="817"/>
      <c r="N55" s="791"/>
      <c r="O55" s="791"/>
      <c r="P55" s="791"/>
      <c r="Q55" s="791"/>
      <c r="R55" s="791"/>
      <c r="S55" s="791"/>
      <c r="T55" s="791"/>
      <c r="U55" s="791"/>
      <c r="V55" s="791"/>
      <c r="W55" s="791"/>
      <c r="X55" s="791"/>
      <c r="Y55" s="791"/>
      <c r="Z55" s="791"/>
      <c r="AA55" s="791"/>
      <c r="AB55" s="791"/>
      <c r="AC55" s="791"/>
      <c r="AD55" s="791"/>
      <c r="AE55" s="791"/>
      <c r="AF55" s="791"/>
      <c r="AG55" s="791"/>
      <c r="AH55" s="791"/>
      <c r="AI55" s="791"/>
      <c r="AJ55" s="792"/>
      <c r="AK55" s="35"/>
    </row>
    <row r="56" spans="1:37" ht="15" customHeight="1" x14ac:dyDescent="0.7">
      <c r="A56" s="40"/>
      <c r="B56" s="806"/>
      <c r="C56" s="807"/>
      <c r="D56" s="807"/>
      <c r="E56" s="808"/>
      <c r="F56" s="800" t="s">
        <v>853</v>
      </c>
      <c r="G56" s="801"/>
      <c r="H56" s="796"/>
      <c r="I56" s="797"/>
      <c r="J56" s="817" t="s">
        <v>540</v>
      </c>
      <c r="K56" s="817"/>
      <c r="L56" s="817"/>
      <c r="M56" s="817"/>
      <c r="N56" s="791"/>
      <c r="O56" s="791"/>
      <c r="P56" s="791"/>
      <c r="Q56" s="791"/>
      <c r="R56" s="791"/>
      <c r="S56" s="791"/>
      <c r="T56" s="791"/>
      <c r="U56" s="791"/>
      <c r="V56" s="791"/>
      <c r="W56" s="791"/>
      <c r="X56" s="791"/>
      <c r="Y56" s="791"/>
      <c r="Z56" s="791"/>
      <c r="AA56" s="791"/>
      <c r="AB56" s="791"/>
      <c r="AC56" s="791"/>
      <c r="AD56" s="791"/>
      <c r="AE56" s="791"/>
      <c r="AF56" s="791"/>
      <c r="AG56" s="791"/>
      <c r="AH56" s="791"/>
      <c r="AI56" s="791"/>
      <c r="AJ56" s="792"/>
      <c r="AK56" s="35"/>
    </row>
    <row r="57" spans="1:37" ht="15" customHeight="1" x14ac:dyDescent="0.7">
      <c r="A57" s="40"/>
      <c r="B57" s="809"/>
      <c r="C57" s="810"/>
      <c r="D57" s="810"/>
      <c r="E57" s="803"/>
      <c r="F57" s="802"/>
      <c r="G57" s="803"/>
      <c r="H57" s="798"/>
      <c r="I57" s="799"/>
      <c r="J57" s="817"/>
      <c r="K57" s="817"/>
      <c r="L57" s="817"/>
      <c r="M57" s="817"/>
      <c r="N57" s="791"/>
      <c r="O57" s="791"/>
      <c r="P57" s="791"/>
      <c r="Q57" s="791"/>
      <c r="R57" s="791"/>
      <c r="S57" s="791"/>
      <c r="T57" s="791"/>
      <c r="U57" s="791"/>
      <c r="V57" s="791"/>
      <c r="W57" s="791"/>
      <c r="X57" s="791"/>
      <c r="Y57" s="791"/>
      <c r="Z57" s="791"/>
      <c r="AA57" s="791"/>
      <c r="AB57" s="791"/>
      <c r="AC57" s="791"/>
      <c r="AD57" s="791"/>
      <c r="AE57" s="791"/>
      <c r="AF57" s="791"/>
      <c r="AG57" s="791"/>
      <c r="AH57" s="791"/>
      <c r="AI57" s="791"/>
      <c r="AJ57" s="792"/>
      <c r="AK57" s="35"/>
    </row>
    <row r="58" spans="1:37" ht="16.25" customHeight="1" x14ac:dyDescent="0.7">
      <c r="A58" s="40"/>
      <c r="B58" s="804" t="s">
        <v>547</v>
      </c>
      <c r="C58" s="805"/>
      <c r="D58" s="805"/>
      <c r="E58" s="801"/>
      <c r="F58" s="800" t="s">
        <v>854</v>
      </c>
      <c r="G58" s="801"/>
      <c r="H58" s="796"/>
      <c r="I58" s="797"/>
      <c r="J58" s="817" t="s">
        <v>542</v>
      </c>
      <c r="K58" s="817"/>
      <c r="L58" s="817"/>
      <c r="M58" s="817"/>
      <c r="N58" s="819"/>
      <c r="O58" s="819"/>
      <c r="P58" s="817" t="s">
        <v>543</v>
      </c>
      <c r="Q58" s="817"/>
      <c r="R58" s="817"/>
      <c r="S58" s="791"/>
      <c r="T58" s="791"/>
      <c r="U58" s="791"/>
      <c r="V58" s="791"/>
      <c r="W58" s="791"/>
      <c r="X58" s="791"/>
      <c r="Y58" s="791"/>
      <c r="Z58" s="791"/>
      <c r="AA58" s="791"/>
      <c r="AB58" s="791"/>
      <c r="AC58" s="791"/>
      <c r="AD58" s="791"/>
      <c r="AE58" s="791"/>
      <c r="AF58" s="791"/>
      <c r="AG58" s="791"/>
      <c r="AH58" s="791"/>
      <c r="AI58" s="791"/>
      <c r="AJ58" s="792"/>
      <c r="AK58" s="35"/>
    </row>
    <row r="59" spans="1:37" ht="16.25" customHeight="1" x14ac:dyDescent="0.7">
      <c r="A59" s="40"/>
      <c r="B59" s="806"/>
      <c r="C59" s="807"/>
      <c r="D59" s="807"/>
      <c r="E59" s="808"/>
      <c r="F59" s="802"/>
      <c r="G59" s="803"/>
      <c r="H59" s="798"/>
      <c r="I59" s="799"/>
      <c r="J59" s="817"/>
      <c r="K59" s="817"/>
      <c r="L59" s="817"/>
      <c r="M59" s="817"/>
      <c r="N59" s="819"/>
      <c r="O59" s="819"/>
      <c r="P59" s="817"/>
      <c r="Q59" s="817"/>
      <c r="R59" s="817"/>
      <c r="S59" s="791"/>
      <c r="T59" s="791"/>
      <c r="U59" s="791"/>
      <c r="V59" s="791"/>
      <c r="W59" s="791"/>
      <c r="X59" s="791"/>
      <c r="Y59" s="791"/>
      <c r="Z59" s="791"/>
      <c r="AA59" s="791"/>
      <c r="AB59" s="791"/>
      <c r="AC59" s="791"/>
      <c r="AD59" s="791"/>
      <c r="AE59" s="791"/>
      <c r="AF59" s="791"/>
      <c r="AG59" s="791"/>
      <c r="AH59" s="791"/>
      <c r="AI59" s="791"/>
      <c r="AJ59" s="792"/>
      <c r="AK59" s="35"/>
    </row>
    <row r="60" spans="1:37" ht="16.25" customHeight="1" x14ac:dyDescent="0.7">
      <c r="A60" s="40"/>
      <c r="B60" s="806"/>
      <c r="C60" s="807"/>
      <c r="D60" s="807"/>
      <c r="E60" s="808"/>
      <c r="F60" s="800" t="s">
        <v>855</v>
      </c>
      <c r="G60" s="801"/>
      <c r="H60" s="796"/>
      <c r="I60" s="797"/>
      <c r="J60" s="817" t="s">
        <v>542</v>
      </c>
      <c r="K60" s="817"/>
      <c r="L60" s="817"/>
      <c r="M60" s="817"/>
      <c r="N60" s="819"/>
      <c r="O60" s="819"/>
      <c r="P60" s="817" t="s">
        <v>543</v>
      </c>
      <c r="Q60" s="817"/>
      <c r="R60" s="817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  <c r="AG60" s="791"/>
      <c r="AH60" s="791"/>
      <c r="AI60" s="791"/>
      <c r="AJ60" s="792"/>
      <c r="AK60" s="35"/>
    </row>
    <row r="61" spans="1:37" ht="16.25" customHeight="1" thickBot="1" x14ac:dyDescent="0.75">
      <c r="A61" s="40"/>
      <c r="B61" s="811"/>
      <c r="C61" s="812"/>
      <c r="D61" s="812"/>
      <c r="E61" s="813"/>
      <c r="F61" s="816"/>
      <c r="G61" s="813"/>
      <c r="H61" s="814"/>
      <c r="I61" s="815"/>
      <c r="J61" s="818"/>
      <c r="K61" s="818"/>
      <c r="L61" s="818"/>
      <c r="M61" s="818"/>
      <c r="N61" s="820"/>
      <c r="O61" s="820"/>
      <c r="P61" s="818"/>
      <c r="Q61" s="818"/>
      <c r="R61" s="818"/>
      <c r="S61" s="821"/>
      <c r="T61" s="821"/>
      <c r="U61" s="821"/>
      <c r="V61" s="821"/>
      <c r="W61" s="821"/>
      <c r="X61" s="821"/>
      <c r="Y61" s="821"/>
      <c r="Z61" s="821"/>
      <c r="AA61" s="821"/>
      <c r="AB61" s="821"/>
      <c r="AC61" s="821"/>
      <c r="AD61" s="821"/>
      <c r="AE61" s="821"/>
      <c r="AF61" s="821"/>
      <c r="AG61" s="821"/>
      <c r="AH61" s="821"/>
      <c r="AI61" s="821"/>
      <c r="AJ61" s="822"/>
      <c r="AK61" s="35"/>
    </row>
    <row r="62" spans="1:37" ht="12" customHeight="1" x14ac:dyDescent="0.7">
      <c r="A62" s="40"/>
      <c r="B62" s="35" t="s">
        <v>893</v>
      </c>
      <c r="C62" s="35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5"/>
    </row>
    <row r="63" spans="1:37" ht="12" customHeight="1" x14ac:dyDescent="0.7">
      <c r="A63" s="40"/>
      <c r="B63" s="35" t="s">
        <v>894</v>
      </c>
      <c r="C63" s="35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5"/>
    </row>
    <row r="64" spans="1:37" ht="12" customHeight="1" x14ac:dyDescent="0.7">
      <c r="A64" s="40"/>
      <c r="B64" s="35" t="s">
        <v>886</v>
      </c>
      <c r="C64" s="35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5"/>
    </row>
    <row r="65" spans="1:37" ht="12" customHeight="1" x14ac:dyDescent="0.7">
      <c r="A65" s="4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4"/>
    </row>
  </sheetData>
  <sheetProtection algorithmName="SHA-512" hashValue="8kRE2ziubGuOpYQ+mYl2C9VcugeXsGS7QW/3fPprjloT5sTFrAKaQmBM/CGI0h2w2Sv5J0FW+2kaDzIfS3gyWQ==" saltValue="KnAKf9usdoVkGMtZazN9gw==" spinCount="100000" sheet="1" scenarios="1" formatRows="0"/>
  <mergeCells count="31">
    <mergeCell ref="J52:AJ53"/>
    <mergeCell ref="J54:M55"/>
    <mergeCell ref="J56:M57"/>
    <mergeCell ref="J58:M59"/>
    <mergeCell ref="J60:M61"/>
    <mergeCell ref="N58:O59"/>
    <mergeCell ref="N60:O61"/>
    <mergeCell ref="N54:AJ55"/>
    <mergeCell ref="P58:R59"/>
    <mergeCell ref="P60:R61"/>
    <mergeCell ref="S58:AJ59"/>
    <mergeCell ref="S60:AJ61"/>
    <mergeCell ref="N56:AJ57"/>
    <mergeCell ref="B52:I53"/>
    <mergeCell ref="H54:I55"/>
    <mergeCell ref="H56:I57"/>
    <mergeCell ref="H58:I59"/>
    <mergeCell ref="F54:G55"/>
    <mergeCell ref="F56:G57"/>
    <mergeCell ref="F58:G59"/>
    <mergeCell ref="B54:E57"/>
    <mergeCell ref="B58:E61"/>
    <mergeCell ref="H60:I61"/>
    <mergeCell ref="F60:G61"/>
    <mergeCell ref="J4:M5"/>
    <mergeCell ref="N4:AJ5"/>
    <mergeCell ref="B6:H6"/>
    <mergeCell ref="H4:I5"/>
    <mergeCell ref="B50:I51"/>
    <mergeCell ref="B4:G5"/>
    <mergeCell ref="J50:AJ51"/>
  </mergeCells>
  <phoneticPr fontId="2"/>
  <conditionalFormatting sqref="B7:AJ49 I6:AJ6 J50:AJ53 N56 N54 S58 S60 N58 N60 H54 H56 H58 H60">
    <cfRule type="expression" dxfId="425" priority="1">
      <formula>$BA$6=TRUE</formula>
    </cfRule>
  </conditionalFormatting>
  <dataValidations count="2">
    <dataValidation type="list" allowBlank="1" showInputMessage="1" showErrorMessage="1" sqref="H56 H58 H54 H60" xr:uid="{00000000-0002-0000-0200-000000000000}">
      <formula1>"有,無"</formula1>
    </dataValidation>
    <dataValidation type="list" allowBlank="1" showInputMessage="1" showErrorMessage="1" sqref="N58 N60" xr:uid="{00000000-0002-0000-0200-000001000000}">
      <formula1>"A,B"</formula1>
    </dataValidation>
  </dataValidations>
  <pageMargins left="0.59055118110236227" right="0.59055118110236227" top="0.39370078740157483" bottom="0.39370078740157483" header="0.31496062992125984" footer="0.31496062992125984"/>
  <pageSetup paperSize="9" scale="88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104775</xdr:rowOff>
                  </from>
                  <to>
                    <xdr:col>19</xdr:col>
                    <xdr:colOff>23813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D196"/>
  <sheetViews>
    <sheetView showGridLines="0" view="pageBreakPreview" zoomScale="80" zoomScaleNormal="100" zoomScaleSheetLayoutView="80" workbookViewId="0"/>
  </sheetViews>
  <sheetFormatPr defaultColWidth="8.6875" defaultRowHeight="12" x14ac:dyDescent="0.7"/>
  <cols>
    <col min="1" max="23" width="2.1875" style="5" customWidth="1"/>
    <col min="24" max="31" width="3.1875" style="5" customWidth="1"/>
    <col min="32" max="37" width="3.6875" style="5" customWidth="1"/>
    <col min="38" max="80" width="2.1875" style="5" customWidth="1"/>
    <col min="81" max="81" width="5.1875" style="5" customWidth="1"/>
    <col min="82" max="82" width="8.6875" style="5" hidden="1" customWidth="1"/>
    <col min="83" max="83" width="8.6875" style="5" customWidth="1"/>
    <col min="84" max="16384" width="8.6875" style="5"/>
  </cols>
  <sheetData>
    <row r="1" spans="2:82" ht="12.4" thickBot="1" x14ac:dyDescent="0.75">
      <c r="CD1" s="26" t="s">
        <v>761</v>
      </c>
    </row>
    <row r="2" spans="2:82" ht="14.65" thickBot="1" x14ac:dyDescent="0.75">
      <c r="B2" s="175" t="s">
        <v>554</v>
      </c>
      <c r="C2" s="46" t="s">
        <v>553</v>
      </c>
      <c r="D2" s="45"/>
      <c r="E2" s="25"/>
      <c r="F2" s="25"/>
      <c r="G2" s="25"/>
      <c r="CD2" s="536" t="b">
        <v>0</v>
      </c>
    </row>
    <row r="3" spans="2:82" ht="12" customHeight="1" x14ac:dyDescent="0.7">
      <c r="F3" s="25"/>
      <c r="G3" s="25"/>
    </row>
    <row r="4" spans="2:82" ht="17.75" customHeight="1" thickBot="1" x14ac:dyDescent="0.75">
      <c r="B4" s="25" t="s">
        <v>548</v>
      </c>
      <c r="C4" s="25"/>
      <c r="D4" s="25"/>
      <c r="E4" s="25"/>
      <c r="F4" s="25"/>
      <c r="G4" s="25"/>
    </row>
    <row r="5" spans="2:82" ht="15" customHeight="1" x14ac:dyDescent="0.7">
      <c r="B5" s="823" t="s">
        <v>549</v>
      </c>
      <c r="C5" s="824"/>
      <c r="D5" s="824"/>
      <c r="E5" s="824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4" t="s">
        <v>550</v>
      </c>
      <c r="Q5" s="824"/>
      <c r="R5" s="824"/>
      <c r="S5" s="824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30"/>
    </row>
    <row r="6" spans="2:82" ht="15" customHeight="1" thickBot="1" x14ac:dyDescent="0.75">
      <c r="B6" s="825"/>
      <c r="C6" s="826"/>
      <c r="D6" s="826"/>
      <c r="E6" s="826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6"/>
      <c r="Q6" s="826"/>
      <c r="R6" s="826"/>
      <c r="S6" s="826"/>
      <c r="T6" s="831"/>
      <c r="U6" s="831"/>
      <c r="V6" s="831"/>
      <c r="W6" s="831"/>
      <c r="X6" s="831"/>
      <c r="Y6" s="831"/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2"/>
    </row>
    <row r="7" spans="2:82" ht="12" customHeight="1" x14ac:dyDescent="0.7"/>
    <row r="8" spans="2:82" ht="17" customHeight="1" thickBot="1" x14ac:dyDescent="0.75">
      <c r="B8" s="25" t="s">
        <v>551</v>
      </c>
    </row>
    <row r="9" spans="2:82" ht="15" customHeight="1" x14ac:dyDescent="0.7">
      <c r="B9" s="823" t="s">
        <v>549</v>
      </c>
      <c r="C9" s="824"/>
      <c r="D9" s="824"/>
      <c r="E9" s="824"/>
      <c r="F9" s="827"/>
      <c r="G9" s="827"/>
      <c r="H9" s="827"/>
      <c r="I9" s="827"/>
      <c r="J9" s="827"/>
      <c r="K9" s="827"/>
      <c r="L9" s="827"/>
      <c r="M9" s="827"/>
      <c r="N9" s="827"/>
      <c r="O9" s="827"/>
      <c r="P9" s="824" t="s">
        <v>550</v>
      </c>
      <c r="Q9" s="824"/>
      <c r="R9" s="824"/>
      <c r="S9" s="824"/>
      <c r="T9" s="829"/>
      <c r="U9" s="829"/>
      <c r="V9" s="829"/>
      <c r="W9" s="829"/>
      <c r="X9" s="829"/>
      <c r="Y9" s="829"/>
      <c r="Z9" s="829"/>
      <c r="AA9" s="829"/>
      <c r="AB9" s="829"/>
      <c r="AC9" s="829"/>
      <c r="AD9" s="829"/>
      <c r="AE9" s="829"/>
      <c r="AF9" s="829"/>
      <c r="AG9" s="829"/>
      <c r="AH9" s="829"/>
      <c r="AI9" s="829"/>
      <c r="AJ9" s="829"/>
      <c r="AK9" s="830"/>
    </row>
    <row r="10" spans="2:82" ht="15" customHeight="1" thickBot="1" x14ac:dyDescent="0.75">
      <c r="B10" s="825"/>
      <c r="C10" s="826"/>
      <c r="D10" s="826"/>
      <c r="E10" s="826"/>
      <c r="F10" s="828"/>
      <c r="G10" s="828"/>
      <c r="H10" s="828"/>
      <c r="I10" s="828"/>
      <c r="J10" s="828"/>
      <c r="K10" s="828"/>
      <c r="L10" s="828"/>
      <c r="M10" s="828"/>
      <c r="N10" s="828"/>
      <c r="O10" s="828"/>
      <c r="P10" s="826"/>
      <c r="Q10" s="826"/>
      <c r="R10" s="826"/>
      <c r="S10" s="826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31"/>
      <c r="AE10" s="831"/>
      <c r="AF10" s="831"/>
      <c r="AG10" s="831"/>
      <c r="AH10" s="831"/>
      <c r="AI10" s="831"/>
      <c r="AJ10" s="831"/>
      <c r="AK10" s="832"/>
    </row>
    <row r="11" spans="2:82" ht="12" customHeight="1" x14ac:dyDescent="0.7">
      <c r="C11" s="38"/>
    </row>
    <row r="12" spans="2:82" ht="18" customHeight="1" thickBot="1" x14ac:dyDescent="0.75">
      <c r="B12" s="25" t="s">
        <v>552</v>
      </c>
      <c r="C12" s="38"/>
    </row>
    <row r="13" spans="2:82" ht="12" customHeight="1" x14ac:dyDescent="0.7">
      <c r="B13" s="176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8"/>
    </row>
    <row r="14" spans="2:82" ht="12" customHeight="1" x14ac:dyDescent="0.7">
      <c r="B14" s="17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1"/>
    </row>
    <row r="15" spans="2:82" ht="12" customHeight="1" x14ac:dyDescent="0.7">
      <c r="B15" s="17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1"/>
    </row>
    <row r="16" spans="2:82" ht="12" customHeight="1" x14ac:dyDescent="0.7">
      <c r="B16" s="17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1"/>
    </row>
    <row r="17" spans="2:37" ht="12" customHeight="1" x14ac:dyDescent="0.7">
      <c r="B17" s="17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1"/>
    </row>
    <row r="18" spans="2:37" ht="12" customHeight="1" x14ac:dyDescent="0.7">
      <c r="B18" s="17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</row>
    <row r="19" spans="2:37" ht="12" customHeight="1" x14ac:dyDescent="0.7">
      <c r="B19" s="17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</row>
    <row r="20" spans="2:37" ht="12" customHeight="1" x14ac:dyDescent="0.7">
      <c r="B20" s="17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</row>
    <row r="21" spans="2:37" ht="12" customHeight="1" x14ac:dyDescent="0.7">
      <c r="B21" s="17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</row>
    <row r="22" spans="2:37" ht="12" customHeight="1" x14ac:dyDescent="0.7">
      <c r="B22" s="17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</row>
    <row r="23" spans="2:37" ht="12" customHeight="1" x14ac:dyDescent="0.7">
      <c r="B23" s="17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</row>
    <row r="24" spans="2:37" ht="12" customHeight="1" x14ac:dyDescent="0.7">
      <c r="B24" s="17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</row>
    <row r="25" spans="2:37" ht="12" customHeight="1" x14ac:dyDescent="0.7">
      <c r="B25" s="17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1"/>
    </row>
    <row r="26" spans="2:37" ht="12" customHeight="1" x14ac:dyDescent="0.7">
      <c r="B26" s="17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</row>
    <row r="27" spans="2:37" ht="12" customHeight="1" x14ac:dyDescent="0.7">
      <c r="B27" s="17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2:37" ht="12" customHeight="1" x14ac:dyDescent="0.7">
      <c r="B28" s="17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2:37" ht="12" customHeight="1" x14ac:dyDescent="0.7">
      <c r="B29" s="17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</row>
    <row r="30" spans="2:37" ht="12" customHeight="1" x14ac:dyDescent="0.7">
      <c r="B30" s="17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</row>
    <row r="31" spans="2:37" ht="12" customHeight="1" x14ac:dyDescent="0.7">
      <c r="B31" s="17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</row>
    <row r="32" spans="2:37" ht="12" customHeight="1" x14ac:dyDescent="0.7">
      <c r="B32" s="17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1"/>
    </row>
    <row r="33" spans="2:37" ht="12" customHeight="1" x14ac:dyDescent="0.7">
      <c r="B33" s="17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/>
    </row>
    <row r="34" spans="2:37" ht="12" customHeight="1" x14ac:dyDescent="0.7">
      <c r="B34" s="17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1"/>
    </row>
    <row r="35" spans="2:37" ht="12" customHeight="1" x14ac:dyDescent="0.7">
      <c r="B35" s="17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1"/>
    </row>
    <row r="36" spans="2:37" ht="12" customHeight="1" x14ac:dyDescent="0.7">
      <c r="B36" s="17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1"/>
    </row>
    <row r="37" spans="2:37" ht="12" customHeight="1" x14ac:dyDescent="0.7">
      <c r="B37" s="17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1"/>
    </row>
    <row r="38" spans="2:37" ht="12" customHeight="1" x14ac:dyDescent="0.7">
      <c r="B38" s="17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8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1"/>
    </row>
    <row r="39" spans="2:37" ht="12" customHeight="1" x14ac:dyDescent="0.7">
      <c r="B39" s="17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1"/>
    </row>
    <row r="40" spans="2:37" ht="12" customHeight="1" x14ac:dyDescent="0.7">
      <c r="B40" s="17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1"/>
    </row>
    <row r="41" spans="2:37" ht="12" customHeight="1" x14ac:dyDescent="0.7">
      <c r="B41" s="17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1"/>
    </row>
    <row r="42" spans="2:37" ht="12" customHeight="1" x14ac:dyDescent="0.7">
      <c r="B42" s="17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1"/>
    </row>
    <row r="43" spans="2:37" ht="12" customHeight="1" x14ac:dyDescent="0.7">
      <c r="B43" s="17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1"/>
    </row>
    <row r="44" spans="2:37" ht="12" customHeight="1" x14ac:dyDescent="0.7">
      <c r="B44" s="17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/>
    </row>
    <row r="45" spans="2:37" ht="12" customHeight="1" x14ac:dyDescent="0.7">
      <c r="B45" s="17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1"/>
    </row>
    <row r="46" spans="2:37" ht="12" customHeight="1" x14ac:dyDescent="0.7">
      <c r="B46" s="17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/>
    </row>
    <row r="47" spans="2:37" ht="12" customHeight="1" x14ac:dyDescent="0.7">
      <c r="B47" s="17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/>
    </row>
    <row r="48" spans="2:37" ht="12" customHeight="1" x14ac:dyDescent="0.7">
      <c r="B48" s="17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ht="12" customHeight="1" x14ac:dyDescent="0.7">
      <c r="B49" s="179"/>
      <c r="C49" s="50"/>
      <c r="D49" s="50"/>
      <c r="E49" s="181"/>
      <c r="F49" s="181"/>
      <c r="G49" s="181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/>
    </row>
    <row r="50" spans="2:37" ht="12" customHeight="1" x14ac:dyDescent="0.7">
      <c r="B50" s="179"/>
      <c r="C50" s="50"/>
      <c r="D50" s="50"/>
      <c r="E50" s="181"/>
      <c r="F50" s="181"/>
      <c r="G50" s="181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1"/>
    </row>
    <row r="51" spans="2:37" ht="12" customHeight="1" x14ac:dyDescent="0.7">
      <c r="B51" s="17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</row>
    <row r="52" spans="2:37" ht="12" customHeight="1" x14ac:dyDescent="0.7">
      <c r="B52" s="17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2:37" ht="12" customHeight="1" x14ac:dyDescent="0.7">
      <c r="B53" s="17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</row>
    <row r="54" spans="2:37" ht="12" customHeight="1" x14ac:dyDescent="0.7">
      <c r="B54" s="17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1"/>
    </row>
    <row r="55" spans="2:37" ht="12" customHeight="1" x14ac:dyDescent="0.7">
      <c r="B55" s="17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1"/>
    </row>
    <row r="56" spans="2:37" ht="12" customHeight="1" x14ac:dyDescent="0.7">
      <c r="B56" s="17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1"/>
    </row>
    <row r="57" spans="2:37" ht="12" customHeight="1" x14ac:dyDescent="0.7">
      <c r="B57" s="17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/>
    </row>
    <row r="58" spans="2:37" ht="12" customHeight="1" x14ac:dyDescent="0.7">
      <c r="B58" s="17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/>
    </row>
    <row r="59" spans="2:37" ht="12" customHeight="1" x14ac:dyDescent="0.7">
      <c r="B59" s="17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1"/>
    </row>
    <row r="60" spans="2:37" ht="12" customHeight="1" x14ac:dyDescent="0.7">
      <c r="B60" s="17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/>
    </row>
    <row r="61" spans="2:37" ht="12" customHeight="1" thickBot="1" x14ac:dyDescent="0.75">
      <c r="B61" s="182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4"/>
    </row>
    <row r="62" spans="2:37" ht="12" customHeight="1" x14ac:dyDescent="0.7">
      <c r="B62" s="14" t="s">
        <v>880</v>
      </c>
      <c r="C62" s="185"/>
      <c r="D62" s="185"/>
    </row>
    <row r="63" spans="2:37" ht="12" customHeight="1" x14ac:dyDescent="0.7">
      <c r="B63" s="14" t="s">
        <v>861</v>
      </c>
      <c r="C63" s="185"/>
      <c r="D63" s="185"/>
    </row>
    <row r="64" spans="2:37" ht="12" customHeight="1" x14ac:dyDescent="0.7"/>
    <row r="65" ht="12" customHeight="1" x14ac:dyDescent="0.7"/>
    <row r="66" ht="12" customHeight="1" x14ac:dyDescent="0.7"/>
    <row r="67" ht="12" customHeight="1" x14ac:dyDescent="0.7"/>
    <row r="68" ht="12" customHeight="1" x14ac:dyDescent="0.7"/>
    <row r="69" ht="12" customHeight="1" x14ac:dyDescent="0.7"/>
    <row r="70" ht="12" customHeight="1" x14ac:dyDescent="0.7"/>
    <row r="71" ht="12" customHeight="1" x14ac:dyDescent="0.7"/>
    <row r="72" ht="12" customHeight="1" x14ac:dyDescent="0.7"/>
    <row r="73" ht="12" customHeight="1" x14ac:dyDescent="0.7"/>
    <row r="74" ht="12" customHeight="1" x14ac:dyDescent="0.7"/>
    <row r="75" ht="12" customHeight="1" x14ac:dyDescent="0.7"/>
    <row r="76" ht="12" customHeight="1" x14ac:dyDescent="0.7"/>
    <row r="77" ht="12" customHeight="1" x14ac:dyDescent="0.7"/>
    <row r="78" ht="12" customHeight="1" x14ac:dyDescent="0.7"/>
    <row r="79" ht="12" customHeight="1" x14ac:dyDescent="0.7"/>
    <row r="80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  <row r="90" ht="12" customHeight="1" x14ac:dyDescent="0.7"/>
    <row r="91" ht="12" customHeight="1" x14ac:dyDescent="0.7"/>
    <row r="92" ht="12" customHeight="1" x14ac:dyDescent="0.7"/>
    <row r="93" ht="12" customHeight="1" x14ac:dyDescent="0.7"/>
    <row r="94" ht="12" customHeight="1" x14ac:dyDescent="0.7"/>
    <row r="95" ht="12" customHeight="1" x14ac:dyDescent="0.7"/>
    <row r="96" ht="12" customHeight="1" x14ac:dyDescent="0.7"/>
    <row r="97" ht="12" customHeight="1" x14ac:dyDescent="0.7"/>
    <row r="98" ht="12" customHeight="1" x14ac:dyDescent="0.7"/>
    <row r="99" ht="12" customHeight="1" x14ac:dyDescent="0.7"/>
    <row r="100" ht="12" customHeight="1" x14ac:dyDescent="0.7"/>
    <row r="101" ht="12" customHeight="1" x14ac:dyDescent="0.7"/>
    <row r="102" ht="12" customHeight="1" x14ac:dyDescent="0.7"/>
    <row r="103" ht="12" customHeight="1" x14ac:dyDescent="0.7"/>
    <row r="104" ht="12" customHeight="1" x14ac:dyDescent="0.7"/>
    <row r="105" ht="12" customHeight="1" x14ac:dyDescent="0.7"/>
    <row r="106" ht="12" customHeight="1" x14ac:dyDescent="0.7"/>
    <row r="107" ht="12" customHeight="1" x14ac:dyDescent="0.7"/>
    <row r="108" ht="12" customHeight="1" x14ac:dyDescent="0.7"/>
    <row r="109" ht="12" customHeight="1" x14ac:dyDescent="0.7"/>
    <row r="110" ht="12" customHeight="1" x14ac:dyDescent="0.7"/>
    <row r="111" ht="12" customHeight="1" x14ac:dyDescent="0.7"/>
    <row r="112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ht="12" customHeight="1" x14ac:dyDescent="0.7"/>
    <row r="146" ht="12" customHeight="1" x14ac:dyDescent="0.7"/>
    <row r="147" ht="12" customHeight="1" x14ac:dyDescent="0.7"/>
    <row r="148" ht="12" customHeight="1" x14ac:dyDescent="0.7"/>
    <row r="149" ht="12" customHeight="1" x14ac:dyDescent="0.7"/>
    <row r="150" ht="12" customHeight="1" x14ac:dyDescent="0.7"/>
    <row r="151" ht="12" customHeight="1" x14ac:dyDescent="0.7"/>
    <row r="152" ht="12" customHeight="1" x14ac:dyDescent="0.7"/>
    <row r="153" ht="12" customHeight="1" x14ac:dyDescent="0.7"/>
    <row r="154" ht="12" customHeight="1" x14ac:dyDescent="0.7"/>
    <row r="155" ht="12" customHeight="1" x14ac:dyDescent="0.7"/>
    <row r="156" ht="12" customHeight="1" x14ac:dyDescent="0.7"/>
    <row r="157" ht="12" customHeight="1" x14ac:dyDescent="0.7"/>
    <row r="158" ht="12" customHeight="1" x14ac:dyDescent="0.7"/>
    <row r="159" ht="12" customHeight="1" x14ac:dyDescent="0.7"/>
    <row r="160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</sheetData>
  <sheetProtection algorithmName="SHA-512" hashValue="ooI+oAk9eV3Z8eGm+qtyYBLfLRVqJS6nIqUc6DauppkmuAgPIicT6I42TBn/dI6ug/mgtl6qUjeq4CEF50b0xw==" saltValue="TkLEBAflVaY/YbPOQ0J+Og==" spinCount="100000" sheet="1" scenarios="1" formatRows="0"/>
  <mergeCells count="8">
    <mergeCell ref="B5:E6"/>
    <mergeCell ref="F5:O6"/>
    <mergeCell ref="P5:S6"/>
    <mergeCell ref="T5:AK6"/>
    <mergeCell ref="B9:E10"/>
    <mergeCell ref="F9:O10"/>
    <mergeCell ref="P9:S10"/>
    <mergeCell ref="T9:AK10"/>
  </mergeCells>
  <phoneticPr fontId="2"/>
  <conditionalFormatting sqref="F5 T5 B13:AK61">
    <cfRule type="expression" dxfId="424" priority="92">
      <formula>$CD$2=TRUE</formula>
    </cfRule>
  </conditionalFormatting>
  <conditionalFormatting sqref="F9 T9">
    <cfRule type="expression" dxfId="423" priority="1">
      <formula>$CD$2=TRUE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138113</xdr:colOff>
                    <xdr:row>0</xdr:row>
                    <xdr:rowOff>138113</xdr:rowOff>
                  </from>
                  <to>
                    <xdr:col>15</xdr:col>
                    <xdr:colOff>114300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A197"/>
  <sheetViews>
    <sheetView showGridLines="0" view="pageBreakPreview" zoomScale="80" zoomScaleNormal="100" zoomScaleSheetLayoutView="80" workbookViewId="0"/>
  </sheetViews>
  <sheetFormatPr defaultColWidth="8.6875" defaultRowHeight="12" x14ac:dyDescent="0.7"/>
  <cols>
    <col min="1" max="2" width="2.1875" style="5" customWidth="1"/>
    <col min="3" max="3" width="15" style="5" customWidth="1"/>
    <col min="4" max="4" width="27.625" style="5" customWidth="1"/>
    <col min="5" max="5" width="6.6875" style="5" customWidth="1"/>
    <col min="6" max="8" width="7.6875" style="5" customWidth="1"/>
    <col min="9" max="9" width="4.625" style="5" customWidth="1"/>
    <col min="10" max="10" width="27.625" style="5" customWidth="1"/>
    <col min="11" max="11" width="4.625" style="5" customWidth="1"/>
    <col min="12" max="12" width="37" style="5" customWidth="1"/>
    <col min="13" max="29" width="2.1875" style="187" customWidth="1"/>
    <col min="30" max="30" width="5.125" style="187" customWidth="1"/>
    <col min="31" max="31" width="9" style="187" hidden="1" customWidth="1"/>
    <col min="32" max="72" width="2.1875" style="187" customWidth="1"/>
    <col min="73" max="74" width="8.6875" style="187"/>
    <col min="75" max="75" width="6.125" style="187" customWidth="1"/>
    <col min="76" max="76" width="8.6875" style="187"/>
    <col min="77" max="77" width="4.625" style="187" customWidth="1"/>
    <col min="78" max="78" width="10.125" style="187" customWidth="1"/>
    <col min="79" max="79" width="6.5" style="187" customWidth="1"/>
    <col min="80" max="16384" width="8.6875" style="187"/>
  </cols>
  <sheetData>
    <row r="1" spans="2:31" ht="12" customHeight="1" x14ac:dyDescent="0.7"/>
    <row r="2" spans="2:31" ht="14.65" thickBot="1" x14ac:dyDescent="0.75">
      <c r="B2" s="77" t="s">
        <v>584</v>
      </c>
      <c r="C2" s="78" t="s">
        <v>583</v>
      </c>
      <c r="D2" s="58"/>
      <c r="AE2" s="187" t="s">
        <v>761</v>
      </c>
    </row>
    <row r="3" spans="2:31" ht="12" customHeight="1" thickBot="1" x14ac:dyDescent="0.75">
      <c r="B3" s="59"/>
      <c r="C3" s="59"/>
      <c r="D3" s="59"/>
      <c r="AE3" s="536" t="b">
        <v>0</v>
      </c>
    </row>
    <row r="4" spans="2:31" ht="15" customHeight="1" x14ac:dyDescent="0.7">
      <c r="B4" s="839"/>
      <c r="C4" s="840" t="s">
        <v>555</v>
      </c>
      <c r="D4" s="843" t="s">
        <v>541</v>
      </c>
      <c r="E4" s="833" t="s">
        <v>565</v>
      </c>
      <c r="F4" s="849" t="s">
        <v>556</v>
      </c>
      <c r="G4" s="849"/>
      <c r="H4" s="849"/>
      <c r="I4" s="833" t="s">
        <v>863</v>
      </c>
      <c r="J4" s="834"/>
      <c r="K4" s="843" t="s">
        <v>557</v>
      </c>
      <c r="L4" s="846" t="s">
        <v>558</v>
      </c>
    </row>
    <row r="5" spans="2:31" ht="12" customHeight="1" x14ac:dyDescent="0.7">
      <c r="B5" s="839"/>
      <c r="C5" s="841"/>
      <c r="D5" s="844"/>
      <c r="E5" s="835"/>
      <c r="F5" s="457" t="s">
        <v>931</v>
      </c>
      <c r="G5" s="457" t="s">
        <v>933</v>
      </c>
      <c r="H5" s="457" t="s">
        <v>932</v>
      </c>
      <c r="I5" s="835"/>
      <c r="J5" s="836"/>
      <c r="K5" s="844"/>
      <c r="L5" s="847"/>
    </row>
    <row r="6" spans="2:31" ht="13.25" customHeight="1" thickBot="1" x14ac:dyDescent="0.75">
      <c r="B6" s="839"/>
      <c r="C6" s="842"/>
      <c r="D6" s="845"/>
      <c r="E6" s="837"/>
      <c r="F6" s="458" t="s">
        <v>564</v>
      </c>
      <c r="G6" s="458" t="s">
        <v>564</v>
      </c>
      <c r="H6" s="458" t="s">
        <v>564</v>
      </c>
      <c r="I6" s="837"/>
      <c r="J6" s="838"/>
      <c r="K6" s="845"/>
      <c r="L6" s="848"/>
    </row>
    <row r="7" spans="2:31" ht="24" customHeight="1" x14ac:dyDescent="0.7">
      <c r="B7" s="504"/>
      <c r="C7" s="481"/>
      <c r="D7" s="81"/>
      <c r="E7" s="60"/>
      <c r="F7" s="459"/>
      <c r="G7" s="459"/>
      <c r="H7" s="459"/>
      <c r="I7" s="61"/>
      <c r="J7" s="460" t="str">
        <f t="shared" ref="J7:J19" si="0">IFERROR(VLOOKUP(I7,$BZ$98:$CA$100,2,FALSE),"←記号を選択してください")</f>
        <v>←記号を選択してください</v>
      </c>
      <c r="K7" s="62"/>
      <c r="L7" s="313"/>
    </row>
    <row r="8" spans="2:31" ht="24" customHeight="1" x14ac:dyDescent="0.7">
      <c r="B8" s="504"/>
      <c r="C8" s="482"/>
      <c r="D8" s="82"/>
      <c r="E8" s="63"/>
      <c r="F8" s="461"/>
      <c r="G8" s="461"/>
      <c r="H8" s="461"/>
      <c r="I8" s="64"/>
      <c r="J8" s="462" t="str">
        <f>IFERROR(VLOOKUP(I8,$BZ$98:$CA$100,2,FALSE),"←記号を選択してください")</f>
        <v>←記号を選択してください</v>
      </c>
      <c r="K8" s="65"/>
      <c r="L8" s="79"/>
    </row>
    <row r="9" spans="2:31" ht="24" customHeight="1" x14ac:dyDescent="0.7">
      <c r="B9" s="504"/>
      <c r="C9" s="482"/>
      <c r="D9" s="82"/>
      <c r="E9" s="63"/>
      <c r="F9" s="461"/>
      <c r="G9" s="461"/>
      <c r="H9" s="461"/>
      <c r="I9" s="64"/>
      <c r="J9" s="462" t="str">
        <f t="shared" si="0"/>
        <v>←記号を選択してください</v>
      </c>
      <c r="K9" s="65"/>
      <c r="L9" s="79"/>
    </row>
    <row r="10" spans="2:31" ht="24" customHeight="1" x14ac:dyDescent="0.7">
      <c r="B10" s="504"/>
      <c r="C10" s="482"/>
      <c r="D10" s="82"/>
      <c r="E10" s="63"/>
      <c r="F10" s="461"/>
      <c r="G10" s="461"/>
      <c r="H10" s="461"/>
      <c r="I10" s="64"/>
      <c r="J10" s="462" t="str">
        <f t="shared" si="0"/>
        <v>←記号を選択してください</v>
      </c>
      <c r="K10" s="65"/>
      <c r="L10" s="79"/>
    </row>
    <row r="11" spans="2:31" ht="24" customHeight="1" x14ac:dyDescent="0.7">
      <c r="B11" s="504"/>
      <c r="C11" s="482"/>
      <c r="D11" s="82"/>
      <c r="E11" s="63"/>
      <c r="F11" s="461"/>
      <c r="G11" s="461"/>
      <c r="H11" s="461"/>
      <c r="I11" s="64"/>
      <c r="J11" s="462" t="str">
        <f t="shared" si="0"/>
        <v>←記号を選択してください</v>
      </c>
      <c r="K11" s="65"/>
      <c r="L11" s="79"/>
    </row>
    <row r="12" spans="2:31" ht="24" customHeight="1" x14ac:dyDescent="0.7">
      <c r="B12" s="504"/>
      <c r="C12" s="482"/>
      <c r="D12" s="82"/>
      <c r="E12" s="63"/>
      <c r="F12" s="461"/>
      <c r="G12" s="461"/>
      <c r="H12" s="461"/>
      <c r="I12" s="64"/>
      <c r="J12" s="462" t="str">
        <f t="shared" si="0"/>
        <v>←記号を選択してください</v>
      </c>
      <c r="K12" s="65"/>
      <c r="L12" s="79"/>
    </row>
    <row r="13" spans="2:31" ht="24" customHeight="1" x14ac:dyDescent="0.7">
      <c r="B13" s="504"/>
      <c r="C13" s="482"/>
      <c r="D13" s="82"/>
      <c r="E13" s="63"/>
      <c r="F13" s="461"/>
      <c r="G13" s="461"/>
      <c r="H13" s="461"/>
      <c r="I13" s="64"/>
      <c r="J13" s="462" t="str">
        <f t="shared" si="0"/>
        <v>←記号を選択してください</v>
      </c>
      <c r="K13" s="65"/>
      <c r="L13" s="79"/>
    </row>
    <row r="14" spans="2:31" ht="24" customHeight="1" x14ac:dyDescent="0.7">
      <c r="B14" s="504"/>
      <c r="C14" s="482"/>
      <c r="D14" s="82"/>
      <c r="E14" s="63"/>
      <c r="F14" s="461"/>
      <c r="G14" s="461"/>
      <c r="H14" s="461"/>
      <c r="I14" s="64"/>
      <c r="J14" s="462" t="str">
        <f t="shared" si="0"/>
        <v>←記号を選択してください</v>
      </c>
      <c r="K14" s="65"/>
      <c r="L14" s="79"/>
    </row>
    <row r="15" spans="2:31" ht="24" customHeight="1" x14ac:dyDescent="0.7">
      <c r="B15" s="504"/>
      <c r="C15" s="482"/>
      <c r="D15" s="82"/>
      <c r="E15" s="63"/>
      <c r="F15" s="461"/>
      <c r="G15" s="461"/>
      <c r="H15" s="461"/>
      <c r="I15" s="64"/>
      <c r="J15" s="462" t="str">
        <f t="shared" si="0"/>
        <v>←記号を選択してください</v>
      </c>
      <c r="K15" s="65"/>
      <c r="L15" s="79"/>
    </row>
    <row r="16" spans="2:31" ht="24" customHeight="1" x14ac:dyDescent="0.7">
      <c r="B16" s="504"/>
      <c r="C16" s="482"/>
      <c r="D16" s="82"/>
      <c r="E16" s="63"/>
      <c r="F16" s="461"/>
      <c r="G16" s="461"/>
      <c r="H16" s="461"/>
      <c r="I16" s="64"/>
      <c r="J16" s="462" t="str">
        <f t="shared" si="0"/>
        <v>←記号を選択してください</v>
      </c>
      <c r="K16" s="65"/>
      <c r="L16" s="79"/>
    </row>
    <row r="17" spans="2:12" ht="24" customHeight="1" x14ac:dyDescent="0.7">
      <c r="B17" s="504"/>
      <c r="C17" s="482"/>
      <c r="D17" s="82"/>
      <c r="E17" s="63"/>
      <c r="F17" s="461"/>
      <c r="G17" s="461"/>
      <c r="H17" s="461"/>
      <c r="I17" s="64"/>
      <c r="J17" s="462" t="str">
        <f t="shared" si="0"/>
        <v>←記号を選択してください</v>
      </c>
      <c r="K17" s="65"/>
      <c r="L17" s="79"/>
    </row>
    <row r="18" spans="2:12" ht="24" customHeight="1" x14ac:dyDescent="0.7">
      <c r="B18" s="504"/>
      <c r="C18" s="482"/>
      <c r="D18" s="82"/>
      <c r="E18" s="63"/>
      <c r="F18" s="461"/>
      <c r="G18" s="461"/>
      <c r="H18" s="461"/>
      <c r="I18" s="64"/>
      <c r="J18" s="462" t="str">
        <f t="shared" si="0"/>
        <v>←記号を選択してください</v>
      </c>
      <c r="K18" s="65"/>
      <c r="L18" s="79"/>
    </row>
    <row r="19" spans="2:12" ht="24" customHeight="1" thickBot="1" x14ac:dyDescent="0.75">
      <c r="B19" s="504"/>
      <c r="C19" s="483"/>
      <c r="D19" s="83"/>
      <c r="E19" s="67"/>
      <c r="F19" s="463"/>
      <c r="G19" s="463"/>
      <c r="H19" s="463"/>
      <c r="I19" s="68"/>
      <c r="J19" s="464" t="str">
        <f t="shared" si="0"/>
        <v>←記号を選択してください</v>
      </c>
      <c r="K19" s="69"/>
      <c r="L19" s="80"/>
    </row>
    <row r="20" spans="2:12" ht="12" customHeight="1" x14ac:dyDescent="0.7"/>
    <row r="21" spans="2:12" ht="12" customHeight="1" x14ac:dyDescent="0.7">
      <c r="B21" s="13" t="s">
        <v>576</v>
      </c>
      <c r="C21" s="5" t="s">
        <v>800</v>
      </c>
    </row>
    <row r="22" spans="2:12" ht="12" customHeight="1" x14ac:dyDescent="0.7">
      <c r="B22" s="13"/>
      <c r="C22" s="5" t="s">
        <v>577</v>
      </c>
    </row>
    <row r="23" spans="2:12" ht="12" customHeight="1" x14ac:dyDescent="0.7">
      <c r="B23" s="13" t="s">
        <v>578</v>
      </c>
      <c r="C23" s="277" t="s">
        <v>801</v>
      </c>
    </row>
    <row r="24" spans="2:12" ht="12" customHeight="1" x14ac:dyDescent="0.7">
      <c r="B24" s="13"/>
      <c r="C24" s="5" t="s">
        <v>654</v>
      </c>
      <c r="D24" s="278"/>
    </row>
    <row r="25" spans="2:12" ht="12" customHeight="1" x14ac:dyDescent="0.7">
      <c r="B25" s="13"/>
      <c r="C25" s="5" t="s">
        <v>898</v>
      </c>
      <c r="D25" s="278"/>
    </row>
    <row r="26" spans="2:12" ht="12" customHeight="1" x14ac:dyDescent="0.7">
      <c r="B26" s="13" t="s">
        <v>579</v>
      </c>
      <c r="C26" s="279" t="s">
        <v>802</v>
      </c>
    </row>
    <row r="27" spans="2:12" ht="12" customHeight="1" x14ac:dyDescent="0.7">
      <c r="B27" s="13"/>
      <c r="C27" s="32" t="s">
        <v>798</v>
      </c>
    </row>
    <row r="28" spans="2:12" ht="12" customHeight="1" x14ac:dyDescent="0.7">
      <c r="B28" s="13" t="s">
        <v>580</v>
      </c>
      <c r="C28" s="5" t="s">
        <v>799</v>
      </c>
    </row>
    <row r="29" spans="2:12" ht="12" customHeight="1" x14ac:dyDescent="0.7">
      <c r="B29" s="13"/>
      <c r="C29" s="5" t="s">
        <v>655</v>
      </c>
    </row>
    <row r="30" spans="2:12" ht="12" customHeight="1" x14ac:dyDescent="0.7">
      <c r="B30" s="13" t="s">
        <v>581</v>
      </c>
      <c r="C30" s="5" t="s">
        <v>656</v>
      </c>
    </row>
    <row r="31" spans="2:12" ht="12" customHeight="1" x14ac:dyDescent="0.7">
      <c r="B31" s="13" t="s">
        <v>582</v>
      </c>
      <c r="C31" s="254" t="s">
        <v>942</v>
      </c>
    </row>
    <row r="32" spans="2:12" ht="12" customHeight="1" x14ac:dyDescent="0.7"/>
    <row r="33" ht="12" customHeight="1" x14ac:dyDescent="0.7"/>
    <row r="34" ht="12" customHeight="1" x14ac:dyDescent="0.7"/>
    <row r="35" ht="12" customHeight="1" x14ac:dyDescent="0.7"/>
    <row r="36" ht="12" customHeight="1" x14ac:dyDescent="0.7"/>
    <row r="37" ht="12" customHeight="1" x14ac:dyDescent="0.7"/>
    <row r="38" ht="12" customHeight="1" x14ac:dyDescent="0.7"/>
    <row r="39" ht="12" customHeight="1" x14ac:dyDescent="0.7"/>
    <row r="40" ht="12" customHeight="1" x14ac:dyDescent="0.7"/>
    <row r="41" ht="12" customHeight="1" x14ac:dyDescent="0.7"/>
    <row r="42" ht="12" customHeight="1" x14ac:dyDescent="0.7"/>
    <row r="43" ht="12" customHeight="1" x14ac:dyDescent="0.7"/>
    <row r="44" ht="12" customHeight="1" x14ac:dyDescent="0.7"/>
    <row r="45" ht="12" customHeight="1" x14ac:dyDescent="0.7"/>
    <row r="46" ht="12" customHeight="1" x14ac:dyDescent="0.7"/>
    <row r="47" ht="12" customHeight="1" x14ac:dyDescent="0.7"/>
    <row r="48" ht="12" customHeight="1" x14ac:dyDescent="0.7"/>
    <row r="49" ht="12" customHeight="1" x14ac:dyDescent="0.7"/>
    <row r="50" ht="12" customHeight="1" x14ac:dyDescent="0.7"/>
    <row r="51" ht="12" customHeight="1" x14ac:dyDescent="0.7"/>
    <row r="52" ht="12" customHeight="1" x14ac:dyDescent="0.7"/>
    <row r="53" ht="12" customHeight="1" x14ac:dyDescent="0.7"/>
    <row r="54" ht="12" customHeight="1" x14ac:dyDescent="0.7"/>
    <row r="55" ht="12" customHeight="1" x14ac:dyDescent="0.7"/>
    <row r="56" ht="12" customHeight="1" x14ac:dyDescent="0.7"/>
    <row r="57" ht="12" customHeight="1" x14ac:dyDescent="0.7"/>
    <row r="58" ht="12" customHeight="1" x14ac:dyDescent="0.7"/>
    <row r="59" ht="12" customHeight="1" x14ac:dyDescent="0.7"/>
    <row r="60" ht="12" customHeight="1" x14ac:dyDescent="0.7"/>
    <row r="61" ht="12" customHeight="1" x14ac:dyDescent="0.7"/>
    <row r="62" ht="12" customHeight="1" x14ac:dyDescent="0.7"/>
    <row r="63" ht="12" customHeight="1" x14ac:dyDescent="0.7"/>
    <row r="64" ht="12" customHeight="1" x14ac:dyDescent="0.7"/>
    <row r="65" ht="12" customHeight="1" x14ac:dyDescent="0.7"/>
    <row r="66" ht="12" customHeight="1" x14ac:dyDescent="0.7"/>
    <row r="67" ht="12" customHeight="1" x14ac:dyDescent="0.7"/>
    <row r="68" ht="12" customHeight="1" x14ac:dyDescent="0.7"/>
    <row r="69" ht="12" customHeight="1" x14ac:dyDescent="0.7"/>
    <row r="70" ht="12" customHeight="1" x14ac:dyDescent="0.7"/>
    <row r="71" ht="12" customHeight="1" x14ac:dyDescent="0.7"/>
    <row r="72" ht="12" customHeight="1" x14ac:dyDescent="0.7"/>
    <row r="73" ht="12" customHeight="1" x14ac:dyDescent="0.7"/>
    <row r="74" ht="12" customHeight="1" x14ac:dyDescent="0.7"/>
    <row r="75" ht="12" customHeight="1" x14ac:dyDescent="0.7"/>
    <row r="76" ht="12" customHeight="1" x14ac:dyDescent="0.7"/>
    <row r="77" ht="12" customHeight="1" x14ac:dyDescent="0.7"/>
    <row r="78" ht="12" customHeight="1" x14ac:dyDescent="0.7"/>
    <row r="79" ht="12" customHeight="1" x14ac:dyDescent="0.7"/>
    <row r="80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  <row r="90" ht="12" customHeight="1" x14ac:dyDescent="0.7"/>
    <row r="91" ht="12" customHeight="1" x14ac:dyDescent="0.7"/>
    <row r="92" ht="12" customHeight="1" x14ac:dyDescent="0.7"/>
    <row r="93" ht="12" customHeight="1" x14ac:dyDescent="0.7"/>
    <row r="94" ht="12" customHeight="1" x14ac:dyDescent="0.7"/>
    <row r="95" ht="12" customHeight="1" x14ac:dyDescent="0.7"/>
    <row r="96" ht="12" customHeight="1" x14ac:dyDescent="0.7"/>
    <row r="97" spans="74:79" ht="12" customHeight="1" thickBot="1" x14ac:dyDescent="0.75">
      <c r="BV97" s="187" t="s">
        <v>567</v>
      </c>
      <c r="BW97" s="518"/>
      <c r="BX97" s="187" t="s">
        <v>568</v>
      </c>
      <c r="BZ97" s="187" t="s">
        <v>569</v>
      </c>
    </row>
    <row r="98" spans="74:79" ht="12" customHeight="1" x14ac:dyDescent="0.7">
      <c r="BV98" s="519" t="s">
        <v>559</v>
      </c>
      <c r="BW98" s="518"/>
      <c r="BX98" s="519" t="s">
        <v>562</v>
      </c>
      <c r="BZ98" s="520" t="s">
        <v>574</v>
      </c>
      <c r="CA98" s="521" t="s">
        <v>572</v>
      </c>
    </row>
    <row r="99" spans="74:79" ht="12" customHeight="1" x14ac:dyDescent="0.7">
      <c r="BV99" s="522" t="s">
        <v>560</v>
      </c>
      <c r="BX99" s="523" t="s">
        <v>571</v>
      </c>
      <c r="BZ99" s="524" t="s">
        <v>570</v>
      </c>
      <c r="CA99" s="215" t="s">
        <v>573</v>
      </c>
    </row>
    <row r="100" spans="74:79" ht="12" customHeight="1" thickBot="1" x14ac:dyDescent="0.75">
      <c r="BV100" s="522" t="s">
        <v>566</v>
      </c>
      <c r="BX100" s="525" t="s">
        <v>563</v>
      </c>
      <c r="BZ100" s="526" t="s">
        <v>575</v>
      </c>
      <c r="CA100" s="527" t="s">
        <v>851</v>
      </c>
    </row>
    <row r="101" spans="74:79" ht="12" customHeight="1" thickBot="1" x14ac:dyDescent="0.75">
      <c r="BV101" s="525" t="s">
        <v>561</v>
      </c>
    </row>
    <row r="102" spans="74:79" ht="12" customHeight="1" x14ac:dyDescent="0.7"/>
    <row r="103" spans="74:79" ht="12" customHeight="1" x14ac:dyDescent="0.7"/>
    <row r="104" spans="74:79" ht="12" customHeight="1" x14ac:dyDescent="0.7"/>
    <row r="105" spans="74:79" ht="12" customHeight="1" x14ac:dyDescent="0.7"/>
    <row r="106" spans="74:79" ht="12" customHeight="1" x14ac:dyDescent="0.7"/>
    <row r="107" spans="74:79" ht="12" customHeight="1" x14ac:dyDescent="0.7"/>
    <row r="108" spans="74:79" ht="12" customHeight="1" x14ac:dyDescent="0.7"/>
    <row r="109" spans="74:79" ht="12" customHeight="1" x14ac:dyDescent="0.7"/>
    <row r="110" spans="74:79" ht="12" customHeight="1" x14ac:dyDescent="0.7"/>
    <row r="111" spans="74:79" ht="12" customHeight="1" x14ac:dyDescent="0.7"/>
    <row r="112" spans="74:79" ht="12" customHeight="1" x14ac:dyDescent="0.7"/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ht="12" customHeight="1" x14ac:dyDescent="0.7"/>
    <row r="146" ht="12" customHeight="1" x14ac:dyDescent="0.7"/>
    <row r="147" ht="12" customHeight="1" x14ac:dyDescent="0.7"/>
    <row r="148" ht="12" customHeight="1" x14ac:dyDescent="0.7"/>
    <row r="149" ht="12" customHeight="1" x14ac:dyDescent="0.7"/>
    <row r="150" ht="12" customHeight="1" x14ac:dyDescent="0.7"/>
    <row r="151" ht="12" customHeight="1" x14ac:dyDescent="0.7"/>
    <row r="152" ht="12" customHeight="1" x14ac:dyDescent="0.7"/>
    <row r="153" ht="12" customHeight="1" x14ac:dyDescent="0.7"/>
    <row r="154" ht="12" customHeight="1" x14ac:dyDescent="0.7"/>
    <row r="155" ht="12" customHeight="1" x14ac:dyDescent="0.7"/>
    <row r="156" ht="12" customHeight="1" x14ac:dyDescent="0.7"/>
    <row r="157" ht="12" customHeight="1" x14ac:dyDescent="0.7"/>
    <row r="158" ht="12" customHeight="1" x14ac:dyDescent="0.7"/>
    <row r="159" ht="12" customHeight="1" x14ac:dyDescent="0.7"/>
    <row r="160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</sheetData>
  <sheetProtection algorithmName="SHA-512" hashValue="pHf2KsYqZ2u9OuCBGs/OTgurrGN7GhtwiF1uTmGCg2Xn/R1xKrQ/iSoH1oFnGS+45P+l+fhVDYZTml2QVH1Xzw==" saltValue="zkkJ7aLtZt8LsgUSk7nCSw==" spinCount="100000" sheet="1" scenarios="1" formatRows="0" insertRows="0" deleteRows="0"/>
  <mergeCells count="8">
    <mergeCell ref="I4:J6"/>
    <mergeCell ref="B4:B6"/>
    <mergeCell ref="C4:C6"/>
    <mergeCell ref="D4:D6"/>
    <mergeCell ref="L4:L6"/>
    <mergeCell ref="E4:E6"/>
    <mergeCell ref="F4:H4"/>
    <mergeCell ref="K4:K6"/>
  </mergeCells>
  <phoneticPr fontId="2"/>
  <conditionalFormatting sqref="B7:L19">
    <cfRule type="expression" dxfId="422" priority="2">
      <formula>$AE$3=TRUE</formula>
    </cfRule>
  </conditionalFormatting>
  <dataValidations count="4">
    <dataValidation type="list" allowBlank="1" showInputMessage="1" showErrorMessage="1" sqref="I7:I19" xr:uid="{00000000-0002-0000-0400-000000000000}">
      <formula1>"A,B,C"</formula1>
    </dataValidation>
    <dataValidation type="list" allowBlank="1" showInputMessage="1" showErrorMessage="1" sqref="K7:K19" xr:uid="{00000000-0002-0000-0400-000001000000}">
      <formula1>"○"</formula1>
    </dataValidation>
    <dataValidation type="list" allowBlank="1" showInputMessage="1" showErrorMessage="1" sqref="E7:E19" xr:uid="{00000000-0002-0000-0400-000002000000}">
      <formula1>"①,②,③,④"</formula1>
    </dataValidation>
    <dataValidation type="list" allowBlank="1" showInputMessage="1" showErrorMessage="1" sqref="F7:H19" xr:uid="{00000000-0002-0000-0400-000003000000}">
      <formula1>$BX$98:$BX$100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landscape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>
                <anchor moveWithCells="1">
                  <from>
                    <xdr:col>3</xdr:col>
                    <xdr:colOff>366713</xdr:colOff>
                    <xdr:row>0</xdr:row>
                    <xdr:rowOff>114300</xdr:rowOff>
                  </from>
                  <to>
                    <xdr:col>3</xdr:col>
                    <xdr:colOff>1781175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F208"/>
  <sheetViews>
    <sheetView showGridLines="0" view="pageBreakPreview" zoomScale="80" zoomScaleNormal="100" zoomScaleSheetLayoutView="80" workbookViewId="0"/>
  </sheetViews>
  <sheetFormatPr defaultColWidth="8.6875" defaultRowHeight="12" x14ac:dyDescent="0.7"/>
  <cols>
    <col min="1" max="1" width="3.1875" style="5" customWidth="1"/>
    <col min="2" max="2" width="8.625" style="5" customWidth="1"/>
    <col min="3" max="3" width="16" style="5" customWidth="1"/>
    <col min="4" max="4" width="27" style="5" customWidth="1"/>
    <col min="5" max="7" width="13.625" style="5" customWidth="1"/>
    <col min="8" max="9" width="6.6875" style="5" customWidth="1"/>
    <col min="10" max="10" width="13" style="5" customWidth="1"/>
    <col min="11" max="11" width="4.625" style="5" customWidth="1"/>
    <col min="12" max="12" width="13.6875" style="5" customWidth="1"/>
    <col min="13" max="13" width="4.625" style="5" customWidth="1"/>
    <col min="14" max="14" width="35.625" style="5" customWidth="1"/>
    <col min="15" max="52" width="2.1875" style="5" customWidth="1"/>
    <col min="53" max="53" width="7.625" style="5" hidden="1" customWidth="1"/>
    <col min="54" max="63" width="2.1875" style="5" customWidth="1"/>
    <col min="64" max="64" width="2.1875" style="35" customWidth="1"/>
    <col min="65" max="74" width="2.1875" style="5" customWidth="1"/>
    <col min="75" max="75" width="8.6875" style="5"/>
    <col min="76" max="76" width="8.125" style="5" customWidth="1"/>
    <col min="77" max="77" width="8.6875" style="5"/>
    <col min="78" max="78" width="6.125" style="5" customWidth="1"/>
    <col min="79" max="79" width="8.6875" style="5"/>
    <col min="80" max="80" width="8.1875" style="5" customWidth="1"/>
    <col min="81" max="81" width="9.6875" style="5" customWidth="1"/>
    <col min="82" max="82" width="6.5" style="5" customWidth="1"/>
    <col min="83" max="16384" width="8.6875" style="5"/>
  </cols>
  <sheetData>
    <row r="1" spans="1:65" ht="12" customHeight="1" x14ac:dyDescent="0.7"/>
    <row r="2" spans="1:65" ht="14.65" thickBot="1" x14ac:dyDescent="0.75">
      <c r="A2" s="647" t="s">
        <v>585</v>
      </c>
      <c r="B2" s="78" t="s">
        <v>803</v>
      </c>
      <c r="C2" s="58"/>
      <c r="D2" s="58"/>
      <c r="BA2" s="26" t="s">
        <v>761</v>
      </c>
    </row>
    <row r="3" spans="1:65" ht="12" customHeight="1" thickBot="1" x14ac:dyDescent="0.75">
      <c r="BA3" s="536" t="b">
        <v>0</v>
      </c>
    </row>
    <row r="4" spans="1:65" ht="15.6" customHeight="1" x14ac:dyDescent="0.7">
      <c r="A4" s="850"/>
      <c r="B4" s="840" t="s">
        <v>804</v>
      </c>
      <c r="C4" s="843" t="s">
        <v>555</v>
      </c>
      <c r="D4" s="851" t="s">
        <v>586</v>
      </c>
      <c r="E4" s="854" t="s">
        <v>587</v>
      </c>
      <c r="F4" s="855"/>
      <c r="G4" s="855"/>
      <c r="H4" s="855"/>
      <c r="I4" s="855"/>
      <c r="J4" s="854" t="s">
        <v>588</v>
      </c>
      <c r="K4" s="855"/>
      <c r="L4" s="854" t="s">
        <v>805</v>
      </c>
      <c r="M4" s="855"/>
      <c r="N4" s="858" t="s">
        <v>558</v>
      </c>
    </row>
    <row r="5" spans="1:65" ht="12.6" customHeight="1" x14ac:dyDescent="0.7">
      <c r="A5" s="850"/>
      <c r="B5" s="841"/>
      <c r="C5" s="844"/>
      <c r="D5" s="852"/>
      <c r="E5" s="856" t="s">
        <v>806</v>
      </c>
      <c r="F5" s="861" t="s">
        <v>807</v>
      </c>
      <c r="G5" s="862"/>
      <c r="H5" s="856" t="s">
        <v>808</v>
      </c>
      <c r="I5" s="865" t="s">
        <v>809</v>
      </c>
      <c r="J5" s="863" t="s">
        <v>810</v>
      </c>
      <c r="K5" s="856" t="s">
        <v>808</v>
      </c>
      <c r="L5" s="863" t="s">
        <v>810</v>
      </c>
      <c r="M5" s="856" t="s">
        <v>808</v>
      </c>
      <c r="N5" s="859"/>
      <c r="BL5" s="84"/>
      <c r="BM5" s="85"/>
    </row>
    <row r="6" spans="1:65" ht="15" customHeight="1" thickBot="1" x14ac:dyDescent="0.75">
      <c r="A6" s="850"/>
      <c r="B6" s="842"/>
      <c r="C6" s="845"/>
      <c r="D6" s="853"/>
      <c r="E6" s="857"/>
      <c r="F6" s="318" t="s">
        <v>811</v>
      </c>
      <c r="G6" s="318" t="s">
        <v>812</v>
      </c>
      <c r="H6" s="857"/>
      <c r="I6" s="866"/>
      <c r="J6" s="864"/>
      <c r="K6" s="857"/>
      <c r="L6" s="864"/>
      <c r="M6" s="857"/>
      <c r="N6" s="860"/>
      <c r="BL6" s="86"/>
      <c r="BM6" s="85"/>
    </row>
    <row r="7" spans="1:65" ht="24" customHeight="1" x14ac:dyDescent="0.7">
      <c r="A7" s="656" t="e">
        <f>VLOOKUP(D7,非表示_活動量と単位!$D$8:$E$75,2,FALSE)</f>
        <v>#N/A</v>
      </c>
      <c r="B7" s="486"/>
      <c r="C7" s="466"/>
      <c r="D7" s="387"/>
      <c r="E7" s="461"/>
      <c r="F7" s="539"/>
      <c r="G7" s="540"/>
      <c r="H7" s="461"/>
      <c r="I7" s="461"/>
      <c r="J7" s="461"/>
      <c r="K7" s="541" t="str">
        <f t="shared" ref="K7:K17" si="0">IFERROR(VLOOKUP(J7,$CE$102:$CF$104,2,FALSE),"")</f>
        <v/>
      </c>
      <c r="L7" s="461"/>
      <c r="M7" s="541" t="str">
        <f t="shared" ref="M7:M17" si="1">IFERROR(VLOOKUP(L7,$CE$102:$CF$104,2,FALSE),"")</f>
        <v/>
      </c>
      <c r="N7" s="66"/>
      <c r="BL7" s="86"/>
      <c r="BM7" s="85"/>
    </row>
    <row r="8" spans="1:65" ht="24" customHeight="1" x14ac:dyDescent="0.7">
      <c r="A8" s="656" t="e">
        <f>VLOOKUP(D8,非表示_活動量と単位!$D$8:$E$75,2,FALSE)</f>
        <v>#N/A</v>
      </c>
      <c r="B8" s="316"/>
      <c r="C8" s="465"/>
      <c r="D8" s="396"/>
      <c r="E8" s="542"/>
      <c r="F8" s="543"/>
      <c r="G8" s="544"/>
      <c r="H8" s="542"/>
      <c r="I8" s="542"/>
      <c r="J8" s="542"/>
      <c r="K8" s="545" t="str">
        <f t="shared" si="0"/>
        <v/>
      </c>
      <c r="L8" s="542"/>
      <c r="M8" s="545" t="str">
        <f t="shared" si="1"/>
        <v/>
      </c>
      <c r="N8" s="363"/>
      <c r="BL8" s="86"/>
      <c r="BM8" s="85"/>
    </row>
    <row r="9" spans="1:65" ht="24" customHeight="1" x14ac:dyDescent="0.7">
      <c r="A9" s="656" t="e">
        <f>VLOOKUP(D9,非表示_活動量と単位!$D$8:$E$75,2,FALSE)</f>
        <v>#N/A</v>
      </c>
      <c r="B9" s="316"/>
      <c r="C9" s="465"/>
      <c r="D9" s="396"/>
      <c r="E9" s="542"/>
      <c r="F9" s="543"/>
      <c r="G9" s="544"/>
      <c r="H9" s="542"/>
      <c r="I9" s="542"/>
      <c r="J9" s="542"/>
      <c r="K9" s="545" t="str">
        <f t="shared" si="0"/>
        <v/>
      </c>
      <c r="L9" s="542"/>
      <c r="M9" s="545" t="str">
        <f t="shared" si="1"/>
        <v/>
      </c>
      <c r="N9" s="363"/>
      <c r="BL9" s="86"/>
      <c r="BM9" s="85"/>
    </row>
    <row r="10" spans="1:65" ht="24" customHeight="1" x14ac:dyDescent="0.7">
      <c r="A10" s="656" t="e">
        <f>VLOOKUP(D10,非表示_活動量と単位!$D$8:$E$75,2,FALSE)</f>
        <v>#N/A</v>
      </c>
      <c r="B10" s="316"/>
      <c r="C10" s="465"/>
      <c r="D10" s="396"/>
      <c r="E10" s="542"/>
      <c r="F10" s="543"/>
      <c r="G10" s="544"/>
      <c r="H10" s="542"/>
      <c r="I10" s="542"/>
      <c r="J10" s="542"/>
      <c r="K10" s="545" t="str">
        <f t="shared" si="0"/>
        <v/>
      </c>
      <c r="L10" s="542"/>
      <c r="M10" s="545" t="str">
        <f t="shared" si="1"/>
        <v/>
      </c>
      <c r="N10" s="363"/>
      <c r="BL10" s="86"/>
      <c r="BM10" s="85"/>
    </row>
    <row r="11" spans="1:65" ht="24" customHeight="1" x14ac:dyDescent="0.7">
      <c r="A11" s="656" t="e">
        <f>VLOOKUP(D11,非表示_活動量と単位!$D$8:$E$75,2,FALSE)</f>
        <v>#N/A</v>
      </c>
      <c r="B11" s="316"/>
      <c r="C11" s="465"/>
      <c r="D11" s="396"/>
      <c r="E11" s="542"/>
      <c r="F11" s="543"/>
      <c r="G11" s="544"/>
      <c r="H11" s="542"/>
      <c r="I11" s="542"/>
      <c r="J11" s="542"/>
      <c r="K11" s="545" t="str">
        <f t="shared" si="0"/>
        <v/>
      </c>
      <c r="L11" s="542"/>
      <c r="M11" s="545" t="str">
        <f t="shared" si="1"/>
        <v/>
      </c>
      <c r="N11" s="363"/>
      <c r="BL11" s="86"/>
      <c r="BM11" s="85"/>
    </row>
    <row r="12" spans="1:65" ht="24" customHeight="1" x14ac:dyDescent="0.7">
      <c r="A12" s="656" t="e">
        <f>VLOOKUP(D12,非表示_活動量と単位!$D$8:$E$75,2,FALSE)</f>
        <v>#N/A</v>
      </c>
      <c r="B12" s="316"/>
      <c r="C12" s="465"/>
      <c r="D12" s="396"/>
      <c r="E12" s="542"/>
      <c r="F12" s="543"/>
      <c r="G12" s="544"/>
      <c r="H12" s="542"/>
      <c r="I12" s="542"/>
      <c r="J12" s="542"/>
      <c r="K12" s="545" t="str">
        <f t="shared" si="0"/>
        <v/>
      </c>
      <c r="L12" s="542"/>
      <c r="M12" s="545" t="str">
        <f t="shared" si="1"/>
        <v/>
      </c>
      <c r="N12" s="363"/>
      <c r="BL12" s="86"/>
      <c r="BM12" s="85"/>
    </row>
    <row r="13" spans="1:65" ht="24" customHeight="1" x14ac:dyDescent="0.7">
      <c r="A13" s="656" t="e">
        <f>VLOOKUP(D13,非表示_活動量と単位!$D$8:$E$75,2,FALSE)</f>
        <v>#N/A</v>
      </c>
      <c r="B13" s="316"/>
      <c r="C13" s="465"/>
      <c r="D13" s="396"/>
      <c r="E13" s="542"/>
      <c r="F13" s="543"/>
      <c r="G13" s="544"/>
      <c r="H13" s="542"/>
      <c r="I13" s="542"/>
      <c r="J13" s="542"/>
      <c r="K13" s="545" t="str">
        <f t="shared" si="0"/>
        <v/>
      </c>
      <c r="L13" s="542"/>
      <c r="M13" s="545" t="str">
        <f t="shared" si="1"/>
        <v/>
      </c>
      <c r="N13" s="363"/>
      <c r="BL13" s="86"/>
      <c r="BM13" s="85"/>
    </row>
    <row r="14" spans="1:65" ht="24" customHeight="1" x14ac:dyDescent="0.7">
      <c r="A14" s="656" t="e">
        <f>VLOOKUP(D14,非表示_活動量と単位!$D$8:$E$75,2,FALSE)</f>
        <v>#N/A</v>
      </c>
      <c r="B14" s="316"/>
      <c r="C14" s="465"/>
      <c r="D14" s="396"/>
      <c r="E14" s="542"/>
      <c r="F14" s="543"/>
      <c r="G14" s="544"/>
      <c r="H14" s="542"/>
      <c r="I14" s="542"/>
      <c r="J14" s="542"/>
      <c r="K14" s="545" t="str">
        <f t="shared" si="0"/>
        <v/>
      </c>
      <c r="L14" s="542"/>
      <c r="M14" s="545" t="str">
        <f t="shared" si="1"/>
        <v/>
      </c>
      <c r="N14" s="363"/>
      <c r="BL14" s="86"/>
      <c r="BM14" s="85"/>
    </row>
    <row r="15" spans="1:65" ht="24" customHeight="1" x14ac:dyDescent="0.7">
      <c r="A15" s="656" t="e">
        <f>VLOOKUP(D15,非表示_活動量と単位!$D$8:$E$75,2,FALSE)</f>
        <v>#N/A</v>
      </c>
      <c r="B15" s="316"/>
      <c r="C15" s="465"/>
      <c r="D15" s="396"/>
      <c r="E15" s="542"/>
      <c r="F15" s="543"/>
      <c r="G15" s="544"/>
      <c r="H15" s="542"/>
      <c r="I15" s="542"/>
      <c r="J15" s="542"/>
      <c r="K15" s="545" t="str">
        <f t="shared" si="0"/>
        <v/>
      </c>
      <c r="L15" s="542"/>
      <c r="M15" s="545" t="str">
        <f t="shared" si="1"/>
        <v/>
      </c>
      <c r="N15" s="363"/>
      <c r="BL15" s="86"/>
      <c r="BM15" s="85"/>
    </row>
    <row r="16" spans="1:65" ht="24" customHeight="1" x14ac:dyDescent="0.7">
      <c r="A16" s="656" t="e">
        <f>VLOOKUP(D16,非表示_活動量と単位!$D$8:$E$75,2,FALSE)</f>
        <v>#N/A</v>
      </c>
      <c r="B16" s="316"/>
      <c r="C16" s="465"/>
      <c r="D16" s="396"/>
      <c r="E16" s="542"/>
      <c r="F16" s="543"/>
      <c r="G16" s="544"/>
      <c r="H16" s="542"/>
      <c r="I16" s="542"/>
      <c r="J16" s="542"/>
      <c r="K16" s="545" t="str">
        <f t="shared" si="0"/>
        <v/>
      </c>
      <c r="L16" s="542"/>
      <c r="M16" s="545" t="str">
        <f t="shared" si="1"/>
        <v/>
      </c>
      <c r="N16" s="363"/>
      <c r="BL16" s="86"/>
      <c r="BM16" s="85"/>
    </row>
    <row r="17" spans="1:65" ht="24" customHeight="1" x14ac:dyDescent="0.7">
      <c r="A17" s="656" t="e">
        <f>VLOOKUP(D17,非表示_活動量と単位!$D$8:$E$75,2,FALSE)</f>
        <v>#N/A</v>
      </c>
      <c r="B17" s="316"/>
      <c r="C17" s="465"/>
      <c r="D17" s="396"/>
      <c r="E17" s="542"/>
      <c r="F17" s="543"/>
      <c r="G17" s="544"/>
      <c r="H17" s="542"/>
      <c r="I17" s="542"/>
      <c r="J17" s="542"/>
      <c r="K17" s="545" t="str">
        <f t="shared" si="0"/>
        <v/>
      </c>
      <c r="L17" s="542"/>
      <c r="M17" s="545" t="str">
        <f t="shared" si="1"/>
        <v/>
      </c>
      <c r="N17" s="363"/>
      <c r="BL17" s="86"/>
      <c r="BM17" s="85"/>
    </row>
    <row r="18" spans="1:65" ht="24" customHeight="1" x14ac:dyDescent="0.7">
      <c r="A18" s="656" t="e">
        <f>VLOOKUP(D18,非表示_活動量と単位!$D$8:$E$75,2,FALSE)</f>
        <v>#N/A</v>
      </c>
      <c r="B18" s="316"/>
      <c r="C18" s="465"/>
      <c r="D18" s="396"/>
      <c r="E18" s="542"/>
      <c r="F18" s="543"/>
      <c r="G18" s="544"/>
      <c r="H18" s="542"/>
      <c r="I18" s="542"/>
      <c r="J18" s="542"/>
      <c r="K18" s="545" t="str">
        <f t="shared" ref="K18:K21" si="2">IFERROR(VLOOKUP(J18,$CE$102:$CF$104,2,FALSE),"")</f>
        <v/>
      </c>
      <c r="L18" s="542"/>
      <c r="M18" s="545" t="str">
        <f t="shared" ref="M18:M21" si="3">IFERROR(VLOOKUP(L18,$CE$102:$CF$104,2,FALSE),"")</f>
        <v/>
      </c>
      <c r="N18" s="363"/>
      <c r="BL18" s="86"/>
      <c r="BM18" s="85"/>
    </row>
    <row r="19" spans="1:65" ht="24" customHeight="1" x14ac:dyDescent="0.7">
      <c r="A19" s="656" t="e">
        <f>VLOOKUP(D19,非表示_活動量と単位!$D$8:$E$75,2,FALSE)</f>
        <v>#N/A</v>
      </c>
      <c r="B19" s="316"/>
      <c r="C19" s="465"/>
      <c r="D19" s="396"/>
      <c r="E19" s="542"/>
      <c r="F19" s="543"/>
      <c r="G19" s="544"/>
      <c r="H19" s="542"/>
      <c r="I19" s="542"/>
      <c r="J19" s="542"/>
      <c r="K19" s="545" t="str">
        <f t="shared" si="2"/>
        <v/>
      </c>
      <c r="L19" s="542"/>
      <c r="M19" s="545" t="str">
        <f t="shared" si="3"/>
        <v/>
      </c>
      <c r="N19" s="363"/>
      <c r="BL19" s="86"/>
      <c r="BM19" s="85"/>
    </row>
    <row r="20" spans="1:65" ht="24" customHeight="1" x14ac:dyDescent="0.7">
      <c r="A20" s="656" t="e">
        <f>VLOOKUP(D20,非表示_活動量と単位!$D$8:$E$75,2,FALSE)</f>
        <v>#N/A</v>
      </c>
      <c r="B20" s="316"/>
      <c r="C20" s="465"/>
      <c r="D20" s="396"/>
      <c r="E20" s="542"/>
      <c r="F20" s="543"/>
      <c r="G20" s="544"/>
      <c r="H20" s="542"/>
      <c r="I20" s="542"/>
      <c r="J20" s="542"/>
      <c r="K20" s="545" t="str">
        <f t="shared" si="2"/>
        <v/>
      </c>
      <c r="L20" s="542"/>
      <c r="M20" s="545" t="str">
        <f t="shared" si="3"/>
        <v/>
      </c>
      <c r="N20" s="363"/>
      <c r="BL20" s="86"/>
      <c r="BM20" s="85"/>
    </row>
    <row r="21" spans="1:65" ht="24" customHeight="1" x14ac:dyDescent="0.7">
      <c r="A21" s="656" t="e">
        <f>VLOOKUP(D21,非表示_活動量と単位!$D$8:$E$75,2,FALSE)</f>
        <v>#N/A</v>
      </c>
      <c r="B21" s="316"/>
      <c r="C21" s="465"/>
      <c r="D21" s="396"/>
      <c r="E21" s="542"/>
      <c r="F21" s="543"/>
      <c r="G21" s="544"/>
      <c r="H21" s="542"/>
      <c r="I21" s="542"/>
      <c r="J21" s="542"/>
      <c r="K21" s="545" t="str">
        <f t="shared" si="2"/>
        <v/>
      </c>
      <c r="L21" s="542"/>
      <c r="M21" s="545" t="str">
        <f t="shared" si="3"/>
        <v/>
      </c>
      <c r="N21" s="363"/>
      <c r="BL21" s="86"/>
      <c r="BM21" s="85"/>
    </row>
    <row r="22" spans="1:65" ht="24" customHeight="1" x14ac:dyDescent="0.7">
      <c r="A22" s="656" t="e">
        <f>VLOOKUP(D22,非表示_活動量と単位!$D$8:$E$75,2,FALSE)</f>
        <v>#N/A</v>
      </c>
      <c r="B22" s="316"/>
      <c r="C22" s="465"/>
      <c r="D22" s="396"/>
      <c r="E22" s="542"/>
      <c r="F22" s="543"/>
      <c r="G22" s="544"/>
      <c r="H22" s="542"/>
      <c r="I22" s="542"/>
      <c r="J22" s="542"/>
      <c r="K22" s="545" t="str">
        <f>IFERROR(VLOOKUP(J22,$CE$102:$CF$104,2,FALSE),"")</f>
        <v/>
      </c>
      <c r="L22" s="542"/>
      <c r="M22" s="545" t="str">
        <f>IFERROR(VLOOKUP(L22,$CE$102:$CF$104,2,FALSE),"")</f>
        <v/>
      </c>
      <c r="N22" s="363"/>
      <c r="BL22" s="86"/>
      <c r="BM22" s="85"/>
    </row>
    <row r="23" spans="1:65" ht="24" customHeight="1" x14ac:dyDescent="0.7">
      <c r="A23" s="656" t="e">
        <f>VLOOKUP(D23,非表示_活動量と単位!$D$8:$E$75,2,FALSE)</f>
        <v>#N/A</v>
      </c>
      <c r="B23" s="316"/>
      <c r="C23" s="465"/>
      <c r="D23" s="396"/>
      <c r="E23" s="542"/>
      <c r="F23" s="543"/>
      <c r="G23" s="544"/>
      <c r="H23" s="542"/>
      <c r="I23" s="542"/>
      <c r="J23" s="542"/>
      <c r="K23" s="545" t="str">
        <f>IFERROR(VLOOKUP(J23,$CE$102:$CF$104,2,FALSE),"")</f>
        <v/>
      </c>
      <c r="L23" s="542"/>
      <c r="M23" s="545" t="str">
        <f>IFERROR(VLOOKUP(L23,$CE$102:$CF$104,2,FALSE),"")</f>
        <v/>
      </c>
      <c r="N23" s="363"/>
      <c r="BL23" s="86"/>
      <c r="BM23" s="85"/>
    </row>
    <row r="24" spans="1:65" ht="24" customHeight="1" x14ac:dyDescent="0.7">
      <c r="A24" s="656" t="e">
        <f>VLOOKUP(D24,非表示_活動量と単位!$D$8:$E$75,2,FALSE)</f>
        <v>#N/A</v>
      </c>
      <c r="B24" s="316"/>
      <c r="C24" s="465"/>
      <c r="D24" s="396"/>
      <c r="E24" s="542"/>
      <c r="F24" s="543"/>
      <c r="G24" s="544"/>
      <c r="H24" s="542"/>
      <c r="I24" s="542"/>
      <c r="J24" s="542"/>
      <c r="K24" s="545" t="str">
        <f>IFERROR(VLOOKUP(J24,$CE$102:$CF$104,2,FALSE),"")</f>
        <v/>
      </c>
      <c r="L24" s="542"/>
      <c r="M24" s="545" t="str">
        <f>IFERROR(VLOOKUP(L24,$CE$102:$CF$104,2,FALSE),"")</f>
        <v/>
      </c>
      <c r="N24" s="363"/>
      <c r="BL24" s="86"/>
      <c r="BM24" s="85"/>
    </row>
    <row r="25" spans="1:65" ht="24" customHeight="1" x14ac:dyDescent="0.7">
      <c r="A25" s="656" t="e">
        <f>VLOOKUP(D25,非表示_活動量と単位!$D$8:$E$75,2,FALSE)</f>
        <v>#N/A</v>
      </c>
      <c r="B25" s="316"/>
      <c r="C25" s="465"/>
      <c r="D25" s="396"/>
      <c r="E25" s="542"/>
      <c r="F25" s="543"/>
      <c r="G25" s="544"/>
      <c r="H25" s="542"/>
      <c r="I25" s="542"/>
      <c r="J25" s="542"/>
      <c r="K25" s="545" t="str">
        <f>IFERROR(VLOOKUP(J25,$CE$102:$CF$104,2,FALSE),"")</f>
        <v/>
      </c>
      <c r="L25" s="542"/>
      <c r="M25" s="545" t="str">
        <f>IFERROR(VLOOKUP(L25,$CE$102:$CF$104,2,FALSE),"")</f>
        <v/>
      </c>
      <c r="N25" s="363"/>
      <c r="BL25" s="86"/>
      <c r="BM25" s="85"/>
    </row>
    <row r="26" spans="1:65" ht="24" customHeight="1" thickBot="1" x14ac:dyDescent="0.75">
      <c r="A26" s="656" t="e">
        <f>VLOOKUP(D26,非表示_活動量と単位!$D$8:$E$75,2,FALSE)</f>
        <v>#N/A</v>
      </c>
      <c r="B26" s="317"/>
      <c r="C26" s="538"/>
      <c r="D26" s="546"/>
      <c r="E26" s="547"/>
      <c r="F26" s="548"/>
      <c r="G26" s="549"/>
      <c r="H26" s="547"/>
      <c r="I26" s="547"/>
      <c r="J26" s="547"/>
      <c r="K26" s="550" t="str">
        <f>IFERROR(VLOOKUP(J26,$CE$102:$CF$104,2,FALSE),"")</f>
        <v/>
      </c>
      <c r="L26" s="547"/>
      <c r="M26" s="550" t="str">
        <f>IFERROR(VLOOKUP(L26,$CE$102:$CF$104,2,FALSE),"")</f>
        <v/>
      </c>
      <c r="N26" s="366"/>
      <c r="BL26" s="86"/>
      <c r="BM26" s="85"/>
    </row>
    <row r="27" spans="1:65" ht="12" customHeight="1" x14ac:dyDescent="0.7">
      <c r="H27" s="90"/>
      <c r="I27" s="90"/>
      <c r="J27" s="90"/>
      <c r="K27" s="90"/>
      <c r="L27" s="90"/>
      <c r="M27" s="34"/>
      <c r="N27" s="34"/>
      <c r="BL27" s="86"/>
      <c r="BM27" s="85"/>
    </row>
    <row r="28" spans="1:65" ht="12" customHeight="1" x14ac:dyDescent="0.7">
      <c r="A28" s="13" t="s">
        <v>653</v>
      </c>
      <c r="B28" s="5" t="s">
        <v>641</v>
      </c>
      <c r="H28" s="90"/>
      <c r="I28" s="90"/>
      <c r="J28" s="90"/>
      <c r="K28" s="90"/>
      <c r="L28" s="90"/>
      <c r="M28" s="34"/>
      <c r="N28" s="34"/>
      <c r="BL28" s="86"/>
      <c r="BM28" s="85"/>
    </row>
    <row r="29" spans="1:65" ht="12" customHeight="1" x14ac:dyDescent="0.7">
      <c r="A29" s="13"/>
      <c r="B29" s="5" t="s">
        <v>817</v>
      </c>
      <c r="H29" s="90"/>
      <c r="I29" s="90"/>
      <c r="J29" s="90"/>
      <c r="K29" s="90"/>
      <c r="L29" s="90"/>
      <c r="M29" s="34"/>
      <c r="N29" s="34"/>
      <c r="BL29" s="86"/>
      <c r="BM29" s="85"/>
    </row>
    <row r="30" spans="1:65" ht="12" customHeight="1" x14ac:dyDescent="0.7">
      <c r="A30" s="13" t="s">
        <v>652</v>
      </c>
      <c r="B30" s="5" t="s">
        <v>818</v>
      </c>
      <c r="H30" s="90"/>
      <c r="I30" s="90"/>
      <c r="J30" s="90"/>
      <c r="K30" s="90"/>
      <c r="L30" s="90"/>
      <c r="M30" s="34"/>
      <c r="N30" s="34"/>
      <c r="BL30" s="86"/>
      <c r="BM30" s="85"/>
    </row>
    <row r="31" spans="1:65" ht="12" customHeight="1" x14ac:dyDescent="0.7">
      <c r="A31" s="13"/>
      <c r="B31" s="5" t="s">
        <v>860</v>
      </c>
      <c r="H31" s="90"/>
      <c r="I31" s="90"/>
      <c r="J31" s="90"/>
      <c r="K31" s="90"/>
      <c r="L31" s="90"/>
      <c r="M31" s="34"/>
      <c r="N31" s="34"/>
      <c r="BL31" s="86"/>
      <c r="BM31" s="85"/>
    </row>
    <row r="32" spans="1:65" ht="12" customHeight="1" x14ac:dyDescent="0.7">
      <c r="A32" s="13" t="s">
        <v>651</v>
      </c>
      <c r="B32" s="5" t="s">
        <v>819</v>
      </c>
      <c r="H32" s="90"/>
      <c r="I32" s="90"/>
      <c r="J32" s="90"/>
      <c r="K32" s="90"/>
      <c r="L32" s="90"/>
      <c r="M32" s="34"/>
      <c r="N32" s="34"/>
      <c r="BL32" s="86"/>
      <c r="BM32" s="85"/>
    </row>
    <row r="33" spans="1:65" ht="12" customHeight="1" x14ac:dyDescent="0.7">
      <c r="A33" s="13"/>
      <c r="B33" s="5" t="s">
        <v>820</v>
      </c>
      <c r="H33" s="90"/>
      <c r="I33" s="90"/>
      <c r="J33" s="90"/>
      <c r="K33" s="90"/>
      <c r="L33" s="90"/>
      <c r="M33" s="34"/>
      <c r="N33" s="34"/>
      <c r="BL33" s="86"/>
      <c r="BM33" s="85"/>
    </row>
    <row r="34" spans="1:65" ht="12" customHeight="1" x14ac:dyDescent="0.7">
      <c r="A34" s="13"/>
      <c r="B34" s="5" t="s">
        <v>821</v>
      </c>
      <c r="H34" s="90"/>
      <c r="I34" s="90"/>
      <c r="J34" s="90"/>
      <c r="K34" s="90"/>
      <c r="L34" s="90"/>
      <c r="M34" s="34"/>
      <c r="N34" s="34"/>
      <c r="BL34" s="86"/>
      <c r="BM34" s="85"/>
    </row>
    <row r="35" spans="1:65" ht="12" customHeight="1" x14ac:dyDescent="0.7">
      <c r="A35" s="13" t="s">
        <v>650</v>
      </c>
      <c r="B35" s="5" t="s">
        <v>822</v>
      </c>
      <c r="H35" s="90"/>
      <c r="I35" s="90"/>
      <c r="J35" s="90"/>
      <c r="K35" s="90"/>
      <c r="L35" s="90"/>
      <c r="M35" s="34"/>
      <c r="N35" s="34"/>
      <c r="BL35" s="86"/>
      <c r="BM35" s="85"/>
    </row>
    <row r="36" spans="1:65" ht="12" customHeight="1" x14ac:dyDescent="0.7">
      <c r="A36" s="13"/>
      <c r="B36" s="5" t="s">
        <v>823</v>
      </c>
      <c r="H36" s="33"/>
      <c r="I36" s="33"/>
      <c r="J36" s="33"/>
      <c r="K36" s="33"/>
      <c r="L36" s="33"/>
      <c r="M36" s="33"/>
      <c r="N36" s="33"/>
      <c r="BL36" s="91"/>
      <c r="BM36" s="85"/>
    </row>
    <row r="37" spans="1:65" ht="12" customHeight="1" x14ac:dyDescent="0.7">
      <c r="A37" s="13" t="s">
        <v>649</v>
      </c>
      <c r="B37" s="5" t="s">
        <v>824</v>
      </c>
      <c r="H37" s="33"/>
      <c r="I37" s="33"/>
      <c r="J37" s="33"/>
      <c r="K37" s="33"/>
      <c r="L37" s="33"/>
      <c r="M37" s="33"/>
      <c r="N37" s="33"/>
      <c r="BL37" s="92"/>
      <c r="BM37" s="85"/>
    </row>
    <row r="38" spans="1:65" ht="12" customHeight="1" x14ac:dyDescent="0.7">
      <c r="A38" s="13"/>
      <c r="B38" s="5" t="s">
        <v>825</v>
      </c>
      <c r="H38" s="33"/>
      <c r="I38" s="33"/>
      <c r="J38" s="33"/>
      <c r="K38" s="33"/>
      <c r="L38" s="33"/>
      <c r="M38" s="33"/>
      <c r="N38" s="33"/>
      <c r="BL38" s="92"/>
      <c r="BM38" s="85"/>
    </row>
    <row r="39" spans="1:65" ht="12" customHeight="1" x14ac:dyDescent="0.7">
      <c r="A39" s="13"/>
      <c r="B39" s="5" t="s">
        <v>826</v>
      </c>
      <c r="H39" s="33"/>
      <c r="I39" s="33"/>
      <c r="J39" s="33"/>
      <c r="K39" s="33"/>
      <c r="L39" s="33"/>
      <c r="M39" s="33"/>
      <c r="N39" s="33"/>
      <c r="BL39" s="92"/>
      <c r="BM39" s="85"/>
    </row>
    <row r="40" spans="1:65" ht="12" customHeight="1" x14ac:dyDescent="0.7">
      <c r="A40" s="653" t="s">
        <v>943</v>
      </c>
      <c r="B40" s="654" t="s">
        <v>764</v>
      </c>
      <c r="H40" s="33"/>
      <c r="I40" s="33"/>
      <c r="J40" s="33"/>
      <c r="K40" s="33"/>
      <c r="L40" s="33"/>
      <c r="M40" s="33"/>
      <c r="N40" s="33"/>
      <c r="BL40" s="92"/>
      <c r="BM40" s="85"/>
    </row>
    <row r="41" spans="1:65" ht="12" customHeight="1" x14ac:dyDescent="0.7">
      <c r="A41" s="652"/>
      <c r="B41" s="654" t="s">
        <v>944</v>
      </c>
      <c r="H41" s="33"/>
      <c r="I41" s="33"/>
      <c r="J41" s="33"/>
      <c r="K41" s="33"/>
      <c r="L41" s="33"/>
      <c r="M41" s="33"/>
      <c r="N41" s="33"/>
      <c r="BL41" s="92"/>
      <c r="BM41" s="85"/>
    </row>
    <row r="42" spans="1:65" ht="12" customHeight="1" x14ac:dyDescent="0.7">
      <c r="H42" s="33"/>
      <c r="I42" s="33"/>
      <c r="J42" s="33"/>
      <c r="K42" s="33"/>
      <c r="L42" s="33"/>
      <c r="M42" s="33"/>
      <c r="N42" s="33"/>
      <c r="BL42" s="92"/>
      <c r="BM42" s="85"/>
    </row>
    <row r="43" spans="1:65" ht="12" customHeight="1" x14ac:dyDescent="0.7">
      <c r="H43" s="33"/>
      <c r="I43" s="33"/>
      <c r="J43" s="33"/>
      <c r="K43" s="33"/>
      <c r="L43" s="33"/>
      <c r="M43" s="33"/>
      <c r="N43" s="33"/>
      <c r="BL43" s="92"/>
      <c r="BM43" s="85"/>
    </row>
    <row r="44" spans="1:65" ht="12" customHeight="1" x14ac:dyDescent="0.7">
      <c r="H44" s="33"/>
      <c r="I44" s="33"/>
      <c r="J44" s="33"/>
      <c r="K44" s="33"/>
      <c r="L44" s="33"/>
      <c r="M44" s="33"/>
      <c r="N44" s="33"/>
      <c r="BL44" s="92"/>
      <c r="BM44" s="85"/>
    </row>
    <row r="45" spans="1:65" ht="12" customHeight="1" x14ac:dyDescent="0.7">
      <c r="A45" s="33"/>
      <c r="B45" s="33"/>
      <c r="C45" s="33"/>
      <c r="F45" s="33"/>
      <c r="G45" s="33"/>
      <c r="H45" s="33"/>
      <c r="I45" s="33"/>
      <c r="J45" s="33"/>
      <c r="K45" s="33"/>
      <c r="L45" s="33"/>
      <c r="M45" s="33"/>
      <c r="N45" s="33"/>
      <c r="BL45" s="92"/>
      <c r="BM45" s="85"/>
    </row>
    <row r="46" spans="1:65" ht="12" customHeight="1" x14ac:dyDescent="0.7">
      <c r="A46" s="9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BL46" s="92"/>
      <c r="BM46" s="85"/>
    </row>
    <row r="47" spans="1:65" ht="12" customHeight="1" x14ac:dyDescent="0.7">
      <c r="A47" s="9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BL47" s="92"/>
      <c r="BM47" s="85"/>
    </row>
    <row r="48" spans="1:65" ht="12" customHeight="1" x14ac:dyDescent="0.7">
      <c r="BL48" s="92"/>
      <c r="BM48" s="85"/>
    </row>
    <row r="49" spans="64:65" ht="12" customHeight="1" x14ac:dyDescent="0.7">
      <c r="BL49" s="92"/>
      <c r="BM49" s="85"/>
    </row>
    <row r="50" spans="64:65" ht="12" customHeight="1" x14ac:dyDescent="0.7">
      <c r="BL50" s="92"/>
      <c r="BM50" s="85"/>
    </row>
    <row r="51" spans="64:65" ht="12" customHeight="1" x14ac:dyDescent="0.7">
      <c r="BL51" s="92"/>
      <c r="BM51" s="85"/>
    </row>
    <row r="52" spans="64:65" ht="12" customHeight="1" x14ac:dyDescent="0.7">
      <c r="BL52" s="92"/>
      <c r="BM52" s="85"/>
    </row>
    <row r="53" spans="64:65" ht="12" customHeight="1" x14ac:dyDescent="0.7">
      <c r="BL53" s="92"/>
      <c r="BM53" s="85"/>
    </row>
    <row r="54" spans="64:65" ht="12" customHeight="1" x14ac:dyDescent="0.7">
      <c r="BL54" s="92"/>
      <c r="BM54" s="85"/>
    </row>
    <row r="55" spans="64:65" ht="12" customHeight="1" x14ac:dyDescent="0.7">
      <c r="BL55" s="92"/>
      <c r="BM55" s="85"/>
    </row>
    <row r="56" spans="64:65" ht="12" customHeight="1" x14ac:dyDescent="0.7">
      <c r="BL56" s="92"/>
      <c r="BM56" s="85"/>
    </row>
    <row r="57" spans="64:65" ht="12" customHeight="1" x14ac:dyDescent="0.7">
      <c r="BL57" s="92"/>
      <c r="BM57" s="85"/>
    </row>
    <row r="58" spans="64:65" ht="12" customHeight="1" x14ac:dyDescent="0.7">
      <c r="BL58" s="92"/>
      <c r="BM58" s="85"/>
    </row>
    <row r="59" spans="64:65" ht="12" customHeight="1" x14ac:dyDescent="0.7">
      <c r="BL59" s="92"/>
      <c r="BM59" s="85"/>
    </row>
    <row r="60" spans="64:65" ht="12" customHeight="1" x14ac:dyDescent="0.7">
      <c r="BL60" s="92"/>
      <c r="BM60" s="85"/>
    </row>
    <row r="61" spans="64:65" ht="12" customHeight="1" x14ac:dyDescent="0.7">
      <c r="BL61" s="92"/>
      <c r="BM61" s="85"/>
    </row>
    <row r="62" spans="64:65" ht="12" customHeight="1" x14ac:dyDescent="0.7">
      <c r="BL62" s="92"/>
      <c r="BM62" s="85"/>
    </row>
    <row r="63" spans="64:65" ht="12" customHeight="1" x14ac:dyDescent="0.7">
      <c r="BL63" s="92"/>
      <c r="BM63" s="85"/>
    </row>
    <row r="64" spans="64:65" ht="12" customHeight="1" x14ac:dyDescent="0.7">
      <c r="BL64" s="92"/>
      <c r="BM64" s="85"/>
    </row>
    <row r="65" spans="64:65" ht="12" customHeight="1" x14ac:dyDescent="0.7">
      <c r="BL65" s="92"/>
      <c r="BM65" s="85"/>
    </row>
    <row r="66" spans="64:65" ht="12" customHeight="1" x14ac:dyDescent="0.7"/>
    <row r="67" spans="64:65" ht="12" customHeight="1" x14ac:dyDescent="0.7"/>
    <row r="68" spans="64:65" ht="12" customHeight="1" x14ac:dyDescent="0.7"/>
    <row r="69" spans="64:65" ht="12" customHeight="1" x14ac:dyDescent="0.7"/>
    <row r="70" spans="64:65" ht="12" customHeight="1" x14ac:dyDescent="0.7"/>
    <row r="71" spans="64:65" ht="12" customHeight="1" x14ac:dyDescent="0.7"/>
    <row r="72" spans="64:65" ht="12" customHeight="1" x14ac:dyDescent="0.7"/>
    <row r="73" spans="64:65" ht="12" customHeight="1" x14ac:dyDescent="0.7"/>
    <row r="74" spans="64:65" ht="12" customHeight="1" x14ac:dyDescent="0.7"/>
    <row r="75" spans="64:65" ht="12" customHeight="1" x14ac:dyDescent="0.7"/>
    <row r="76" spans="64:65" ht="12" customHeight="1" x14ac:dyDescent="0.7"/>
    <row r="77" spans="64:65" ht="12" customHeight="1" x14ac:dyDescent="0.7"/>
    <row r="78" spans="64:65" ht="12" customHeight="1" x14ac:dyDescent="0.7"/>
    <row r="79" spans="64:65" ht="12" customHeight="1" x14ac:dyDescent="0.7"/>
    <row r="80" spans="64:65" ht="12" customHeight="1" x14ac:dyDescent="0.7"/>
    <row r="81" ht="12" customHeight="1" x14ac:dyDescent="0.7"/>
    <row r="82" ht="12" customHeight="1" x14ac:dyDescent="0.7"/>
    <row r="83" ht="12" customHeight="1" x14ac:dyDescent="0.7"/>
    <row r="84" ht="12" customHeight="1" x14ac:dyDescent="0.7"/>
    <row r="85" ht="12" customHeight="1" x14ac:dyDescent="0.7"/>
    <row r="86" ht="12" customHeight="1" x14ac:dyDescent="0.7"/>
    <row r="87" ht="12" customHeight="1" x14ac:dyDescent="0.7"/>
    <row r="88" ht="12" customHeight="1" x14ac:dyDescent="0.7"/>
    <row r="89" ht="12" customHeight="1" x14ac:dyDescent="0.7"/>
    <row r="90" ht="12" customHeight="1" x14ac:dyDescent="0.7"/>
    <row r="91" ht="12" customHeight="1" x14ac:dyDescent="0.7"/>
    <row r="92" ht="12" customHeight="1" x14ac:dyDescent="0.7"/>
    <row r="93" ht="12" customHeight="1" x14ac:dyDescent="0.7"/>
    <row r="94" ht="12" customHeight="1" x14ac:dyDescent="0.7"/>
    <row r="95" ht="12" customHeight="1" x14ac:dyDescent="0.7"/>
    <row r="96" ht="12" customHeight="1" x14ac:dyDescent="0.7"/>
    <row r="97" spans="76:84" ht="12" customHeight="1" x14ac:dyDescent="0.7"/>
    <row r="98" spans="76:84" ht="12" customHeight="1" x14ac:dyDescent="0.7"/>
    <row r="99" spans="76:84" ht="12" customHeight="1" x14ac:dyDescent="0.7"/>
    <row r="100" spans="76:84" ht="12" customHeight="1" x14ac:dyDescent="0.7"/>
    <row r="101" spans="76:84" ht="12" customHeight="1" thickBot="1" x14ac:dyDescent="0.75">
      <c r="BX101" s="5" t="s">
        <v>641</v>
      </c>
      <c r="BY101" s="5" t="s">
        <v>827</v>
      </c>
    </row>
    <row r="102" spans="76:84" ht="12" customHeight="1" x14ac:dyDescent="0.7">
      <c r="BX102" s="29" t="s">
        <v>589</v>
      </c>
      <c r="BY102" s="29">
        <v>1</v>
      </c>
      <c r="CA102" s="29" t="s">
        <v>646</v>
      </c>
      <c r="CC102" s="29" t="s">
        <v>642</v>
      </c>
      <c r="CE102" s="70" t="s">
        <v>813</v>
      </c>
      <c r="CF102" s="71" t="s">
        <v>642</v>
      </c>
    </row>
    <row r="103" spans="76:84" ht="12" customHeight="1" x14ac:dyDescent="0.7">
      <c r="BX103" s="72" t="s">
        <v>590</v>
      </c>
      <c r="BY103" s="72">
        <v>0</v>
      </c>
      <c r="CA103" s="72" t="s">
        <v>647</v>
      </c>
      <c r="CC103" s="72" t="s">
        <v>643</v>
      </c>
      <c r="CE103" s="73" t="s">
        <v>814</v>
      </c>
      <c r="CF103" s="74" t="s">
        <v>643</v>
      </c>
    </row>
    <row r="104" spans="76:84" ht="12" customHeight="1" thickBot="1" x14ac:dyDescent="0.75">
      <c r="BX104" s="72" t="s">
        <v>591</v>
      </c>
      <c r="BY104" s="72">
        <v>0</v>
      </c>
      <c r="CA104" s="72" t="s">
        <v>648</v>
      </c>
      <c r="CC104" s="72" t="s">
        <v>644</v>
      </c>
      <c r="CE104" s="75" t="s">
        <v>815</v>
      </c>
      <c r="CF104" s="76" t="s">
        <v>644</v>
      </c>
    </row>
    <row r="105" spans="76:84" ht="12" customHeight="1" thickBot="1" x14ac:dyDescent="0.75">
      <c r="BX105" s="72" t="s">
        <v>592</v>
      </c>
      <c r="BY105" s="72">
        <v>0</v>
      </c>
      <c r="CA105" s="30" t="s">
        <v>816</v>
      </c>
      <c r="CC105" s="30" t="s">
        <v>645</v>
      </c>
    </row>
    <row r="106" spans="76:84" ht="12" customHeight="1" x14ac:dyDescent="0.7">
      <c r="BX106" s="72" t="s">
        <v>593</v>
      </c>
      <c r="BY106" s="72">
        <v>0</v>
      </c>
    </row>
    <row r="107" spans="76:84" ht="12" customHeight="1" thickBot="1" x14ac:dyDescent="0.75">
      <c r="BX107" s="72" t="s">
        <v>594</v>
      </c>
      <c r="BY107" s="72">
        <v>0</v>
      </c>
    </row>
    <row r="108" spans="76:84" ht="12" customHeight="1" x14ac:dyDescent="0.7">
      <c r="BX108" s="72" t="s">
        <v>595</v>
      </c>
      <c r="BY108" s="72">
        <v>0</v>
      </c>
      <c r="CA108" s="29" t="s">
        <v>828</v>
      </c>
    </row>
    <row r="109" spans="76:84" ht="12" customHeight="1" x14ac:dyDescent="0.7">
      <c r="BX109" s="72" t="s">
        <v>596</v>
      </c>
      <c r="BY109" s="72">
        <v>0</v>
      </c>
      <c r="CA109" s="72" t="s">
        <v>829</v>
      </c>
    </row>
    <row r="110" spans="76:84" ht="12" customHeight="1" x14ac:dyDescent="0.7">
      <c r="BX110" s="72" t="s">
        <v>597</v>
      </c>
      <c r="BY110" s="72">
        <v>0</v>
      </c>
      <c r="CA110" s="72" t="s">
        <v>830</v>
      </c>
    </row>
    <row r="111" spans="76:84" ht="12" customHeight="1" thickBot="1" x14ac:dyDescent="0.75">
      <c r="BX111" s="72" t="s">
        <v>598</v>
      </c>
      <c r="BY111" s="72">
        <v>0</v>
      </c>
      <c r="CA111" s="30" t="s">
        <v>816</v>
      </c>
    </row>
    <row r="112" spans="76:84" ht="12" customHeight="1" x14ac:dyDescent="0.7">
      <c r="BX112" s="72" t="s">
        <v>599</v>
      </c>
      <c r="BY112" s="72">
        <v>0</v>
      </c>
    </row>
    <row r="113" spans="76:77" ht="12" customHeight="1" x14ac:dyDescent="0.7">
      <c r="BX113" s="72" t="s">
        <v>600</v>
      </c>
      <c r="BY113" s="72">
        <v>0</v>
      </c>
    </row>
    <row r="114" spans="76:77" ht="12" customHeight="1" x14ac:dyDescent="0.7">
      <c r="BX114" s="72" t="s">
        <v>601</v>
      </c>
      <c r="BY114" s="72">
        <v>0</v>
      </c>
    </row>
    <row r="115" spans="76:77" ht="12" customHeight="1" x14ac:dyDescent="0.7">
      <c r="BX115" s="72" t="s">
        <v>602</v>
      </c>
      <c r="BY115" s="72">
        <v>0</v>
      </c>
    </row>
    <row r="116" spans="76:77" ht="12" customHeight="1" x14ac:dyDescent="0.7">
      <c r="BX116" s="72" t="s">
        <v>603</v>
      </c>
      <c r="BY116" s="72">
        <v>0</v>
      </c>
    </row>
    <row r="117" spans="76:77" ht="12" customHeight="1" x14ac:dyDescent="0.7">
      <c r="BX117" s="72" t="s">
        <v>604</v>
      </c>
      <c r="BY117" s="72">
        <v>0</v>
      </c>
    </row>
    <row r="118" spans="76:77" ht="12" customHeight="1" x14ac:dyDescent="0.7">
      <c r="BX118" s="72" t="s">
        <v>605</v>
      </c>
      <c r="BY118" s="72">
        <v>0</v>
      </c>
    </row>
    <row r="119" spans="76:77" ht="12" customHeight="1" x14ac:dyDescent="0.7">
      <c r="BX119" s="72" t="s">
        <v>606</v>
      </c>
      <c r="BY119" s="72">
        <v>0</v>
      </c>
    </row>
    <row r="120" spans="76:77" ht="12" customHeight="1" x14ac:dyDescent="0.7">
      <c r="BX120" s="72" t="s">
        <v>607</v>
      </c>
      <c r="BY120" s="72">
        <v>0</v>
      </c>
    </row>
    <row r="121" spans="76:77" ht="12" customHeight="1" x14ac:dyDescent="0.7">
      <c r="BX121" s="72" t="s">
        <v>608</v>
      </c>
      <c r="BY121" s="72">
        <v>0</v>
      </c>
    </row>
    <row r="122" spans="76:77" ht="12" customHeight="1" x14ac:dyDescent="0.7">
      <c r="BX122" s="72" t="s">
        <v>609</v>
      </c>
      <c r="BY122" s="72">
        <v>0</v>
      </c>
    </row>
    <row r="123" spans="76:77" ht="12" customHeight="1" x14ac:dyDescent="0.7">
      <c r="BX123" s="72" t="s">
        <v>610</v>
      </c>
      <c r="BY123" s="72">
        <v>0</v>
      </c>
    </row>
    <row r="124" spans="76:77" ht="12" customHeight="1" x14ac:dyDescent="0.7">
      <c r="BX124" s="72" t="s">
        <v>611</v>
      </c>
      <c r="BY124" s="72">
        <v>0</v>
      </c>
    </row>
    <row r="125" spans="76:77" ht="12" customHeight="1" x14ac:dyDescent="0.7">
      <c r="BX125" s="72" t="s">
        <v>612</v>
      </c>
      <c r="BY125" s="72">
        <v>0</v>
      </c>
    </row>
    <row r="126" spans="76:77" ht="12" customHeight="1" x14ac:dyDescent="0.7">
      <c r="BX126" s="72" t="s">
        <v>613</v>
      </c>
      <c r="BY126" s="72">
        <v>0</v>
      </c>
    </row>
    <row r="127" spans="76:77" ht="12" customHeight="1" x14ac:dyDescent="0.7">
      <c r="BX127" s="72" t="s">
        <v>614</v>
      </c>
      <c r="BY127" s="72">
        <v>0</v>
      </c>
    </row>
    <row r="128" spans="76:77" ht="12" customHeight="1" x14ac:dyDescent="0.7">
      <c r="BX128" s="72" t="s">
        <v>615</v>
      </c>
      <c r="BY128" s="72">
        <v>0</v>
      </c>
    </row>
    <row r="129" spans="76:77" ht="12" customHeight="1" x14ac:dyDescent="0.7">
      <c r="BX129" s="72" t="s">
        <v>616</v>
      </c>
      <c r="BY129" s="72">
        <v>0</v>
      </c>
    </row>
    <row r="130" spans="76:77" ht="12" customHeight="1" x14ac:dyDescent="0.7">
      <c r="BX130" s="72" t="s">
        <v>617</v>
      </c>
      <c r="BY130" s="72">
        <v>1</v>
      </c>
    </row>
    <row r="131" spans="76:77" ht="12" customHeight="1" x14ac:dyDescent="0.7">
      <c r="BX131" s="72" t="s">
        <v>618</v>
      </c>
      <c r="BY131" s="72">
        <v>1</v>
      </c>
    </row>
    <row r="132" spans="76:77" ht="12" customHeight="1" x14ac:dyDescent="0.7">
      <c r="BX132" s="72" t="s">
        <v>619</v>
      </c>
      <c r="BY132" s="72">
        <v>1</v>
      </c>
    </row>
    <row r="133" spans="76:77" ht="12" customHeight="1" x14ac:dyDescent="0.7">
      <c r="BX133" s="72" t="s">
        <v>620</v>
      </c>
      <c r="BY133" s="72">
        <v>1</v>
      </c>
    </row>
    <row r="134" spans="76:77" ht="12" customHeight="1" x14ac:dyDescent="0.7">
      <c r="BX134" s="72" t="s">
        <v>621</v>
      </c>
      <c r="BY134" s="72">
        <v>1</v>
      </c>
    </row>
    <row r="135" spans="76:77" ht="12" customHeight="1" x14ac:dyDescent="0.7">
      <c r="BX135" s="72" t="s">
        <v>622</v>
      </c>
      <c r="BY135" s="72">
        <v>1</v>
      </c>
    </row>
    <row r="136" spans="76:77" ht="12" customHeight="1" x14ac:dyDescent="0.7">
      <c r="BX136" s="72" t="s">
        <v>623</v>
      </c>
      <c r="BY136" s="72">
        <v>1</v>
      </c>
    </row>
    <row r="137" spans="76:77" ht="12" customHeight="1" x14ac:dyDescent="0.7">
      <c r="BX137" s="72" t="s">
        <v>624</v>
      </c>
      <c r="BY137" s="72">
        <v>1</v>
      </c>
    </row>
    <row r="138" spans="76:77" ht="12" customHeight="1" x14ac:dyDescent="0.7">
      <c r="BX138" s="72" t="s">
        <v>625</v>
      </c>
      <c r="BY138" s="72">
        <v>1</v>
      </c>
    </row>
    <row r="139" spans="76:77" ht="12" customHeight="1" x14ac:dyDescent="0.7">
      <c r="BX139" s="72" t="s">
        <v>626</v>
      </c>
      <c r="BY139" s="72">
        <v>1</v>
      </c>
    </row>
    <row r="140" spans="76:77" ht="12" customHeight="1" x14ac:dyDescent="0.7">
      <c r="BX140" s="72" t="s">
        <v>627</v>
      </c>
      <c r="BY140" s="72">
        <v>1</v>
      </c>
    </row>
    <row r="141" spans="76:77" ht="12" customHeight="1" x14ac:dyDescent="0.7">
      <c r="BX141" s="72" t="s">
        <v>628</v>
      </c>
      <c r="BY141" s="72">
        <v>1</v>
      </c>
    </row>
    <row r="142" spans="76:77" ht="12" customHeight="1" x14ac:dyDescent="0.7">
      <c r="BX142" s="72" t="s">
        <v>629</v>
      </c>
      <c r="BY142" s="72">
        <v>1</v>
      </c>
    </row>
    <row r="143" spans="76:77" ht="12" customHeight="1" x14ac:dyDescent="0.7">
      <c r="BX143" s="72" t="s">
        <v>630</v>
      </c>
      <c r="BY143" s="72">
        <v>1</v>
      </c>
    </row>
    <row r="144" spans="76:77" ht="12" customHeight="1" x14ac:dyDescent="0.7">
      <c r="BX144" s="72" t="s">
        <v>631</v>
      </c>
      <c r="BY144" s="72">
        <v>1</v>
      </c>
    </row>
    <row r="145" spans="76:77" ht="12" customHeight="1" x14ac:dyDescent="0.7">
      <c r="BX145" s="72" t="s">
        <v>632</v>
      </c>
      <c r="BY145" s="72">
        <v>1</v>
      </c>
    </row>
    <row r="146" spans="76:77" ht="12" customHeight="1" x14ac:dyDescent="0.7">
      <c r="BX146" s="72" t="s">
        <v>633</v>
      </c>
      <c r="BY146" s="72">
        <v>1</v>
      </c>
    </row>
    <row r="147" spans="76:77" ht="12" customHeight="1" x14ac:dyDescent="0.7">
      <c r="BX147" s="72" t="s">
        <v>634</v>
      </c>
      <c r="BY147" s="72">
        <v>1</v>
      </c>
    </row>
    <row r="148" spans="76:77" ht="12" customHeight="1" x14ac:dyDescent="0.7">
      <c r="BX148" s="72" t="s">
        <v>831</v>
      </c>
      <c r="BY148" s="72">
        <v>1</v>
      </c>
    </row>
    <row r="149" spans="76:77" ht="12" customHeight="1" x14ac:dyDescent="0.7">
      <c r="BX149" s="72" t="s">
        <v>832</v>
      </c>
      <c r="BY149" s="72">
        <v>1</v>
      </c>
    </row>
    <row r="150" spans="76:77" ht="12" customHeight="1" x14ac:dyDescent="0.7">
      <c r="BX150" s="72" t="s">
        <v>635</v>
      </c>
      <c r="BY150" s="72">
        <v>1</v>
      </c>
    </row>
    <row r="151" spans="76:77" ht="12" customHeight="1" x14ac:dyDescent="0.7">
      <c r="BX151" s="72" t="s">
        <v>636</v>
      </c>
      <c r="BY151" s="72">
        <v>1</v>
      </c>
    </row>
    <row r="152" spans="76:77" ht="12" customHeight="1" x14ac:dyDescent="0.7">
      <c r="BX152" s="72" t="s">
        <v>689</v>
      </c>
      <c r="BY152" s="72">
        <v>1</v>
      </c>
    </row>
    <row r="153" spans="76:77" ht="12" customHeight="1" x14ac:dyDescent="0.7">
      <c r="BX153" s="72" t="s">
        <v>690</v>
      </c>
      <c r="BY153" s="72">
        <v>1</v>
      </c>
    </row>
    <row r="154" spans="76:77" ht="12" customHeight="1" x14ac:dyDescent="0.7">
      <c r="BX154" s="72" t="s">
        <v>691</v>
      </c>
      <c r="BY154" s="72">
        <v>1</v>
      </c>
    </row>
    <row r="155" spans="76:77" ht="12" customHeight="1" x14ac:dyDescent="0.7">
      <c r="BX155" s="72" t="s">
        <v>692</v>
      </c>
      <c r="BY155" s="72">
        <v>1</v>
      </c>
    </row>
    <row r="156" spans="76:77" ht="12" customHeight="1" x14ac:dyDescent="0.7">
      <c r="BX156" s="72" t="s">
        <v>693</v>
      </c>
      <c r="BY156" s="72">
        <v>1</v>
      </c>
    </row>
    <row r="157" spans="76:77" ht="12" customHeight="1" x14ac:dyDescent="0.7">
      <c r="BX157" s="72" t="s">
        <v>694</v>
      </c>
      <c r="BY157" s="72">
        <v>1</v>
      </c>
    </row>
    <row r="158" spans="76:77" ht="12" customHeight="1" x14ac:dyDescent="0.7">
      <c r="BX158" s="72" t="s">
        <v>695</v>
      </c>
      <c r="BY158" s="72">
        <v>1</v>
      </c>
    </row>
    <row r="159" spans="76:77" ht="12" customHeight="1" x14ac:dyDescent="0.7">
      <c r="BX159" s="72" t="s">
        <v>696</v>
      </c>
      <c r="BY159" s="72">
        <v>1</v>
      </c>
    </row>
    <row r="160" spans="76:77" ht="12" customHeight="1" x14ac:dyDescent="0.7">
      <c r="BX160" s="72" t="s">
        <v>833</v>
      </c>
      <c r="BY160" s="72">
        <v>1</v>
      </c>
    </row>
    <row r="161" spans="76:77" ht="12" customHeight="1" x14ac:dyDescent="0.7">
      <c r="BX161" s="72" t="s">
        <v>834</v>
      </c>
      <c r="BY161" s="72">
        <v>1</v>
      </c>
    </row>
    <row r="162" spans="76:77" ht="12" customHeight="1" x14ac:dyDescent="0.7">
      <c r="BX162" s="72" t="s">
        <v>637</v>
      </c>
      <c r="BY162" s="72">
        <v>1</v>
      </c>
    </row>
    <row r="163" spans="76:77" ht="12" customHeight="1" x14ac:dyDescent="0.7">
      <c r="BX163" s="72" t="s">
        <v>638</v>
      </c>
      <c r="BY163" s="72">
        <v>1</v>
      </c>
    </row>
    <row r="164" spans="76:77" ht="12" customHeight="1" x14ac:dyDescent="0.7">
      <c r="BX164" s="72" t="s">
        <v>639</v>
      </c>
      <c r="BY164" s="72">
        <v>1</v>
      </c>
    </row>
    <row r="165" spans="76:77" ht="12" customHeight="1" x14ac:dyDescent="0.7">
      <c r="BX165" s="72" t="s">
        <v>835</v>
      </c>
      <c r="BY165" s="72">
        <v>1</v>
      </c>
    </row>
    <row r="166" spans="76:77" ht="12" customHeight="1" thickBot="1" x14ac:dyDescent="0.75">
      <c r="BX166" s="30" t="s">
        <v>640</v>
      </c>
      <c r="BY166" s="30">
        <v>0</v>
      </c>
    </row>
    <row r="167" spans="76:77" ht="12" customHeight="1" x14ac:dyDescent="0.7"/>
    <row r="168" spans="76:77" ht="12" customHeight="1" x14ac:dyDescent="0.7"/>
    <row r="169" spans="76:77" ht="12" customHeight="1" x14ac:dyDescent="0.7"/>
    <row r="170" spans="76:77" ht="12" customHeight="1" x14ac:dyDescent="0.7"/>
    <row r="171" spans="76:77" ht="12" customHeight="1" x14ac:dyDescent="0.7"/>
    <row r="172" spans="76:77" ht="12" customHeight="1" x14ac:dyDescent="0.7"/>
    <row r="173" spans="76:77" ht="12" customHeight="1" x14ac:dyDescent="0.7"/>
    <row r="174" spans="76:77" ht="12" customHeight="1" x14ac:dyDescent="0.7"/>
    <row r="175" spans="76:77" ht="12" customHeight="1" x14ac:dyDescent="0.7"/>
    <row r="176" spans="76:77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  <row r="199" ht="12" customHeight="1" x14ac:dyDescent="0.7"/>
    <row r="200" ht="12" customHeight="1" x14ac:dyDescent="0.7"/>
    <row r="201" ht="12" customHeight="1" x14ac:dyDescent="0.7"/>
    <row r="202" ht="12" customHeight="1" x14ac:dyDescent="0.7"/>
    <row r="203" ht="12" customHeight="1" x14ac:dyDescent="0.7"/>
    <row r="204" ht="12" customHeight="1" x14ac:dyDescent="0.7"/>
    <row r="205" ht="12" customHeight="1" x14ac:dyDescent="0.7"/>
    <row r="206" ht="12" customHeight="1" x14ac:dyDescent="0.7"/>
    <row r="207" ht="12" customHeight="1" x14ac:dyDescent="0.7"/>
    <row r="208" ht="12" customHeight="1" x14ac:dyDescent="0.7"/>
  </sheetData>
  <sheetProtection formatRows="0"/>
  <mergeCells count="16">
    <mergeCell ref="N4:N6"/>
    <mergeCell ref="F5:G5"/>
    <mergeCell ref="L4:M4"/>
    <mergeCell ref="L5:L6"/>
    <mergeCell ref="H5:H6"/>
    <mergeCell ref="K5:K6"/>
    <mergeCell ref="M5:M6"/>
    <mergeCell ref="J5:J6"/>
    <mergeCell ref="I5:I6"/>
    <mergeCell ref="E4:I4"/>
    <mergeCell ref="A4:A6"/>
    <mergeCell ref="C4:C6"/>
    <mergeCell ref="B4:B6"/>
    <mergeCell ref="D4:D6"/>
    <mergeCell ref="J4:K4"/>
    <mergeCell ref="E5:E6"/>
  </mergeCells>
  <phoneticPr fontId="2"/>
  <conditionalFormatting sqref="F7:G12 F22:G26 F17:G17">
    <cfRule type="expression" dxfId="421" priority="14">
      <formula>COUNTIF($E7,"*A*")</formula>
    </cfRule>
  </conditionalFormatting>
  <conditionalFormatting sqref="H7:H12 H22:H26 H17">
    <cfRule type="expression" dxfId="420" priority="13">
      <formula>OR(COUNTIF($E7,"*A*"),COUNTIF($E7,"*他*"))</formula>
    </cfRule>
  </conditionalFormatting>
  <conditionalFormatting sqref="B8:N12 B22:N26 B17:N17 C7:N7 A7:A26">
    <cfRule type="expression" dxfId="419" priority="12">
      <formula>$BA$3=TRUE</formula>
    </cfRule>
  </conditionalFormatting>
  <conditionalFormatting sqref="F18:G21">
    <cfRule type="expression" dxfId="418" priority="8">
      <formula>COUNTIF($E18,"*A*")</formula>
    </cfRule>
  </conditionalFormatting>
  <conditionalFormatting sqref="H18:H21">
    <cfRule type="expression" dxfId="417" priority="7">
      <formula>OR(COUNTIF($E18,"*A*"),COUNTIF($E18,"*他*"))</formula>
    </cfRule>
  </conditionalFormatting>
  <conditionalFormatting sqref="B18:N21">
    <cfRule type="expression" dxfId="416" priority="6">
      <formula>$BA$3=TRUE</formula>
    </cfRule>
  </conditionalFormatting>
  <conditionalFormatting sqref="F13:G16">
    <cfRule type="expression" dxfId="415" priority="5">
      <formula>COUNTIF($E13,"*A*")</formula>
    </cfRule>
  </conditionalFormatting>
  <conditionalFormatting sqref="H13:H16">
    <cfRule type="expression" dxfId="414" priority="4">
      <formula>OR(COUNTIF($E13,"*A*"),COUNTIF($E13,"*他*"))</formula>
    </cfRule>
  </conditionalFormatting>
  <conditionalFormatting sqref="B13:N16">
    <cfRule type="expression" dxfId="413" priority="3">
      <formula>$BA$3=TRUE</formula>
    </cfRule>
  </conditionalFormatting>
  <conditionalFormatting sqref="B7">
    <cfRule type="expression" dxfId="412" priority="2">
      <formula>$BN$3=TRUE</formula>
    </cfRule>
  </conditionalFormatting>
  <conditionalFormatting sqref="J7:K26">
    <cfRule type="expression" dxfId="411" priority="1">
      <formula>$A7=1</formula>
    </cfRule>
  </conditionalFormatting>
  <dataValidations count="5">
    <dataValidation type="list" allowBlank="1" showInputMessage="1" showErrorMessage="1" sqref="I7:I26" xr:uid="{00000000-0002-0000-0500-000000000000}">
      <formula1>"有,無"</formula1>
    </dataValidation>
    <dataValidation type="list" allowBlank="1" showInputMessage="1" showErrorMessage="1" sqref="H7:H26" xr:uid="{00000000-0002-0000-0500-000001000000}">
      <formula1>$CC$102:$CC$105</formula1>
    </dataValidation>
    <dataValidation type="list" allowBlank="1" showInputMessage="1" showErrorMessage="1" sqref="E7:E26" xr:uid="{00000000-0002-0000-0500-000002000000}">
      <formula1>$CA$102:$CA$105</formula1>
    </dataValidation>
    <dataValidation type="list" allowBlank="1" showInputMessage="1" showErrorMessage="1" sqref="J7:J26 L7:L26" xr:uid="{00000000-0002-0000-0500-000003000000}">
      <formula1>$CE$102:$CE$104</formula1>
    </dataValidation>
    <dataValidation type="list" allowBlank="1" showInputMessage="1" showErrorMessage="1" sqref="D7:D26" xr:uid="{00000000-0002-0000-0500-000004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landscape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2</xdr:col>
                    <xdr:colOff>1204913</xdr:colOff>
                    <xdr:row>0</xdr:row>
                    <xdr:rowOff>138113</xdr:rowOff>
                  </from>
                  <to>
                    <xdr:col>3</xdr:col>
                    <xdr:colOff>1357313</xdr:colOff>
                    <xdr:row>2</xdr:row>
                    <xdr:rowOff>23813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K218"/>
  <sheetViews>
    <sheetView showGridLines="0" view="pageBreakPreview" zoomScale="80" zoomScaleNormal="85" zoomScaleSheetLayoutView="80" workbookViewId="0"/>
  </sheetViews>
  <sheetFormatPr defaultColWidth="8.6875" defaultRowHeight="12" x14ac:dyDescent="0.7"/>
  <cols>
    <col min="1" max="1" width="1.6875" style="204" customWidth="1"/>
    <col min="2" max="2" width="4.125" style="187" customWidth="1"/>
    <col min="3" max="3" width="11.6875" style="5" customWidth="1"/>
    <col min="4" max="4" width="26.625" style="5" customWidth="1"/>
    <col min="5" max="5" width="14.5" style="5" customWidth="1"/>
    <col min="6" max="6" width="14.125" style="5" customWidth="1"/>
    <col min="7" max="7" width="9.6875" style="33" customWidth="1"/>
    <col min="8" max="8" width="14.625" style="33" customWidth="1"/>
    <col min="9" max="9" width="9.6875" style="33" customWidth="1"/>
    <col min="10" max="10" width="14.5" style="33" customWidth="1"/>
    <col min="11" max="11" width="9.6875" style="33" customWidth="1"/>
    <col min="12" max="12" width="15.625" style="33" customWidth="1"/>
    <col min="13" max="13" width="57.5" style="33" customWidth="1"/>
    <col min="14" max="14" width="9.125" style="33" hidden="1" customWidth="1"/>
    <col min="15" max="19" width="8.6875" style="33" hidden="1" customWidth="1"/>
    <col min="20" max="29" width="8.6875" style="5" hidden="1" customWidth="1"/>
    <col min="30" max="30" width="22.1875" style="5" hidden="1" customWidth="1"/>
    <col min="31" max="31" width="12.625" style="5" hidden="1" customWidth="1"/>
    <col min="32" max="32" width="3.6875" style="187" customWidth="1"/>
    <col min="33" max="33" width="2.1875" style="187" customWidth="1"/>
    <col min="34" max="34" width="4.125" style="187" customWidth="1"/>
    <col min="35" max="66" width="2.1875" style="187" customWidth="1"/>
    <col min="67" max="67" width="9.1875" style="187" hidden="1" customWidth="1"/>
    <col min="68" max="81" width="2.1875" style="187" customWidth="1"/>
    <col min="82" max="82" width="2.1875" style="205" customWidth="1"/>
    <col min="83" max="83" width="2.1875" style="206" customWidth="1"/>
    <col min="84" max="92" width="2.1875" style="187" customWidth="1"/>
    <col min="93" max="93" width="8.6875" style="187"/>
    <col min="94" max="95" width="8.6875" style="207"/>
    <col min="96" max="96" width="6.125" style="207" customWidth="1"/>
    <col min="97" max="97" width="8.6875" style="207"/>
    <col min="98" max="98" width="8.1875" style="207" customWidth="1"/>
    <col min="99" max="99" width="9.6875" style="207" customWidth="1"/>
    <col min="100" max="100" width="6.5" style="207" customWidth="1"/>
    <col min="101" max="108" width="8.6875" style="207"/>
    <col min="109" max="109" width="26.1875" style="207" customWidth="1"/>
    <col min="110" max="115" width="8.6875" style="207"/>
    <col min="116" max="16384" width="8.6875" style="187"/>
  </cols>
  <sheetData>
    <row r="1" spans="1:83" ht="12" customHeight="1" thickBot="1" x14ac:dyDescent="0.75"/>
    <row r="2" spans="1:83" ht="20" customHeight="1" thickBot="1" x14ac:dyDescent="0.75">
      <c r="B2" s="498" t="str">
        <f ca="1">MID(CELL("filename",C2),FIND("]",CELL("filename",C2))+1,3)&amp;"．"</f>
        <v>6-1．</v>
      </c>
      <c r="C2" s="45" t="s">
        <v>887</v>
      </c>
      <c r="F2" s="130" t="str">
        <f>IF('4. 排出源リスト'!F5&amp;"年度"="","",'4. 排出源リスト'!F5&amp;"年度")</f>
        <v>令和2年度</v>
      </c>
      <c r="BO2" s="187" t="s">
        <v>761</v>
      </c>
    </row>
    <row r="3" spans="1:83" ht="12" customHeight="1" thickBot="1" x14ac:dyDescent="0.75">
      <c r="BO3" s="536" t="b">
        <v>0</v>
      </c>
    </row>
    <row r="4" spans="1:83" ht="17" customHeight="1" x14ac:dyDescent="0.7">
      <c r="B4" s="839"/>
      <c r="C4" s="840" t="s">
        <v>749</v>
      </c>
      <c r="D4" s="851" t="s">
        <v>586</v>
      </c>
      <c r="E4" s="896" t="s">
        <v>945</v>
      </c>
      <c r="F4" s="892" t="s">
        <v>946</v>
      </c>
      <c r="G4" s="879"/>
      <c r="H4" s="892" t="s">
        <v>588</v>
      </c>
      <c r="I4" s="893"/>
      <c r="J4" s="879" t="s">
        <v>659</v>
      </c>
      <c r="K4" s="879"/>
      <c r="L4" s="881" t="s">
        <v>836</v>
      </c>
      <c r="M4" s="901" t="s">
        <v>704</v>
      </c>
      <c r="N4" s="887" t="s">
        <v>747</v>
      </c>
      <c r="O4" s="889" t="s">
        <v>750</v>
      </c>
      <c r="P4" s="867" t="s">
        <v>862</v>
      </c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9" t="s">
        <v>751</v>
      </c>
      <c r="AC4" s="870" t="s">
        <v>748</v>
      </c>
      <c r="AD4" s="873" t="s">
        <v>772</v>
      </c>
      <c r="AE4" s="874"/>
    </row>
    <row r="5" spans="1:83" ht="14" customHeight="1" x14ac:dyDescent="0.7">
      <c r="B5" s="839"/>
      <c r="C5" s="841"/>
      <c r="D5" s="852"/>
      <c r="E5" s="897"/>
      <c r="F5" s="894"/>
      <c r="G5" s="880"/>
      <c r="H5" s="894"/>
      <c r="I5" s="895"/>
      <c r="J5" s="880"/>
      <c r="K5" s="880"/>
      <c r="L5" s="882"/>
      <c r="M5" s="902"/>
      <c r="N5" s="888"/>
      <c r="O5" s="890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56"/>
      <c r="AC5" s="871"/>
      <c r="AD5" s="875" t="s">
        <v>773</v>
      </c>
      <c r="AE5" s="877" t="s">
        <v>755</v>
      </c>
      <c r="CD5" s="208"/>
      <c r="CE5" s="209"/>
    </row>
    <row r="6" spans="1:83" ht="20" customHeight="1" thickBot="1" x14ac:dyDescent="0.75">
      <c r="A6" s="485"/>
      <c r="B6" s="839"/>
      <c r="C6" s="842"/>
      <c r="D6" s="853"/>
      <c r="E6" s="898"/>
      <c r="F6" s="229" t="s">
        <v>657</v>
      </c>
      <c r="G6" s="230" t="s">
        <v>658</v>
      </c>
      <c r="H6" s="231" t="s">
        <v>703</v>
      </c>
      <c r="I6" s="232" t="s">
        <v>676</v>
      </c>
      <c r="J6" s="233" t="s">
        <v>703</v>
      </c>
      <c r="K6" s="234" t="s">
        <v>676</v>
      </c>
      <c r="L6" s="883"/>
      <c r="M6" s="903"/>
      <c r="N6" s="235" t="s">
        <v>746</v>
      </c>
      <c r="O6" s="891"/>
      <c r="P6" s="105" t="s">
        <v>660</v>
      </c>
      <c r="Q6" s="105" t="s">
        <v>661</v>
      </c>
      <c r="R6" s="105" t="s">
        <v>662</v>
      </c>
      <c r="S6" s="105" t="s">
        <v>663</v>
      </c>
      <c r="T6" s="105" t="s">
        <v>664</v>
      </c>
      <c r="U6" s="105" t="s">
        <v>665</v>
      </c>
      <c r="V6" s="105" t="s">
        <v>666</v>
      </c>
      <c r="W6" s="105" t="s">
        <v>667</v>
      </c>
      <c r="X6" s="105" t="s">
        <v>668</v>
      </c>
      <c r="Y6" s="105" t="s">
        <v>669</v>
      </c>
      <c r="Z6" s="105" t="s">
        <v>670</v>
      </c>
      <c r="AA6" s="105" t="s">
        <v>671</v>
      </c>
      <c r="AB6" s="857"/>
      <c r="AC6" s="872"/>
      <c r="AD6" s="876"/>
      <c r="AE6" s="878"/>
      <c r="CD6" s="210"/>
      <c r="CE6" s="209"/>
    </row>
    <row r="7" spans="1:83" ht="25.25" customHeight="1" x14ac:dyDescent="0.7">
      <c r="A7" s="485" t="e">
        <f>VLOOKUP(D7,非表示_活動量と単位!$D$8:$E$75,2,FALSE)</f>
        <v>#N/A</v>
      </c>
      <c r="B7" s="499"/>
      <c r="C7" s="484"/>
      <c r="D7" s="387"/>
      <c r="E7" s="673"/>
      <c r="F7" s="677" t="str">
        <f>IF(E7="","",INT(E7))</f>
        <v/>
      </c>
      <c r="G7" s="282" t="str">
        <f>IF($D7="","",VLOOKUP($D7,活動の種別と単位,4,FALSE))</f>
        <v/>
      </c>
      <c r="H7" s="627" t="str">
        <f>IF($D7="","",IF(VLOOKUP($C7,モニタリングポイント,9,FALSE)="デフォルト値",VLOOKUP($D7,デフォルト値,4,FALSE),""))</f>
        <v/>
      </c>
      <c r="I7" s="622" t="str">
        <f t="shared" ref="I7:I21" si="0">IF($D7="","",VLOOKUP($D7,活動の種別と単位,5,FALSE))</f>
        <v/>
      </c>
      <c r="J7" s="630" t="str">
        <f t="shared" ref="J7:J21" si="1">IF($D7="","",IF(VLOOKUP($C7,モニタリングポイント,11,FALSE)="デフォルト値",VLOOKUP($D7,デフォルト値,5,FALSE),""))</f>
        <v/>
      </c>
      <c r="K7" s="282" t="str">
        <f t="shared" ref="K7:K21" si="2">IF($D7="","",VLOOKUP($D7,活動の種別と単位,6,FALSE))</f>
        <v/>
      </c>
      <c r="L7" s="294" t="str">
        <f>IF($D7="","",IF($A7=0,F7*H7*J7,F7*J7))</f>
        <v/>
      </c>
      <c r="M7" s="592"/>
      <c r="N7" s="283" t="str">
        <f t="shared" ref="N7:N21" si="3">IF($D7="","",VLOOKUP($D7,活動の種別と単位,3,FALSE))</f>
        <v/>
      </c>
      <c r="O7" s="328"/>
      <c r="P7" s="329"/>
      <c r="Q7" s="330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2"/>
      <c r="AC7" s="332"/>
      <c r="AD7" s="284" t="str">
        <f>IF($D7="","",VLOOKUP($D7,活動の種別と単位,7,FALSE))</f>
        <v/>
      </c>
      <c r="AE7" s="285" t="str">
        <f t="shared" ref="AE7:AE31" si="4">IF($D7="","",IF(AD7="---","---",IF(OR($D7="系統電力",$D7="産業用蒸気",$D7="温水",$D7="冷水",$D7="蒸気（産業用以外）"),F7*VLOOKUP($D7,GJ換算係数,2,FALSE),F7*H7)))</f>
        <v/>
      </c>
      <c r="CD7" s="210"/>
      <c r="CE7" s="209"/>
    </row>
    <row r="8" spans="1:83" ht="25.25" customHeight="1" x14ac:dyDescent="0.7">
      <c r="A8" s="485" t="e">
        <f>VLOOKUP(D8,非表示_活動量と単位!$D$8:$E$75,2,FALSE)</f>
        <v>#N/A</v>
      </c>
      <c r="B8" s="499"/>
      <c r="C8" s="487"/>
      <c r="D8" s="319"/>
      <c r="E8" s="674"/>
      <c r="F8" s="678" t="str">
        <f t="shared" ref="F8:F31" si="5">IF(E8="","",INT(E8))</f>
        <v/>
      </c>
      <c r="G8" s="287" t="str">
        <f t="shared" ref="G8:G21" si="6">IF($D8="","",VLOOKUP($D8,活動の種別と単位,4,FALSE))</f>
        <v/>
      </c>
      <c r="H8" s="628" t="str">
        <f t="shared" ref="H8:H21" si="7">IF($D8="","",IF(VLOOKUP($C8,モニタリングポイント,9,FALSE)="デフォルト値",VLOOKUP($D8,デフォルト値,4,FALSE),""))</f>
        <v/>
      </c>
      <c r="I8" s="623" t="str">
        <f t="shared" si="0"/>
        <v/>
      </c>
      <c r="J8" s="631" t="str">
        <f t="shared" si="1"/>
        <v/>
      </c>
      <c r="K8" s="287" t="str">
        <f t="shared" si="2"/>
        <v/>
      </c>
      <c r="L8" s="295" t="str">
        <f t="shared" ref="L8:L21" si="8">IF($D8="","",IF($A8=0,F8*H8*J8,F8*J8))</f>
        <v/>
      </c>
      <c r="M8" s="593"/>
      <c r="N8" s="288" t="str">
        <f t="shared" si="3"/>
        <v/>
      </c>
      <c r="O8" s="333"/>
      <c r="P8" s="334"/>
      <c r="Q8" s="335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7"/>
      <c r="AC8" s="337"/>
      <c r="AD8" s="315" t="str">
        <f t="shared" ref="AD8:AD31" si="9">IF($D8="","",VLOOKUP($D8,活動の種別と単位,7,FALSE))</f>
        <v/>
      </c>
      <c r="AE8" s="289" t="str">
        <f t="shared" si="4"/>
        <v/>
      </c>
      <c r="CD8" s="210"/>
      <c r="CE8" s="209"/>
    </row>
    <row r="9" spans="1:83" ht="25.25" customHeight="1" x14ac:dyDescent="0.7">
      <c r="A9" s="485" t="e">
        <f>VLOOKUP(D9,非表示_活動量と単位!$D$8:$E$75,2,FALSE)</f>
        <v>#N/A</v>
      </c>
      <c r="B9" s="499"/>
      <c r="C9" s="487"/>
      <c r="D9" s="319"/>
      <c r="E9" s="674"/>
      <c r="F9" s="678" t="str">
        <f t="shared" si="5"/>
        <v/>
      </c>
      <c r="G9" s="287" t="str">
        <f t="shared" si="6"/>
        <v/>
      </c>
      <c r="H9" s="628" t="str">
        <f t="shared" si="7"/>
        <v/>
      </c>
      <c r="I9" s="623" t="str">
        <f t="shared" si="0"/>
        <v/>
      </c>
      <c r="J9" s="631" t="str">
        <f t="shared" si="1"/>
        <v/>
      </c>
      <c r="K9" s="287" t="str">
        <f t="shared" si="2"/>
        <v/>
      </c>
      <c r="L9" s="295" t="str">
        <f t="shared" si="8"/>
        <v/>
      </c>
      <c r="M9" s="593"/>
      <c r="N9" s="288" t="str">
        <f t="shared" si="3"/>
        <v/>
      </c>
      <c r="O9" s="333"/>
      <c r="P9" s="334"/>
      <c r="Q9" s="335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7"/>
      <c r="AC9" s="337"/>
      <c r="AD9" s="315" t="str">
        <f t="shared" si="9"/>
        <v/>
      </c>
      <c r="AE9" s="289" t="str">
        <f t="shared" si="4"/>
        <v/>
      </c>
      <c r="CD9" s="210"/>
      <c r="CE9" s="209"/>
    </row>
    <row r="10" spans="1:83" ht="25.25" customHeight="1" x14ac:dyDescent="0.7">
      <c r="A10" s="485" t="e">
        <f>VLOOKUP(D10,非表示_活動量と単位!$D$8:$E$75,2,FALSE)</f>
        <v>#N/A</v>
      </c>
      <c r="B10" s="499"/>
      <c r="C10" s="487"/>
      <c r="D10" s="319"/>
      <c r="E10" s="674"/>
      <c r="F10" s="678" t="str">
        <f t="shared" si="5"/>
        <v/>
      </c>
      <c r="G10" s="287" t="str">
        <f t="shared" si="6"/>
        <v/>
      </c>
      <c r="H10" s="628" t="str">
        <f t="shared" si="7"/>
        <v/>
      </c>
      <c r="I10" s="623" t="str">
        <f t="shared" si="0"/>
        <v/>
      </c>
      <c r="J10" s="631" t="str">
        <f t="shared" si="1"/>
        <v/>
      </c>
      <c r="K10" s="287" t="str">
        <f t="shared" si="2"/>
        <v/>
      </c>
      <c r="L10" s="295" t="str">
        <f t="shared" si="8"/>
        <v/>
      </c>
      <c r="M10" s="593"/>
      <c r="N10" s="288" t="str">
        <f t="shared" si="3"/>
        <v/>
      </c>
      <c r="O10" s="333"/>
      <c r="P10" s="334"/>
      <c r="Q10" s="335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7"/>
      <c r="AC10" s="337"/>
      <c r="AD10" s="315" t="str">
        <f t="shared" si="9"/>
        <v/>
      </c>
      <c r="AE10" s="289" t="str">
        <f t="shared" si="4"/>
        <v/>
      </c>
      <c r="CD10" s="210"/>
      <c r="CE10" s="209"/>
    </row>
    <row r="11" spans="1:83" ht="25.25" customHeight="1" x14ac:dyDescent="0.7">
      <c r="A11" s="485" t="e">
        <f>VLOOKUP(D11,非表示_活動量と単位!$D$8:$E$75,2,FALSE)</f>
        <v>#N/A</v>
      </c>
      <c r="B11" s="499"/>
      <c r="C11" s="487"/>
      <c r="D11" s="319"/>
      <c r="E11" s="674"/>
      <c r="F11" s="678" t="str">
        <f t="shared" si="5"/>
        <v/>
      </c>
      <c r="G11" s="287" t="str">
        <f t="shared" si="6"/>
        <v/>
      </c>
      <c r="H11" s="628" t="str">
        <f t="shared" si="7"/>
        <v/>
      </c>
      <c r="I11" s="623" t="str">
        <f t="shared" si="0"/>
        <v/>
      </c>
      <c r="J11" s="631" t="str">
        <f t="shared" si="1"/>
        <v/>
      </c>
      <c r="K11" s="287" t="str">
        <f t="shared" si="2"/>
        <v/>
      </c>
      <c r="L11" s="295" t="str">
        <f t="shared" si="8"/>
        <v/>
      </c>
      <c r="M11" s="593"/>
      <c r="N11" s="288" t="str">
        <f t="shared" si="3"/>
        <v/>
      </c>
      <c r="O11" s="333"/>
      <c r="P11" s="334"/>
      <c r="Q11" s="335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7"/>
      <c r="AC11" s="337"/>
      <c r="AD11" s="315" t="str">
        <f t="shared" si="9"/>
        <v/>
      </c>
      <c r="AE11" s="289" t="str">
        <f t="shared" ref="AE11:AE12" si="10">IF($D11="","",IF(AD11="---","---",IF(OR($D11="系統電力",$D11="産業用蒸気",$D11="温水",$D11="冷水",$D11="蒸気（産業用以外）"),F11*VLOOKUP($D11,GJ換算係数,2,FALSE),F11*H11)))</f>
        <v/>
      </c>
      <c r="CD11" s="210"/>
      <c r="CE11" s="209"/>
    </row>
    <row r="12" spans="1:83" ht="25.25" customHeight="1" x14ac:dyDescent="0.7">
      <c r="A12" s="485" t="e">
        <f>VLOOKUP(D12,非表示_活動量と単位!$D$8:$E$75,2,FALSE)</f>
        <v>#N/A</v>
      </c>
      <c r="B12" s="499"/>
      <c r="C12" s="487"/>
      <c r="D12" s="319"/>
      <c r="E12" s="674"/>
      <c r="F12" s="678" t="str">
        <f t="shared" si="5"/>
        <v/>
      </c>
      <c r="G12" s="287" t="str">
        <f t="shared" si="6"/>
        <v/>
      </c>
      <c r="H12" s="628" t="str">
        <f t="shared" si="7"/>
        <v/>
      </c>
      <c r="I12" s="623" t="str">
        <f t="shared" si="0"/>
        <v/>
      </c>
      <c r="J12" s="631" t="str">
        <f t="shared" si="1"/>
        <v/>
      </c>
      <c r="K12" s="287" t="str">
        <f t="shared" si="2"/>
        <v/>
      </c>
      <c r="L12" s="295" t="str">
        <f t="shared" si="8"/>
        <v/>
      </c>
      <c r="M12" s="593"/>
      <c r="N12" s="288" t="str">
        <f t="shared" si="3"/>
        <v/>
      </c>
      <c r="O12" s="333"/>
      <c r="P12" s="334"/>
      <c r="Q12" s="335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7"/>
      <c r="AC12" s="337"/>
      <c r="AD12" s="315" t="str">
        <f t="shared" si="9"/>
        <v/>
      </c>
      <c r="AE12" s="289" t="str">
        <f t="shared" si="10"/>
        <v/>
      </c>
      <c r="CD12" s="210"/>
      <c r="CE12" s="209"/>
    </row>
    <row r="13" spans="1:83" ht="25.25" customHeight="1" x14ac:dyDescent="0.7">
      <c r="A13" s="485" t="e">
        <f>VLOOKUP(D13,非表示_活動量と単位!$D$8:$E$75,2,FALSE)</f>
        <v>#N/A</v>
      </c>
      <c r="B13" s="499"/>
      <c r="C13" s="487"/>
      <c r="D13" s="319"/>
      <c r="E13" s="674"/>
      <c r="F13" s="678" t="str">
        <f t="shared" si="5"/>
        <v/>
      </c>
      <c r="G13" s="287" t="str">
        <f t="shared" si="6"/>
        <v/>
      </c>
      <c r="H13" s="628" t="str">
        <f t="shared" si="7"/>
        <v/>
      </c>
      <c r="I13" s="623" t="str">
        <f t="shared" si="0"/>
        <v/>
      </c>
      <c r="J13" s="631" t="str">
        <f t="shared" si="1"/>
        <v/>
      </c>
      <c r="K13" s="287" t="str">
        <f t="shared" si="2"/>
        <v/>
      </c>
      <c r="L13" s="295" t="str">
        <f t="shared" si="8"/>
        <v/>
      </c>
      <c r="M13" s="593"/>
      <c r="N13" s="288" t="str">
        <f t="shared" si="3"/>
        <v/>
      </c>
      <c r="O13" s="333"/>
      <c r="P13" s="334"/>
      <c r="Q13" s="335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7"/>
      <c r="AC13" s="337"/>
      <c r="AD13" s="315" t="str">
        <f t="shared" si="9"/>
        <v/>
      </c>
      <c r="AE13" s="289" t="str">
        <f t="shared" si="4"/>
        <v/>
      </c>
      <c r="CD13" s="210"/>
      <c r="CE13" s="209"/>
    </row>
    <row r="14" spans="1:83" ht="25.25" customHeight="1" x14ac:dyDescent="0.7">
      <c r="A14" s="485" t="e">
        <f>VLOOKUP(D14,非表示_活動量と単位!$D$8:$E$75,2,FALSE)</f>
        <v>#N/A</v>
      </c>
      <c r="B14" s="499"/>
      <c r="C14" s="487"/>
      <c r="D14" s="319"/>
      <c r="E14" s="674"/>
      <c r="F14" s="678" t="str">
        <f t="shared" si="5"/>
        <v/>
      </c>
      <c r="G14" s="287" t="str">
        <f t="shared" si="6"/>
        <v/>
      </c>
      <c r="H14" s="628" t="str">
        <f>IF($D14="","",IF(VLOOKUP($C14,モニタリングポイント,9,FALSE)="デフォルト値",VLOOKUP($D14,デフォルト値,4,FALSE),""))</f>
        <v/>
      </c>
      <c r="I14" s="623" t="str">
        <f t="shared" si="0"/>
        <v/>
      </c>
      <c r="J14" s="631" t="str">
        <f t="shared" si="1"/>
        <v/>
      </c>
      <c r="K14" s="287" t="str">
        <f t="shared" si="2"/>
        <v/>
      </c>
      <c r="L14" s="295" t="str">
        <f t="shared" si="8"/>
        <v/>
      </c>
      <c r="M14" s="593"/>
      <c r="N14" s="288" t="str">
        <f t="shared" si="3"/>
        <v/>
      </c>
      <c r="O14" s="333"/>
      <c r="P14" s="334"/>
      <c r="Q14" s="335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7"/>
      <c r="AC14" s="337"/>
      <c r="AD14" s="315" t="str">
        <f t="shared" si="9"/>
        <v/>
      </c>
      <c r="AE14" s="289" t="str">
        <f t="shared" si="4"/>
        <v/>
      </c>
      <c r="CD14" s="210"/>
      <c r="CE14" s="209"/>
    </row>
    <row r="15" spans="1:83" ht="25.25" customHeight="1" x14ac:dyDescent="0.7">
      <c r="A15" s="485" t="e">
        <f>VLOOKUP(D15,非表示_活動量と単位!$D$8:$E$75,2,FALSE)</f>
        <v>#N/A</v>
      </c>
      <c r="B15" s="499"/>
      <c r="C15" s="487"/>
      <c r="D15" s="319"/>
      <c r="E15" s="674"/>
      <c r="F15" s="678" t="str">
        <f t="shared" si="5"/>
        <v/>
      </c>
      <c r="G15" s="287" t="str">
        <f t="shared" si="6"/>
        <v/>
      </c>
      <c r="H15" s="628" t="str">
        <f t="shared" si="7"/>
        <v/>
      </c>
      <c r="I15" s="623" t="str">
        <f t="shared" si="0"/>
        <v/>
      </c>
      <c r="J15" s="631" t="str">
        <f t="shared" si="1"/>
        <v/>
      </c>
      <c r="K15" s="287" t="str">
        <f t="shared" si="2"/>
        <v/>
      </c>
      <c r="L15" s="295" t="str">
        <f t="shared" si="8"/>
        <v/>
      </c>
      <c r="M15" s="593"/>
      <c r="N15" s="288" t="str">
        <f t="shared" si="3"/>
        <v/>
      </c>
      <c r="O15" s="333"/>
      <c r="P15" s="334"/>
      <c r="Q15" s="335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7"/>
      <c r="AC15" s="337"/>
      <c r="AD15" s="315" t="str">
        <f t="shared" si="9"/>
        <v/>
      </c>
      <c r="AE15" s="289" t="str">
        <f t="shared" si="4"/>
        <v/>
      </c>
      <c r="CD15" s="210"/>
      <c r="CE15" s="209"/>
    </row>
    <row r="16" spans="1:83" ht="25.25" customHeight="1" x14ac:dyDescent="0.7">
      <c r="A16" s="485" t="e">
        <f>VLOOKUP(D16,非表示_活動量と単位!$D$8:$E$75,2,FALSE)</f>
        <v>#N/A</v>
      </c>
      <c r="B16" s="499"/>
      <c r="C16" s="487"/>
      <c r="D16" s="319"/>
      <c r="E16" s="674"/>
      <c r="F16" s="678" t="str">
        <f t="shared" si="5"/>
        <v/>
      </c>
      <c r="G16" s="287" t="str">
        <f t="shared" si="6"/>
        <v/>
      </c>
      <c r="H16" s="628" t="str">
        <f t="shared" si="7"/>
        <v/>
      </c>
      <c r="I16" s="623" t="str">
        <f t="shared" si="0"/>
        <v/>
      </c>
      <c r="J16" s="631" t="str">
        <f t="shared" si="1"/>
        <v/>
      </c>
      <c r="K16" s="287" t="str">
        <f t="shared" si="2"/>
        <v/>
      </c>
      <c r="L16" s="295" t="str">
        <f t="shared" si="8"/>
        <v/>
      </c>
      <c r="M16" s="593"/>
      <c r="N16" s="288" t="str">
        <f t="shared" si="3"/>
        <v/>
      </c>
      <c r="O16" s="333"/>
      <c r="P16" s="334"/>
      <c r="Q16" s="335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7"/>
      <c r="AC16" s="337"/>
      <c r="AD16" s="315" t="str">
        <f t="shared" si="9"/>
        <v/>
      </c>
      <c r="AE16" s="289" t="str">
        <f t="shared" si="4"/>
        <v/>
      </c>
      <c r="CD16" s="210"/>
      <c r="CE16" s="209"/>
    </row>
    <row r="17" spans="1:83" ht="25.25" customHeight="1" x14ac:dyDescent="0.7">
      <c r="A17" s="485" t="e">
        <f>VLOOKUP(D17,非表示_活動量と単位!$D$8:$E$75,2,FALSE)</f>
        <v>#N/A</v>
      </c>
      <c r="B17" s="499"/>
      <c r="C17" s="487"/>
      <c r="D17" s="319"/>
      <c r="E17" s="674"/>
      <c r="F17" s="678" t="str">
        <f t="shared" si="5"/>
        <v/>
      </c>
      <c r="G17" s="287" t="str">
        <f t="shared" si="6"/>
        <v/>
      </c>
      <c r="H17" s="628" t="str">
        <f t="shared" si="7"/>
        <v/>
      </c>
      <c r="I17" s="623" t="str">
        <f t="shared" si="0"/>
        <v/>
      </c>
      <c r="J17" s="631" t="str">
        <f t="shared" si="1"/>
        <v/>
      </c>
      <c r="K17" s="287" t="str">
        <f t="shared" si="2"/>
        <v/>
      </c>
      <c r="L17" s="295" t="str">
        <f t="shared" si="8"/>
        <v/>
      </c>
      <c r="M17" s="593"/>
      <c r="N17" s="288" t="str">
        <f t="shared" si="3"/>
        <v/>
      </c>
      <c r="O17" s="333"/>
      <c r="P17" s="334"/>
      <c r="Q17" s="335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7"/>
      <c r="AC17" s="337"/>
      <c r="AD17" s="315" t="str">
        <f t="shared" si="9"/>
        <v/>
      </c>
      <c r="AE17" s="289" t="str">
        <f t="shared" si="4"/>
        <v/>
      </c>
      <c r="CD17" s="210"/>
      <c r="CE17" s="209"/>
    </row>
    <row r="18" spans="1:83" ht="25.25" customHeight="1" x14ac:dyDescent="0.7">
      <c r="A18" s="485" t="e">
        <f>VLOOKUP(D18,非表示_活動量と単位!$D$8:$E$75,2,FALSE)</f>
        <v>#N/A</v>
      </c>
      <c r="B18" s="499"/>
      <c r="C18" s="487"/>
      <c r="D18" s="319"/>
      <c r="E18" s="674"/>
      <c r="F18" s="678" t="str">
        <f t="shared" si="5"/>
        <v/>
      </c>
      <c r="G18" s="287" t="str">
        <f t="shared" si="6"/>
        <v/>
      </c>
      <c r="H18" s="628" t="str">
        <f t="shared" si="7"/>
        <v/>
      </c>
      <c r="I18" s="623" t="str">
        <f t="shared" si="0"/>
        <v/>
      </c>
      <c r="J18" s="631" t="str">
        <f t="shared" si="1"/>
        <v/>
      </c>
      <c r="K18" s="287" t="str">
        <f t="shared" si="2"/>
        <v/>
      </c>
      <c r="L18" s="295" t="str">
        <f t="shared" si="8"/>
        <v/>
      </c>
      <c r="M18" s="593"/>
      <c r="N18" s="288" t="str">
        <f t="shared" si="3"/>
        <v/>
      </c>
      <c r="O18" s="333"/>
      <c r="P18" s="334"/>
      <c r="Q18" s="335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7"/>
      <c r="AC18" s="337"/>
      <c r="AD18" s="315" t="str">
        <f t="shared" si="9"/>
        <v/>
      </c>
      <c r="AE18" s="289" t="str">
        <f t="shared" si="4"/>
        <v/>
      </c>
      <c r="CD18" s="210"/>
      <c r="CE18" s="209"/>
    </row>
    <row r="19" spans="1:83" ht="25.25" customHeight="1" x14ac:dyDescent="0.7">
      <c r="A19" s="485" t="e">
        <f>VLOOKUP(D19,非表示_活動量と単位!$D$8:$E$75,2,FALSE)</f>
        <v>#N/A</v>
      </c>
      <c r="B19" s="499"/>
      <c r="C19" s="487"/>
      <c r="D19" s="319"/>
      <c r="E19" s="674"/>
      <c r="F19" s="678" t="str">
        <f t="shared" si="5"/>
        <v/>
      </c>
      <c r="G19" s="287" t="str">
        <f t="shared" si="6"/>
        <v/>
      </c>
      <c r="H19" s="628" t="str">
        <f t="shared" si="7"/>
        <v/>
      </c>
      <c r="I19" s="623" t="str">
        <f t="shared" si="0"/>
        <v/>
      </c>
      <c r="J19" s="631" t="str">
        <f t="shared" si="1"/>
        <v/>
      </c>
      <c r="K19" s="287" t="str">
        <f t="shared" si="2"/>
        <v/>
      </c>
      <c r="L19" s="295" t="str">
        <f t="shared" si="8"/>
        <v/>
      </c>
      <c r="M19" s="593"/>
      <c r="N19" s="288" t="str">
        <f t="shared" si="3"/>
        <v/>
      </c>
      <c r="O19" s="333"/>
      <c r="P19" s="334"/>
      <c r="Q19" s="335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7"/>
      <c r="AC19" s="337"/>
      <c r="AD19" s="315" t="str">
        <f t="shared" si="9"/>
        <v/>
      </c>
      <c r="AE19" s="289" t="str">
        <f t="shared" si="4"/>
        <v/>
      </c>
      <c r="CD19" s="210"/>
      <c r="CE19" s="209"/>
    </row>
    <row r="20" spans="1:83" ht="25.25" customHeight="1" x14ac:dyDescent="0.7">
      <c r="A20" s="485" t="e">
        <f>VLOOKUP(D20,非表示_活動量と単位!$D$8:$E$75,2,FALSE)</f>
        <v>#N/A</v>
      </c>
      <c r="B20" s="499"/>
      <c r="C20" s="487"/>
      <c r="D20" s="319"/>
      <c r="E20" s="674"/>
      <c r="F20" s="678" t="str">
        <f t="shared" si="5"/>
        <v/>
      </c>
      <c r="G20" s="287" t="str">
        <f t="shared" si="6"/>
        <v/>
      </c>
      <c r="H20" s="628" t="str">
        <f t="shared" si="7"/>
        <v/>
      </c>
      <c r="I20" s="623" t="str">
        <f t="shared" si="0"/>
        <v/>
      </c>
      <c r="J20" s="631" t="str">
        <f t="shared" si="1"/>
        <v/>
      </c>
      <c r="K20" s="287" t="str">
        <f t="shared" si="2"/>
        <v/>
      </c>
      <c r="L20" s="295" t="str">
        <f>IF($D20="","",IF($A20=0,F20*H20*J20,F20*J20))</f>
        <v/>
      </c>
      <c r="M20" s="593"/>
      <c r="N20" s="288" t="str">
        <f t="shared" si="3"/>
        <v/>
      </c>
      <c r="O20" s="333"/>
      <c r="P20" s="334"/>
      <c r="Q20" s="335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7"/>
      <c r="AC20" s="337"/>
      <c r="AD20" s="315" t="str">
        <f t="shared" si="9"/>
        <v/>
      </c>
      <c r="AE20" s="289" t="str">
        <f t="shared" si="4"/>
        <v/>
      </c>
      <c r="CD20" s="210"/>
      <c r="CE20" s="209"/>
    </row>
    <row r="21" spans="1:83" ht="25.25" customHeight="1" thickBot="1" x14ac:dyDescent="0.75">
      <c r="A21" s="485" t="e">
        <f>VLOOKUP(D21,非表示_活動量と単位!$D$8:$E$75,2,FALSE)</f>
        <v>#N/A</v>
      </c>
      <c r="B21" s="499"/>
      <c r="C21" s="487"/>
      <c r="D21" s="319"/>
      <c r="E21" s="674"/>
      <c r="F21" s="678" t="str">
        <f t="shared" si="5"/>
        <v/>
      </c>
      <c r="G21" s="287" t="str">
        <f t="shared" si="6"/>
        <v/>
      </c>
      <c r="H21" s="629" t="str">
        <f t="shared" si="7"/>
        <v/>
      </c>
      <c r="I21" s="623" t="str">
        <f t="shared" si="0"/>
        <v/>
      </c>
      <c r="J21" s="632" t="str">
        <f t="shared" si="1"/>
        <v/>
      </c>
      <c r="K21" s="287" t="str">
        <f t="shared" si="2"/>
        <v/>
      </c>
      <c r="L21" s="295" t="str">
        <f t="shared" si="8"/>
        <v/>
      </c>
      <c r="M21" s="593"/>
      <c r="N21" s="288" t="str">
        <f t="shared" si="3"/>
        <v/>
      </c>
      <c r="O21" s="333"/>
      <c r="P21" s="334"/>
      <c r="Q21" s="335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7"/>
      <c r="AC21" s="337"/>
      <c r="AD21" s="315" t="str">
        <f t="shared" si="9"/>
        <v/>
      </c>
      <c r="AE21" s="289" t="str">
        <f t="shared" si="4"/>
        <v/>
      </c>
      <c r="CD21" s="210"/>
      <c r="CE21" s="209"/>
    </row>
    <row r="22" spans="1:83" ht="25.25" customHeight="1" x14ac:dyDescent="0.7">
      <c r="A22" s="485">
        <f t="shared" ref="A22:A30" si="11">IF($H22="",1,0)</f>
        <v>1</v>
      </c>
      <c r="B22" s="499"/>
      <c r="C22" s="486"/>
      <c r="D22" s="281" t="s">
        <v>640</v>
      </c>
      <c r="E22" s="673"/>
      <c r="F22" s="677" t="str">
        <f t="shared" si="5"/>
        <v/>
      </c>
      <c r="G22" s="322"/>
      <c r="H22" s="604"/>
      <c r="I22" s="322"/>
      <c r="J22" s="633"/>
      <c r="K22" s="322"/>
      <c r="L22" s="294" t="str">
        <f>IF($C22="","",IF($A22=0,F22*H22*J22,F22*J22))</f>
        <v/>
      </c>
      <c r="M22" s="592"/>
      <c r="N22" s="325"/>
      <c r="O22" s="328"/>
      <c r="P22" s="329"/>
      <c r="Q22" s="330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2"/>
      <c r="AC22" s="332"/>
      <c r="AD22" s="284" t="str">
        <f t="shared" si="9"/>
        <v>---</v>
      </c>
      <c r="AE22" s="290" t="str">
        <f t="shared" si="4"/>
        <v>---</v>
      </c>
      <c r="CD22" s="210"/>
      <c r="CE22" s="209"/>
    </row>
    <row r="23" spans="1:83" ht="25.25" customHeight="1" x14ac:dyDescent="0.7">
      <c r="A23" s="485">
        <f t="shared" si="11"/>
        <v>1</v>
      </c>
      <c r="B23" s="499"/>
      <c r="C23" s="487"/>
      <c r="D23" s="286" t="s">
        <v>640</v>
      </c>
      <c r="E23" s="674"/>
      <c r="F23" s="678" t="str">
        <f t="shared" si="5"/>
        <v/>
      </c>
      <c r="G23" s="323"/>
      <c r="H23" s="320"/>
      <c r="I23" s="323"/>
      <c r="J23" s="634"/>
      <c r="K23" s="323"/>
      <c r="L23" s="295" t="str">
        <f t="shared" ref="L23:L31" si="12">IF($C23="","",IF($A23=0,F23*H23*J23,F23*J23))</f>
        <v/>
      </c>
      <c r="M23" s="593"/>
      <c r="N23" s="326"/>
      <c r="O23" s="333"/>
      <c r="P23" s="334"/>
      <c r="Q23" s="335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7"/>
      <c r="AC23" s="337"/>
      <c r="AD23" s="315" t="str">
        <f t="shared" si="9"/>
        <v>---</v>
      </c>
      <c r="AE23" s="291" t="str">
        <f t="shared" ref="AE23:AE25" si="13">IF($D23="","",IF(AD23="---","---",IF(OR($D23="系統電力",$D23="産業用蒸気",$D23="温水",$D23="冷水",$D23="蒸気（産業用以外）"),F23*VLOOKUP($D23,GJ換算係数,2,FALSE),F23*H23)))</f>
        <v>---</v>
      </c>
      <c r="CD23" s="210"/>
      <c r="CE23" s="209"/>
    </row>
    <row r="24" spans="1:83" ht="25.25" customHeight="1" x14ac:dyDescent="0.7">
      <c r="A24" s="485">
        <f t="shared" si="11"/>
        <v>1</v>
      </c>
      <c r="B24" s="499"/>
      <c r="C24" s="487"/>
      <c r="D24" s="286" t="s">
        <v>640</v>
      </c>
      <c r="E24" s="674"/>
      <c r="F24" s="678" t="str">
        <f t="shared" si="5"/>
        <v/>
      </c>
      <c r="G24" s="323"/>
      <c r="H24" s="320"/>
      <c r="I24" s="323"/>
      <c r="J24" s="634"/>
      <c r="K24" s="323"/>
      <c r="L24" s="295" t="str">
        <f t="shared" si="12"/>
        <v/>
      </c>
      <c r="M24" s="593"/>
      <c r="N24" s="326"/>
      <c r="O24" s="333"/>
      <c r="P24" s="334"/>
      <c r="Q24" s="335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7"/>
      <c r="AC24" s="337"/>
      <c r="AD24" s="315" t="str">
        <f t="shared" si="9"/>
        <v>---</v>
      </c>
      <c r="AE24" s="291" t="str">
        <f t="shared" si="13"/>
        <v>---</v>
      </c>
      <c r="CD24" s="210"/>
      <c r="CE24" s="209"/>
    </row>
    <row r="25" spans="1:83" ht="25.25" customHeight="1" x14ac:dyDescent="0.7">
      <c r="A25" s="485">
        <f t="shared" si="11"/>
        <v>1</v>
      </c>
      <c r="B25" s="499"/>
      <c r="C25" s="487"/>
      <c r="D25" s="286" t="s">
        <v>640</v>
      </c>
      <c r="E25" s="674"/>
      <c r="F25" s="678" t="str">
        <f t="shared" si="5"/>
        <v/>
      </c>
      <c r="G25" s="323"/>
      <c r="H25" s="320"/>
      <c r="I25" s="323"/>
      <c r="J25" s="634"/>
      <c r="K25" s="323"/>
      <c r="L25" s="295" t="str">
        <f t="shared" si="12"/>
        <v/>
      </c>
      <c r="M25" s="593"/>
      <c r="N25" s="326"/>
      <c r="O25" s="333"/>
      <c r="P25" s="334"/>
      <c r="Q25" s="335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7"/>
      <c r="AC25" s="337"/>
      <c r="AD25" s="315" t="str">
        <f t="shared" si="9"/>
        <v>---</v>
      </c>
      <c r="AE25" s="291" t="str">
        <f t="shared" si="13"/>
        <v>---</v>
      </c>
      <c r="CD25" s="210"/>
      <c r="CE25" s="209"/>
    </row>
    <row r="26" spans="1:83" ht="25.25" customHeight="1" x14ac:dyDescent="0.7">
      <c r="A26" s="485">
        <f t="shared" si="11"/>
        <v>1</v>
      </c>
      <c r="B26" s="499"/>
      <c r="C26" s="487"/>
      <c r="D26" s="286" t="s">
        <v>640</v>
      </c>
      <c r="E26" s="674"/>
      <c r="F26" s="678" t="str">
        <f t="shared" si="5"/>
        <v/>
      </c>
      <c r="G26" s="323"/>
      <c r="H26" s="320"/>
      <c r="I26" s="323"/>
      <c r="J26" s="634"/>
      <c r="K26" s="323"/>
      <c r="L26" s="295" t="str">
        <f t="shared" si="12"/>
        <v/>
      </c>
      <c r="M26" s="593"/>
      <c r="N26" s="326"/>
      <c r="O26" s="333"/>
      <c r="P26" s="334"/>
      <c r="Q26" s="335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7"/>
      <c r="AC26" s="337"/>
      <c r="AD26" s="315" t="str">
        <f t="shared" si="9"/>
        <v>---</v>
      </c>
      <c r="AE26" s="291" t="str">
        <f t="shared" si="4"/>
        <v>---</v>
      </c>
      <c r="AI26" s="207"/>
      <c r="CD26" s="210"/>
      <c r="CE26" s="209"/>
    </row>
    <row r="27" spans="1:83" ht="25.25" customHeight="1" x14ac:dyDescent="0.7">
      <c r="A27" s="485">
        <f t="shared" si="11"/>
        <v>1</v>
      </c>
      <c r="B27" s="499"/>
      <c r="C27" s="487"/>
      <c r="D27" s="286" t="s">
        <v>640</v>
      </c>
      <c r="E27" s="674"/>
      <c r="F27" s="678" t="str">
        <f t="shared" si="5"/>
        <v/>
      </c>
      <c r="G27" s="323"/>
      <c r="H27" s="320"/>
      <c r="I27" s="323"/>
      <c r="J27" s="634"/>
      <c r="K27" s="323"/>
      <c r="L27" s="295" t="str">
        <f t="shared" si="12"/>
        <v/>
      </c>
      <c r="M27" s="593"/>
      <c r="N27" s="326"/>
      <c r="O27" s="333"/>
      <c r="P27" s="334"/>
      <c r="Q27" s="335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7"/>
      <c r="AC27" s="337"/>
      <c r="AD27" s="315" t="str">
        <f t="shared" si="9"/>
        <v>---</v>
      </c>
      <c r="AE27" s="291" t="str">
        <f t="shared" ref="AE27" si="14">IF($D27="","",IF(AD27="---","---",IF(OR($D27="系統電力",$D27="産業用蒸気",$D27="温水",$D27="冷水",$D27="蒸気（産業用以外）"),F27*VLOOKUP($D27,GJ換算係数,2,FALSE),F27*H27)))</f>
        <v>---</v>
      </c>
      <c r="AI27" s="207"/>
      <c r="CD27" s="210"/>
      <c r="CE27" s="209"/>
    </row>
    <row r="28" spans="1:83" ht="25.25" customHeight="1" x14ac:dyDescent="0.7">
      <c r="A28" s="485">
        <f t="shared" si="11"/>
        <v>1</v>
      </c>
      <c r="B28" s="499"/>
      <c r="C28" s="487"/>
      <c r="D28" s="286" t="s">
        <v>640</v>
      </c>
      <c r="E28" s="674"/>
      <c r="F28" s="678" t="str">
        <f t="shared" si="5"/>
        <v/>
      </c>
      <c r="G28" s="323"/>
      <c r="H28" s="320"/>
      <c r="I28" s="323"/>
      <c r="J28" s="634"/>
      <c r="K28" s="323"/>
      <c r="L28" s="295" t="str">
        <f t="shared" si="12"/>
        <v/>
      </c>
      <c r="M28" s="593"/>
      <c r="N28" s="326"/>
      <c r="O28" s="333"/>
      <c r="P28" s="334"/>
      <c r="Q28" s="335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7"/>
      <c r="AC28" s="337"/>
      <c r="AD28" s="315" t="str">
        <f t="shared" si="9"/>
        <v>---</v>
      </c>
      <c r="AE28" s="291" t="str">
        <f t="shared" si="4"/>
        <v>---</v>
      </c>
      <c r="AI28" s="207"/>
      <c r="CD28" s="210"/>
      <c r="CE28" s="209"/>
    </row>
    <row r="29" spans="1:83" ht="25.25" customHeight="1" x14ac:dyDescent="0.7">
      <c r="A29" s="485">
        <f t="shared" si="11"/>
        <v>1</v>
      </c>
      <c r="B29" s="499"/>
      <c r="C29" s="487"/>
      <c r="D29" s="286" t="s">
        <v>640</v>
      </c>
      <c r="E29" s="674"/>
      <c r="F29" s="678" t="str">
        <f t="shared" si="5"/>
        <v/>
      </c>
      <c r="G29" s="323"/>
      <c r="H29" s="320"/>
      <c r="I29" s="323"/>
      <c r="J29" s="634"/>
      <c r="K29" s="323"/>
      <c r="L29" s="295" t="str">
        <f t="shared" si="12"/>
        <v/>
      </c>
      <c r="M29" s="593"/>
      <c r="N29" s="326"/>
      <c r="O29" s="333"/>
      <c r="P29" s="334"/>
      <c r="Q29" s="335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7"/>
      <c r="AC29" s="337"/>
      <c r="AD29" s="315" t="str">
        <f t="shared" si="9"/>
        <v>---</v>
      </c>
      <c r="AE29" s="291" t="str">
        <f t="shared" ref="AE29" si="15">IF($D29="","",IF(AD29="---","---",IF(OR($D29="系統電力",$D29="産業用蒸気",$D29="温水",$D29="冷水",$D29="蒸気（産業用以外）"),F29*VLOOKUP($D29,GJ換算係数,2,FALSE),F29*H29)))</f>
        <v>---</v>
      </c>
      <c r="CD29" s="210"/>
      <c r="CE29" s="209"/>
    </row>
    <row r="30" spans="1:83" ht="25.25" customHeight="1" x14ac:dyDescent="0.7">
      <c r="A30" s="485">
        <f t="shared" si="11"/>
        <v>1</v>
      </c>
      <c r="B30" s="499"/>
      <c r="C30" s="487"/>
      <c r="D30" s="286" t="s">
        <v>640</v>
      </c>
      <c r="E30" s="674"/>
      <c r="F30" s="678" t="str">
        <f t="shared" si="5"/>
        <v/>
      </c>
      <c r="G30" s="323"/>
      <c r="H30" s="320"/>
      <c r="I30" s="323"/>
      <c r="J30" s="634"/>
      <c r="K30" s="323"/>
      <c r="L30" s="295" t="str">
        <f t="shared" si="12"/>
        <v/>
      </c>
      <c r="M30" s="593"/>
      <c r="N30" s="326"/>
      <c r="O30" s="333"/>
      <c r="P30" s="334"/>
      <c r="Q30" s="335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7"/>
      <c r="AC30" s="337"/>
      <c r="AD30" s="315" t="str">
        <f t="shared" si="9"/>
        <v>---</v>
      </c>
      <c r="AE30" s="291" t="str">
        <f t="shared" si="4"/>
        <v>---</v>
      </c>
      <c r="CD30" s="210"/>
      <c r="CE30" s="209"/>
    </row>
    <row r="31" spans="1:83" ht="25.25" customHeight="1" thickBot="1" x14ac:dyDescent="0.75">
      <c r="A31" s="485">
        <f t="shared" ref="A31" si="16">IF($H31="",1,0)</f>
        <v>1</v>
      </c>
      <c r="B31" s="499"/>
      <c r="C31" s="488"/>
      <c r="D31" s="292" t="s">
        <v>640</v>
      </c>
      <c r="E31" s="675"/>
      <c r="F31" s="679" t="str">
        <f t="shared" si="5"/>
        <v/>
      </c>
      <c r="G31" s="324"/>
      <c r="H31" s="321"/>
      <c r="I31" s="324"/>
      <c r="J31" s="635"/>
      <c r="K31" s="324"/>
      <c r="L31" s="296" t="str">
        <f t="shared" si="12"/>
        <v/>
      </c>
      <c r="M31" s="594"/>
      <c r="N31" s="327"/>
      <c r="O31" s="338"/>
      <c r="P31" s="339"/>
      <c r="Q31" s="340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2"/>
      <c r="AC31" s="342"/>
      <c r="AD31" s="314" t="str">
        <f t="shared" si="9"/>
        <v>---</v>
      </c>
      <c r="AE31" s="293" t="str">
        <f t="shared" si="4"/>
        <v>---</v>
      </c>
      <c r="CD31" s="210"/>
      <c r="CE31" s="209"/>
    </row>
    <row r="32" spans="1:83" ht="28.25" customHeight="1" thickBot="1" x14ac:dyDescent="0.75">
      <c r="A32" s="309"/>
      <c r="B32" s="257"/>
      <c r="C32" s="7"/>
      <c r="D32" s="7"/>
      <c r="E32" s="7"/>
      <c r="J32" s="904" t="s">
        <v>752</v>
      </c>
      <c r="K32" s="905"/>
      <c r="L32" s="569">
        <f>INT(SUM($L$7:$L$31)+SUM($L$48:$L$102))</f>
        <v>0</v>
      </c>
      <c r="M32" s="440"/>
      <c r="N32" s="34"/>
      <c r="O32" s="34"/>
      <c r="P32" s="34"/>
      <c r="Q32" s="34"/>
      <c r="R32" s="34"/>
      <c r="S32" s="34"/>
      <c r="AD32" s="202" t="s">
        <v>777</v>
      </c>
      <c r="AE32" s="569">
        <f>SUM($AE$7:$AE$31)+SUM($AE$48:$AE$102)</f>
        <v>0</v>
      </c>
      <c r="CD32" s="210"/>
      <c r="CE32" s="209"/>
    </row>
    <row r="33" spans="1:83" ht="27.6" hidden="1" customHeight="1" thickBot="1" x14ac:dyDescent="0.75">
      <c r="A33" s="309"/>
      <c r="B33" s="257"/>
      <c r="C33" s="7"/>
      <c r="D33" s="7"/>
      <c r="E33" s="7"/>
      <c r="J33" s="899" t="s">
        <v>776</v>
      </c>
      <c r="K33" s="900"/>
      <c r="L33" s="569">
        <f>SUMIFS(L7:L31,AD7:AD31,"対象")+SUMIFS(L48:L102,AD48:AD102,"対象")</f>
        <v>0</v>
      </c>
      <c r="M33" s="440"/>
      <c r="N33" s="34"/>
      <c r="O33" s="34"/>
      <c r="P33" s="34"/>
      <c r="Q33" s="34"/>
      <c r="R33" s="34"/>
      <c r="S33" s="34"/>
      <c r="AD33" s="203" t="s">
        <v>896</v>
      </c>
      <c r="AE33" s="581" t="str">
        <f>IFERROR(L33/AE32,"---")</f>
        <v>---</v>
      </c>
      <c r="CD33" s="210"/>
      <c r="CE33" s="209"/>
    </row>
    <row r="34" spans="1:83" ht="2" customHeight="1" x14ac:dyDescent="0.7">
      <c r="A34" s="309"/>
      <c r="B34" s="260"/>
      <c r="C34" s="100"/>
      <c r="D34" s="6"/>
      <c r="E34" s="6"/>
      <c r="K34" s="90"/>
      <c r="L34" s="90"/>
      <c r="M34" s="90"/>
      <c r="N34" s="34"/>
      <c r="O34" s="34"/>
      <c r="P34" s="34"/>
      <c r="Q34" s="34"/>
      <c r="R34" s="34"/>
      <c r="S34" s="34"/>
      <c r="CD34" s="210"/>
      <c r="CE34" s="209"/>
    </row>
    <row r="35" spans="1:83" ht="16.25" customHeight="1" x14ac:dyDescent="0.7">
      <c r="A35" s="309"/>
      <c r="B35" s="625" t="s">
        <v>937</v>
      </c>
      <c r="C35" s="626" t="s">
        <v>938</v>
      </c>
      <c r="D35" s="624"/>
      <c r="E35" s="624"/>
      <c r="K35" s="90"/>
      <c r="L35" s="90"/>
      <c r="M35" s="90"/>
      <c r="N35" s="34"/>
      <c r="O35" s="34"/>
      <c r="P35" s="34"/>
      <c r="Q35" s="34"/>
      <c r="R35" s="34"/>
      <c r="S35" s="34"/>
      <c r="CD35" s="210"/>
      <c r="CE35" s="209"/>
    </row>
    <row r="36" spans="1:83" ht="14.75" customHeight="1" x14ac:dyDescent="0.7">
      <c r="A36" s="309"/>
      <c r="B36" s="500" t="s">
        <v>578</v>
      </c>
      <c r="C36" s="122" t="s">
        <v>888</v>
      </c>
      <c r="D36" s="96"/>
      <c r="E36" s="624"/>
      <c r="K36" s="90"/>
      <c r="L36" s="90"/>
      <c r="M36" s="90"/>
      <c r="N36" s="34"/>
      <c r="O36" s="34"/>
      <c r="P36" s="34"/>
      <c r="Q36" s="34"/>
      <c r="R36" s="34"/>
      <c r="S36" s="34"/>
      <c r="CD36" s="210"/>
      <c r="CE36" s="209"/>
    </row>
    <row r="37" spans="1:83" ht="14.75" customHeight="1" x14ac:dyDescent="0.7">
      <c r="B37" s="501"/>
      <c r="C37" s="236" t="s">
        <v>889</v>
      </c>
      <c r="D37" s="96"/>
      <c r="E37" s="624"/>
      <c r="K37" s="90"/>
      <c r="L37" s="90"/>
      <c r="M37" s="90"/>
      <c r="N37" s="34"/>
      <c r="O37" s="34"/>
      <c r="P37" s="34"/>
      <c r="Q37" s="34"/>
      <c r="R37" s="34"/>
      <c r="S37" s="34"/>
      <c r="CD37" s="210"/>
      <c r="CE37" s="209"/>
    </row>
    <row r="38" spans="1:83" ht="14.75" customHeight="1" x14ac:dyDescent="0.7">
      <c r="B38" s="501"/>
      <c r="C38" s="38" t="s">
        <v>906</v>
      </c>
      <c r="D38" s="38"/>
      <c r="E38" s="38"/>
      <c r="CD38" s="211"/>
      <c r="CE38" s="209"/>
    </row>
    <row r="39" spans="1:83" ht="14.75" customHeight="1" x14ac:dyDescent="0.7">
      <c r="B39" s="500"/>
      <c r="C39" s="236" t="s">
        <v>890</v>
      </c>
      <c r="D39" s="237"/>
      <c r="E39" s="237"/>
      <c r="CD39" s="212"/>
      <c r="CE39" s="209"/>
    </row>
    <row r="40" spans="1:83" ht="14.75" customHeight="1" x14ac:dyDescent="0.7">
      <c r="B40" s="500"/>
      <c r="C40" s="38" t="s">
        <v>895</v>
      </c>
      <c r="D40" s="38"/>
      <c r="E40" s="38"/>
      <c r="CD40" s="212"/>
      <c r="CE40" s="209"/>
    </row>
    <row r="41" spans="1:83" ht="14.75" customHeight="1" x14ac:dyDescent="0.7">
      <c r="B41" s="502" t="s">
        <v>579</v>
      </c>
      <c r="C41" s="38" t="s">
        <v>753</v>
      </c>
      <c r="D41" s="38"/>
      <c r="E41" s="38"/>
      <c r="CD41" s="212"/>
      <c r="CE41" s="209"/>
    </row>
    <row r="42" spans="1:83" ht="14.75" customHeight="1" x14ac:dyDescent="0.7">
      <c r="B42" s="502" t="s">
        <v>580</v>
      </c>
      <c r="C42" s="603" t="s">
        <v>856</v>
      </c>
      <c r="D42" s="38"/>
      <c r="E42" s="38"/>
      <c r="CD42" s="212"/>
      <c r="CE42" s="209"/>
    </row>
    <row r="43" spans="1:83" ht="12" customHeight="1" x14ac:dyDescent="0.7">
      <c r="B43" s="263"/>
      <c r="CD43" s="212"/>
      <c r="CE43" s="209"/>
    </row>
    <row r="44" spans="1:83" ht="12" customHeight="1" thickBot="1" x14ac:dyDescent="0.75">
      <c r="B44" s="263"/>
      <c r="CD44" s="212"/>
      <c r="CE44" s="209"/>
    </row>
    <row r="45" spans="1:83" ht="18" customHeight="1" x14ac:dyDescent="0.7">
      <c r="B45" s="839"/>
      <c r="C45" s="840" t="s">
        <v>749</v>
      </c>
      <c r="D45" s="851" t="s">
        <v>586</v>
      </c>
      <c r="E45" s="896" t="s">
        <v>945</v>
      </c>
      <c r="F45" s="892" t="s">
        <v>946</v>
      </c>
      <c r="G45" s="879"/>
      <c r="H45" s="892" t="s">
        <v>588</v>
      </c>
      <c r="I45" s="893"/>
      <c r="J45" s="879" t="s">
        <v>659</v>
      </c>
      <c r="K45" s="879"/>
      <c r="L45" s="881" t="s">
        <v>836</v>
      </c>
      <c r="M45" s="884" t="s">
        <v>704</v>
      </c>
      <c r="N45" s="887" t="s">
        <v>747</v>
      </c>
      <c r="O45" s="889" t="s">
        <v>750</v>
      </c>
      <c r="P45" s="867" t="s">
        <v>862</v>
      </c>
      <c r="Q45" s="867"/>
      <c r="R45" s="867"/>
      <c r="S45" s="867"/>
      <c r="T45" s="867"/>
      <c r="U45" s="867"/>
      <c r="V45" s="867"/>
      <c r="W45" s="867"/>
      <c r="X45" s="867"/>
      <c r="Y45" s="867"/>
      <c r="Z45" s="867"/>
      <c r="AA45" s="867"/>
      <c r="AB45" s="869" t="s">
        <v>751</v>
      </c>
      <c r="AC45" s="870" t="s">
        <v>748</v>
      </c>
      <c r="AD45" s="873" t="s">
        <v>772</v>
      </c>
      <c r="AE45" s="874"/>
      <c r="CD45" s="212"/>
      <c r="CE45" s="209"/>
    </row>
    <row r="46" spans="1:83" ht="18" customHeight="1" x14ac:dyDescent="0.7">
      <c r="B46" s="839"/>
      <c r="C46" s="841"/>
      <c r="D46" s="852"/>
      <c r="E46" s="897"/>
      <c r="F46" s="894"/>
      <c r="G46" s="880"/>
      <c r="H46" s="894"/>
      <c r="I46" s="895"/>
      <c r="J46" s="880"/>
      <c r="K46" s="880"/>
      <c r="L46" s="882"/>
      <c r="M46" s="885"/>
      <c r="N46" s="888"/>
      <c r="O46" s="890"/>
      <c r="P46" s="868"/>
      <c r="Q46" s="868"/>
      <c r="R46" s="868"/>
      <c r="S46" s="868"/>
      <c r="T46" s="868"/>
      <c r="U46" s="868"/>
      <c r="V46" s="868"/>
      <c r="W46" s="868"/>
      <c r="X46" s="868"/>
      <c r="Y46" s="868"/>
      <c r="Z46" s="868"/>
      <c r="AA46" s="868"/>
      <c r="AB46" s="856"/>
      <c r="AC46" s="871"/>
      <c r="AD46" s="875" t="s">
        <v>773</v>
      </c>
      <c r="AE46" s="877" t="s">
        <v>755</v>
      </c>
      <c r="CD46" s="212"/>
      <c r="CE46" s="209"/>
    </row>
    <row r="47" spans="1:83" ht="18" customHeight="1" thickBot="1" x14ac:dyDescent="0.75">
      <c r="B47" s="839"/>
      <c r="C47" s="842"/>
      <c r="D47" s="853"/>
      <c r="E47" s="898"/>
      <c r="F47" s="229" t="s">
        <v>657</v>
      </c>
      <c r="G47" s="230" t="s">
        <v>658</v>
      </c>
      <c r="H47" s="231" t="s">
        <v>703</v>
      </c>
      <c r="I47" s="232" t="s">
        <v>676</v>
      </c>
      <c r="J47" s="233" t="s">
        <v>703</v>
      </c>
      <c r="K47" s="234" t="s">
        <v>676</v>
      </c>
      <c r="L47" s="883"/>
      <c r="M47" s="886"/>
      <c r="N47" s="235" t="s">
        <v>746</v>
      </c>
      <c r="O47" s="891"/>
      <c r="P47" s="105" t="s">
        <v>660</v>
      </c>
      <c r="Q47" s="105" t="s">
        <v>661</v>
      </c>
      <c r="R47" s="105" t="s">
        <v>662</v>
      </c>
      <c r="S47" s="105" t="s">
        <v>663</v>
      </c>
      <c r="T47" s="105" t="s">
        <v>664</v>
      </c>
      <c r="U47" s="105" t="s">
        <v>665</v>
      </c>
      <c r="V47" s="105" t="s">
        <v>666</v>
      </c>
      <c r="W47" s="105" t="s">
        <v>667</v>
      </c>
      <c r="X47" s="105" t="s">
        <v>668</v>
      </c>
      <c r="Y47" s="105" t="s">
        <v>669</v>
      </c>
      <c r="Z47" s="105" t="s">
        <v>670</v>
      </c>
      <c r="AA47" s="105" t="s">
        <v>671</v>
      </c>
      <c r="AB47" s="857"/>
      <c r="AC47" s="872"/>
      <c r="AD47" s="876"/>
      <c r="AE47" s="878"/>
      <c r="CD47" s="212"/>
      <c r="CE47" s="209"/>
    </row>
    <row r="48" spans="1:83" ht="26" customHeight="1" x14ac:dyDescent="0.7">
      <c r="A48" s="485" t="e">
        <f>VLOOKUP(D48,非表示_活動量と単位!$D$8:$E$75,2,FALSE)</f>
        <v>#N/A</v>
      </c>
      <c r="B48" s="503"/>
      <c r="C48" s="489"/>
      <c r="D48" s="265"/>
      <c r="E48" s="673"/>
      <c r="F48" s="677" t="str">
        <f>IF(E48="","",INT(E48))</f>
        <v/>
      </c>
      <c r="G48" s="680" t="str">
        <f t="shared" ref="G48:G102" si="17">IF($D48="","",VLOOKUP($D48,活動の種別と単位,4,FALSE))</f>
        <v/>
      </c>
      <c r="H48" s="646" t="str">
        <f t="shared" ref="H48:H79" si="18">IF($D48="","",IF(VLOOKUP($C48,モニタリングポイント,9,FALSE)="デフォルト値",VLOOKUP($D48,デフォルト値,4,FALSE),""))</f>
        <v/>
      </c>
      <c r="I48" s="622" t="str">
        <f t="shared" ref="I48:I102" si="19">IF($D48="","",VLOOKUP($D48,活動の種別と単位,5,FALSE))</f>
        <v/>
      </c>
      <c r="J48" s="648" t="str">
        <f t="shared" ref="J48:J102" si="20">IF($D48="","",IF(VLOOKUP($C48,モニタリングポイント,11,FALSE)="デフォルト値",VLOOKUP($D48,デフォルト値,5,FALSE),""))</f>
        <v/>
      </c>
      <c r="K48" s="282" t="str">
        <f t="shared" ref="K48:K102" si="21">IF($D48="","",VLOOKUP($D48,活動の種別と単位,6,FALSE))</f>
        <v/>
      </c>
      <c r="L48" s="658" t="str">
        <f>IF($D48="","",IF($A48=0,F48*H48*J48,F48*J48))</f>
        <v/>
      </c>
      <c r="M48" s="268"/>
      <c r="N48" s="218" t="str">
        <f t="shared" ref="N48:N102" si="22">IF($D48="","",VLOOKUP($D48,活動の種別と単位,3,FALSE))</f>
        <v/>
      </c>
      <c r="O48" s="343"/>
      <c r="P48" s="344"/>
      <c r="Q48" s="345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7"/>
      <c r="AC48" s="347"/>
      <c r="AD48" s="219" t="str">
        <f t="shared" ref="AD48:AD102" si="23">IF($D48="","",VLOOKUP($D48,活動の種別と単位,7,FALSE))</f>
        <v/>
      </c>
      <c r="AE48" s="220" t="str">
        <f t="shared" ref="AE48:AE102" si="24">IF($D48="","",IF(AD48="---","---",IF(OR($D48="系統電力",$D48="産業用蒸気",$D48="温水",$D48="冷水",$D48="蒸気（産業用以外）"),F48*VLOOKUP($D48,GJ換算係数,2,FALSE),F48*H48)))</f>
        <v/>
      </c>
      <c r="CD48" s="212"/>
      <c r="CE48" s="209"/>
    </row>
    <row r="49" spans="1:83" ht="26" customHeight="1" x14ac:dyDescent="0.7">
      <c r="A49" s="485" t="e">
        <f>VLOOKUP(D49,非表示_活動量と単位!$D$8:$E$75,2,FALSE)</f>
        <v>#N/A</v>
      </c>
      <c r="B49" s="503"/>
      <c r="C49" s="490"/>
      <c r="D49" s="266"/>
      <c r="E49" s="674"/>
      <c r="F49" s="678" t="str">
        <f t="shared" ref="F49:F102" si="25">IF(E49="","",INT(E49))</f>
        <v/>
      </c>
      <c r="G49" s="680" t="str">
        <f t="shared" si="17"/>
        <v/>
      </c>
      <c r="H49" s="659" t="str">
        <f t="shared" si="18"/>
        <v/>
      </c>
      <c r="I49" s="655" t="str">
        <f t="shared" si="19"/>
        <v/>
      </c>
      <c r="J49" s="661" t="str">
        <f t="shared" si="20"/>
        <v/>
      </c>
      <c r="K49" s="663" t="str">
        <f t="shared" si="21"/>
        <v/>
      </c>
      <c r="L49" s="664" t="str">
        <f t="shared" ref="L49:L102" si="26">IF($D49="","",IF($A49=0,F49*H49*J49,F49*J49))</f>
        <v/>
      </c>
      <c r="M49" s="269"/>
      <c r="N49" s="222" t="str">
        <f t="shared" si="22"/>
        <v/>
      </c>
      <c r="O49" s="348"/>
      <c r="P49" s="349"/>
      <c r="Q49" s="350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2"/>
      <c r="AC49" s="352"/>
      <c r="AD49" s="223" t="str">
        <f t="shared" si="23"/>
        <v/>
      </c>
      <c r="AE49" s="224" t="str">
        <f t="shared" ref="AE49:AE69" si="27">IF($D49="","",IF(AD49="---","---",IF(OR($D49="系統電力",$D49="産業用蒸気",$D49="温水",$D49="冷水",$D49="蒸気（産業用以外）"),F49*VLOOKUP($D49,GJ換算係数,2,FALSE),F49*H49)))</f>
        <v/>
      </c>
      <c r="CD49" s="212"/>
      <c r="CE49" s="209"/>
    </row>
    <row r="50" spans="1:83" ht="26" customHeight="1" x14ac:dyDescent="0.7">
      <c r="A50" s="485" t="e">
        <f>VLOOKUP(D50,非表示_活動量と単位!$D$8:$E$75,2,FALSE)</f>
        <v>#N/A</v>
      </c>
      <c r="B50" s="503"/>
      <c r="C50" s="490"/>
      <c r="D50" s="266"/>
      <c r="E50" s="674"/>
      <c r="F50" s="678" t="str">
        <f t="shared" si="25"/>
        <v/>
      </c>
      <c r="G50" s="680" t="str">
        <f t="shared" si="17"/>
        <v/>
      </c>
      <c r="H50" s="659" t="str">
        <f t="shared" si="18"/>
        <v/>
      </c>
      <c r="I50" s="655" t="str">
        <f t="shared" si="19"/>
        <v/>
      </c>
      <c r="J50" s="661" t="str">
        <f t="shared" si="20"/>
        <v/>
      </c>
      <c r="K50" s="663" t="str">
        <f t="shared" si="21"/>
        <v/>
      </c>
      <c r="L50" s="664" t="str">
        <f t="shared" si="26"/>
        <v/>
      </c>
      <c r="M50" s="269"/>
      <c r="N50" s="222" t="str">
        <f t="shared" si="22"/>
        <v/>
      </c>
      <c r="O50" s="348"/>
      <c r="P50" s="349"/>
      <c r="Q50" s="350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2"/>
      <c r="AC50" s="352"/>
      <c r="AD50" s="223" t="str">
        <f t="shared" si="23"/>
        <v/>
      </c>
      <c r="AE50" s="224" t="str">
        <f t="shared" si="27"/>
        <v/>
      </c>
      <c r="CD50" s="212"/>
      <c r="CE50" s="209"/>
    </row>
    <row r="51" spans="1:83" ht="26" customHeight="1" x14ac:dyDescent="0.7">
      <c r="A51" s="485" t="e">
        <f>VLOOKUP(D51,非表示_活動量と単位!$D$8:$E$75,2,FALSE)</f>
        <v>#N/A</v>
      </c>
      <c r="B51" s="503"/>
      <c r="C51" s="490"/>
      <c r="D51" s="266"/>
      <c r="E51" s="674"/>
      <c r="F51" s="678" t="str">
        <f t="shared" si="25"/>
        <v/>
      </c>
      <c r="G51" s="680" t="str">
        <f t="shared" si="17"/>
        <v/>
      </c>
      <c r="H51" s="659" t="str">
        <f t="shared" si="18"/>
        <v/>
      </c>
      <c r="I51" s="655" t="str">
        <f t="shared" si="19"/>
        <v/>
      </c>
      <c r="J51" s="661" t="str">
        <f t="shared" si="20"/>
        <v/>
      </c>
      <c r="K51" s="663" t="str">
        <f t="shared" si="21"/>
        <v/>
      </c>
      <c r="L51" s="664" t="str">
        <f t="shared" si="26"/>
        <v/>
      </c>
      <c r="M51" s="269"/>
      <c r="N51" s="222" t="str">
        <f t="shared" si="22"/>
        <v/>
      </c>
      <c r="O51" s="348"/>
      <c r="P51" s="349"/>
      <c r="Q51" s="350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2"/>
      <c r="AC51" s="352"/>
      <c r="AD51" s="223" t="str">
        <f t="shared" si="23"/>
        <v/>
      </c>
      <c r="AE51" s="224" t="str">
        <f t="shared" si="27"/>
        <v/>
      </c>
      <c r="CD51" s="212"/>
      <c r="CE51" s="209"/>
    </row>
    <row r="52" spans="1:83" ht="26" customHeight="1" x14ac:dyDescent="0.7">
      <c r="A52" s="485" t="e">
        <f>VLOOKUP(D52,非表示_活動量と単位!$D$8:$E$75,2,FALSE)</f>
        <v>#N/A</v>
      </c>
      <c r="B52" s="503"/>
      <c r="C52" s="490"/>
      <c r="D52" s="266"/>
      <c r="E52" s="674"/>
      <c r="F52" s="678" t="str">
        <f t="shared" si="25"/>
        <v/>
      </c>
      <c r="G52" s="680" t="str">
        <f t="shared" si="17"/>
        <v/>
      </c>
      <c r="H52" s="659" t="str">
        <f t="shared" si="18"/>
        <v/>
      </c>
      <c r="I52" s="655" t="str">
        <f t="shared" si="19"/>
        <v/>
      </c>
      <c r="J52" s="661" t="str">
        <f t="shared" si="20"/>
        <v/>
      </c>
      <c r="K52" s="663" t="str">
        <f t="shared" si="21"/>
        <v/>
      </c>
      <c r="L52" s="664" t="str">
        <f t="shared" si="26"/>
        <v/>
      </c>
      <c r="M52" s="269"/>
      <c r="N52" s="222" t="str">
        <f t="shared" si="22"/>
        <v/>
      </c>
      <c r="O52" s="348"/>
      <c r="P52" s="349"/>
      <c r="Q52" s="350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2"/>
      <c r="AC52" s="352"/>
      <c r="AD52" s="223" t="str">
        <f t="shared" si="23"/>
        <v/>
      </c>
      <c r="AE52" s="224" t="str">
        <f t="shared" si="27"/>
        <v/>
      </c>
      <c r="CD52" s="212"/>
      <c r="CE52" s="209"/>
    </row>
    <row r="53" spans="1:83" ht="26" customHeight="1" x14ac:dyDescent="0.7">
      <c r="A53" s="485" t="e">
        <f>VLOOKUP(D53,非表示_活動量と単位!$D$8:$E$75,2,FALSE)</f>
        <v>#N/A</v>
      </c>
      <c r="B53" s="503"/>
      <c r="C53" s="490"/>
      <c r="D53" s="266"/>
      <c r="E53" s="674"/>
      <c r="F53" s="678" t="str">
        <f t="shared" si="25"/>
        <v/>
      </c>
      <c r="G53" s="680" t="str">
        <f t="shared" si="17"/>
        <v/>
      </c>
      <c r="H53" s="659" t="str">
        <f t="shared" si="18"/>
        <v/>
      </c>
      <c r="I53" s="655" t="str">
        <f t="shared" si="19"/>
        <v/>
      </c>
      <c r="J53" s="661" t="str">
        <f t="shared" si="20"/>
        <v/>
      </c>
      <c r="K53" s="663" t="str">
        <f t="shared" si="21"/>
        <v/>
      </c>
      <c r="L53" s="664" t="str">
        <f t="shared" si="26"/>
        <v/>
      </c>
      <c r="M53" s="269"/>
      <c r="N53" s="222" t="str">
        <f t="shared" si="22"/>
        <v/>
      </c>
      <c r="O53" s="348"/>
      <c r="P53" s="349"/>
      <c r="Q53" s="350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2"/>
      <c r="AC53" s="352"/>
      <c r="AD53" s="223" t="str">
        <f t="shared" si="23"/>
        <v/>
      </c>
      <c r="AE53" s="224" t="str">
        <f t="shared" si="27"/>
        <v/>
      </c>
      <c r="CD53" s="212"/>
      <c r="CE53" s="209"/>
    </row>
    <row r="54" spans="1:83" ht="26" customHeight="1" x14ac:dyDescent="0.7">
      <c r="A54" s="485" t="e">
        <f>VLOOKUP(D54,非表示_活動量と単位!$D$8:$E$75,2,FALSE)</f>
        <v>#N/A</v>
      </c>
      <c r="B54" s="503"/>
      <c r="C54" s="490"/>
      <c r="D54" s="266"/>
      <c r="E54" s="674"/>
      <c r="F54" s="678" t="str">
        <f t="shared" si="25"/>
        <v/>
      </c>
      <c r="G54" s="680" t="str">
        <f t="shared" si="17"/>
        <v/>
      </c>
      <c r="H54" s="659" t="str">
        <f t="shared" si="18"/>
        <v/>
      </c>
      <c r="I54" s="655" t="str">
        <f t="shared" si="19"/>
        <v/>
      </c>
      <c r="J54" s="661" t="str">
        <f t="shared" si="20"/>
        <v/>
      </c>
      <c r="K54" s="663" t="str">
        <f t="shared" si="21"/>
        <v/>
      </c>
      <c r="L54" s="664" t="str">
        <f t="shared" si="26"/>
        <v/>
      </c>
      <c r="M54" s="269"/>
      <c r="N54" s="222" t="str">
        <f t="shared" si="22"/>
        <v/>
      </c>
      <c r="O54" s="348"/>
      <c r="P54" s="349"/>
      <c r="Q54" s="350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2"/>
      <c r="AC54" s="352"/>
      <c r="AD54" s="223" t="str">
        <f t="shared" si="23"/>
        <v/>
      </c>
      <c r="AE54" s="224" t="str">
        <f t="shared" si="27"/>
        <v/>
      </c>
      <c r="CD54" s="212"/>
      <c r="CE54" s="209"/>
    </row>
    <row r="55" spans="1:83" ht="26" customHeight="1" x14ac:dyDescent="0.7">
      <c r="A55" s="485" t="e">
        <f>VLOOKUP(D55,非表示_活動量と単位!$D$8:$E$75,2,FALSE)</f>
        <v>#N/A</v>
      </c>
      <c r="B55" s="503"/>
      <c r="C55" s="490"/>
      <c r="D55" s="266"/>
      <c r="E55" s="674"/>
      <c r="F55" s="678" t="str">
        <f t="shared" si="25"/>
        <v/>
      </c>
      <c r="G55" s="680" t="str">
        <f t="shared" si="17"/>
        <v/>
      </c>
      <c r="H55" s="659" t="str">
        <f t="shared" si="18"/>
        <v/>
      </c>
      <c r="I55" s="655" t="str">
        <f t="shared" si="19"/>
        <v/>
      </c>
      <c r="J55" s="661" t="str">
        <f t="shared" si="20"/>
        <v/>
      </c>
      <c r="K55" s="663" t="str">
        <f t="shared" si="21"/>
        <v/>
      </c>
      <c r="L55" s="664" t="str">
        <f t="shared" si="26"/>
        <v/>
      </c>
      <c r="M55" s="269"/>
      <c r="N55" s="222" t="str">
        <f t="shared" si="22"/>
        <v/>
      </c>
      <c r="O55" s="348"/>
      <c r="P55" s="349"/>
      <c r="Q55" s="350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2"/>
      <c r="AC55" s="352"/>
      <c r="AD55" s="223" t="str">
        <f t="shared" si="23"/>
        <v/>
      </c>
      <c r="AE55" s="224" t="str">
        <f t="shared" si="27"/>
        <v/>
      </c>
      <c r="CD55" s="212"/>
      <c r="CE55" s="209"/>
    </row>
    <row r="56" spans="1:83" ht="26" customHeight="1" x14ac:dyDescent="0.7">
      <c r="A56" s="485" t="e">
        <f>VLOOKUP(D56,非表示_活動量と単位!$D$8:$E$75,2,FALSE)</f>
        <v>#N/A</v>
      </c>
      <c r="B56" s="503"/>
      <c r="C56" s="490"/>
      <c r="D56" s="266"/>
      <c r="E56" s="674"/>
      <c r="F56" s="678" t="str">
        <f t="shared" si="25"/>
        <v/>
      </c>
      <c r="G56" s="680" t="str">
        <f t="shared" si="17"/>
        <v/>
      </c>
      <c r="H56" s="659" t="str">
        <f t="shared" si="18"/>
        <v/>
      </c>
      <c r="I56" s="655" t="str">
        <f t="shared" si="19"/>
        <v/>
      </c>
      <c r="J56" s="661" t="str">
        <f t="shared" si="20"/>
        <v/>
      </c>
      <c r="K56" s="663" t="str">
        <f t="shared" si="21"/>
        <v/>
      </c>
      <c r="L56" s="664" t="str">
        <f t="shared" si="26"/>
        <v/>
      </c>
      <c r="M56" s="269"/>
      <c r="N56" s="222" t="str">
        <f t="shared" si="22"/>
        <v/>
      </c>
      <c r="O56" s="348"/>
      <c r="P56" s="349"/>
      <c r="Q56" s="350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2"/>
      <c r="AC56" s="352"/>
      <c r="AD56" s="223" t="str">
        <f t="shared" si="23"/>
        <v/>
      </c>
      <c r="AE56" s="224" t="str">
        <f t="shared" si="27"/>
        <v/>
      </c>
    </row>
    <row r="57" spans="1:83" ht="26" customHeight="1" x14ac:dyDescent="0.7">
      <c r="A57" s="485" t="e">
        <f>VLOOKUP(D57,非表示_活動量と単位!$D$8:$E$75,2,FALSE)</f>
        <v>#N/A</v>
      </c>
      <c r="B57" s="503"/>
      <c r="C57" s="490"/>
      <c r="D57" s="266"/>
      <c r="E57" s="674"/>
      <c r="F57" s="678" t="str">
        <f t="shared" si="25"/>
        <v/>
      </c>
      <c r="G57" s="680" t="str">
        <f t="shared" si="17"/>
        <v/>
      </c>
      <c r="H57" s="659" t="str">
        <f t="shared" si="18"/>
        <v/>
      </c>
      <c r="I57" s="655" t="str">
        <f t="shared" si="19"/>
        <v/>
      </c>
      <c r="J57" s="661" t="str">
        <f t="shared" si="20"/>
        <v/>
      </c>
      <c r="K57" s="663" t="str">
        <f t="shared" si="21"/>
        <v/>
      </c>
      <c r="L57" s="664" t="str">
        <f t="shared" si="26"/>
        <v/>
      </c>
      <c r="M57" s="269"/>
      <c r="N57" s="222" t="str">
        <f t="shared" si="22"/>
        <v/>
      </c>
      <c r="O57" s="348"/>
      <c r="P57" s="349"/>
      <c r="Q57" s="350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2"/>
      <c r="AC57" s="352"/>
      <c r="AD57" s="223" t="str">
        <f t="shared" si="23"/>
        <v/>
      </c>
      <c r="AE57" s="224" t="str">
        <f t="shared" si="27"/>
        <v/>
      </c>
      <c r="CD57" s="212"/>
      <c r="CE57" s="209"/>
    </row>
    <row r="58" spans="1:83" ht="26" customHeight="1" x14ac:dyDescent="0.7">
      <c r="A58" s="485" t="e">
        <f>VLOOKUP(D58,非表示_活動量と単位!$D$8:$E$75,2,FALSE)</f>
        <v>#N/A</v>
      </c>
      <c r="B58" s="503"/>
      <c r="C58" s="490"/>
      <c r="D58" s="266"/>
      <c r="E58" s="674"/>
      <c r="F58" s="678" t="str">
        <f t="shared" si="25"/>
        <v/>
      </c>
      <c r="G58" s="680" t="str">
        <f t="shared" si="17"/>
        <v/>
      </c>
      <c r="H58" s="659" t="str">
        <f t="shared" si="18"/>
        <v/>
      </c>
      <c r="I58" s="655" t="str">
        <f t="shared" si="19"/>
        <v/>
      </c>
      <c r="J58" s="661" t="str">
        <f t="shared" si="20"/>
        <v/>
      </c>
      <c r="K58" s="663" t="str">
        <f t="shared" si="21"/>
        <v/>
      </c>
      <c r="L58" s="664" t="str">
        <f t="shared" si="26"/>
        <v/>
      </c>
      <c r="M58" s="269"/>
      <c r="N58" s="222" t="str">
        <f t="shared" si="22"/>
        <v/>
      </c>
      <c r="O58" s="348"/>
      <c r="P58" s="349"/>
      <c r="Q58" s="350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2"/>
      <c r="AC58" s="352"/>
      <c r="AD58" s="223" t="str">
        <f t="shared" si="23"/>
        <v/>
      </c>
      <c r="AE58" s="224" t="str">
        <f t="shared" si="27"/>
        <v/>
      </c>
      <c r="CD58" s="212"/>
      <c r="CE58" s="209"/>
    </row>
    <row r="59" spans="1:83" ht="26" customHeight="1" x14ac:dyDescent="0.7">
      <c r="A59" s="485" t="e">
        <f>VLOOKUP(D59,非表示_活動量と単位!$D$8:$E$75,2,FALSE)</f>
        <v>#N/A</v>
      </c>
      <c r="B59" s="503"/>
      <c r="C59" s="490"/>
      <c r="D59" s="266"/>
      <c r="E59" s="674"/>
      <c r="F59" s="678" t="str">
        <f t="shared" si="25"/>
        <v/>
      </c>
      <c r="G59" s="680" t="str">
        <f t="shared" si="17"/>
        <v/>
      </c>
      <c r="H59" s="659" t="str">
        <f t="shared" si="18"/>
        <v/>
      </c>
      <c r="I59" s="655" t="str">
        <f t="shared" si="19"/>
        <v/>
      </c>
      <c r="J59" s="661" t="str">
        <f t="shared" si="20"/>
        <v/>
      </c>
      <c r="K59" s="663" t="str">
        <f t="shared" si="21"/>
        <v/>
      </c>
      <c r="L59" s="664" t="str">
        <f t="shared" si="26"/>
        <v/>
      </c>
      <c r="M59" s="269"/>
      <c r="N59" s="222" t="str">
        <f t="shared" si="22"/>
        <v/>
      </c>
      <c r="O59" s="348"/>
      <c r="P59" s="349"/>
      <c r="Q59" s="350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2"/>
      <c r="AC59" s="352"/>
      <c r="AD59" s="223" t="str">
        <f t="shared" si="23"/>
        <v/>
      </c>
      <c r="AE59" s="224" t="str">
        <f t="shared" si="27"/>
        <v/>
      </c>
      <c r="CD59" s="212"/>
      <c r="CE59" s="209"/>
    </row>
    <row r="60" spans="1:83" ht="26" customHeight="1" x14ac:dyDescent="0.7">
      <c r="A60" s="485" t="e">
        <f>VLOOKUP(D60,非表示_活動量と単位!$D$8:$E$75,2,FALSE)</f>
        <v>#N/A</v>
      </c>
      <c r="B60" s="503"/>
      <c r="C60" s="490"/>
      <c r="D60" s="266"/>
      <c r="E60" s="674"/>
      <c r="F60" s="678" t="str">
        <f t="shared" si="25"/>
        <v/>
      </c>
      <c r="G60" s="680" t="str">
        <f t="shared" si="17"/>
        <v/>
      </c>
      <c r="H60" s="659" t="str">
        <f t="shared" si="18"/>
        <v/>
      </c>
      <c r="I60" s="655" t="str">
        <f t="shared" si="19"/>
        <v/>
      </c>
      <c r="J60" s="661" t="str">
        <f t="shared" si="20"/>
        <v/>
      </c>
      <c r="K60" s="663" t="str">
        <f t="shared" si="21"/>
        <v/>
      </c>
      <c r="L60" s="664" t="str">
        <f t="shared" si="26"/>
        <v/>
      </c>
      <c r="M60" s="269"/>
      <c r="N60" s="222" t="str">
        <f t="shared" si="22"/>
        <v/>
      </c>
      <c r="O60" s="348"/>
      <c r="P60" s="349"/>
      <c r="Q60" s="350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2"/>
      <c r="AC60" s="352"/>
      <c r="AD60" s="223" t="str">
        <f t="shared" si="23"/>
        <v/>
      </c>
      <c r="AE60" s="224" t="str">
        <f t="shared" si="27"/>
        <v/>
      </c>
      <c r="CD60" s="212"/>
      <c r="CE60" s="209"/>
    </row>
    <row r="61" spans="1:83" ht="26" customHeight="1" x14ac:dyDescent="0.7">
      <c r="A61" s="485" t="e">
        <f>VLOOKUP(D61,非表示_活動量と単位!$D$8:$E$75,2,FALSE)</f>
        <v>#N/A</v>
      </c>
      <c r="B61" s="503"/>
      <c r="C61" s="490"/>
      <c r="D61" s="266"/>
      <c r="E61" s="674"/>
      <c r="F61" s="678" t="str">
        <f t="shared" si="25"/>
        <v/>
      </c>
      <c r="G61" s="680" t="str">
        <f t="shared" si="17"/>
        <v/>
      </c>
      <c r="H61" s="659" t="str">
        <f t="shared" si="18"/>
        <v/>
      </c>
      <c r="I61" s="655" t="str">
        <f t="shared" si="19"/>
        <v/>
      </c>
      <c r="J61" s="661" t="str">
        <f t="shared" si="20"/>
        <v/>
      </c>
      <c r="K61" s="663" t="str">
        <f t="shared" si="21"/>
        <v/>
      </c>
      <c r="L61" s="664" t="str">
        <f t="shared" si="26"/>
        <v/>
      </c>
      <c r="M61" s="269"/>
      <c r="N61" s="222" t="str">
        <f t="shared" si="22"/>
        <v/>
      </c>
      <c r="O61" s="348"/>
      <c r="P61" s="349"/>
      <c r="Q61" s="350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2"/>
      <c r="AC61" s="352"/>
      <c r="AD61" s="223" t="str">
        <f t="shared" si="23"/>
        <v/>
      </c>
      <c r="AE61" s="224" t="str">
        <f t="shared" si="27"/>
        <v/>
      </c>
      <c r="CD61" s="212"/>
      <c r="CE61" s="209"/>
    </row>
    <row r="62" spans="1:83" ht="26" customHeight="1" x14ac:dyDescent="0.7">
      <c r="A62" s="485" t="e">
        <f>VLOOKUP(D62,非表示_活動量と単位!$D$8:$E$75,2,FALSE)</f>
        <v>#N/A</v>
      </c>
      <c r="B62" s="503"/>
      <c r="C62" s="490"/>
      <c r="D62" s="266"/>
      <c r="E62" s="674"/>
      <c r="F62" s="678" t="str">
        <f t="shared" si="25"/>
        <v/>
      </c>
      <c r="G62" s="680" t="str">
        <f t="shared" si="17"/>
        <v/>
      </c>
      <c r="H62" s="659" t="str">
        <f t="shared" si="18"/>
        <v/>
      </c>
      <c r="I62" s="655" t="str">
        <f t="shared" si="19"/>
        <v/>
      </c>
      <c r="J62" s="661" t="str">
        <f t="shared" si="20"/>
        <v/>
      </c>
      <c r="K62" s="663" t="str">
        <f t="shared" si="21"/>
        <v/>
      </c>
      <c r="L62" s="664" t="str">
        <f t="shared" si="26"/>
        <v/>
      </c>
      <c r="M62" s="269"/>
      <c r="N62" s="222" t="str">
        <f t="shared" si="22"/>
        <v/>
      </c>
      <c r="O62" s="348"/>
      <c r="P62" s="349"/>
      <c r="Q62" s="350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2"/>
      <c r="AC62" s="352"/>
      <c r="AD62" s="223" t="str">
        <f t="shared" si="23"/>
        <v/>
      </c>
      <c r="AE62" s="224" t="str">
        <f t="shared" si="27"/>
        <v/>
      </c>
      <c r="CD62" s="212"/>
      <c r="CE62" s="209"/>
    </row>
    <row r="63" spans="1:83" ht="26" customHeight="1" x14ac:dyDescent="0.7">
      <c r="A63" s="485" t="e">
        <f>VLOOKUP(D63,非表示_活動量と単位!$D$8:$E$75,2,FALSE)</f>
        <v>#N/A</v>
      </c>
      <c r="B63" s="503"/>
      <c r="C63" s="490"/>
      <c r="D63" s="266"/>
      <c r="E63" s="674"/>
      <c r="F63" s="678" t="str">
        <f t="shared" si="25"/>
        <v/>
      </c>
      <c r="G63" s="680" t="str">
        <f t="shared" si="17"/>
        <v/>
      </c>
      <c r="H63" s="659" t="str">
        <f t="shared" si="18"/>
        <v/>
      </c>
      <c r="I63" s="655" t="str">
        <f t="shared" si="19"/>
        <v/>
      </c>
      <c r="J63" s="661" t="str">
        <f t="shared" si="20"/>
        <v/>
      </c>
      <c r="K63" s="663" t="str">
        <f t="shared" si="21"/>
        <v/>
      </c>
      <c r="L63" s="664" t="str">
        <f t="shared" si="26"/>
        <v/>
      </c>
      <c r="M63" s="269"/>
      <c r="N63" s="222" t="str">
        <f t="shared" si="22"/>
        <v/>
      </c>
      <c r="O63" s="348"/>
      <c r="P63" s="349"/>
      <c r="Q63" s="350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2"/>
      <c r="AC63" s="352"/>
      <c r="AD63" s="223" t="str">
        <f t="shared" si="23"/>
        <v/>
      </c>
      <c r="AE63" s="224" t="str">
        <f t="shared" si="27"/>
        <v/>
      </c>
      <c r="CD63" s="212"/>
      <c r="CE63" s="209"/>
    </row>
    <row r="64" spans="1:83" ht="26" customHeight="1" x14ac:dyDescent="0.7">
      <c r="A64" s="485" t="e">
        <f>VLOOKUP(D64,非表示_活動量と単位!$D$8:$E$75,2,FALSE)</f>
        <v>#N/A</v>
      </c>
      <c r="B64" s="503"/>
      <c r="C64" s="490"/>
      <c r="D64" s="266"/>
      <c r="E64" s="674"/>
      <c r="F64" s="678" t="str">
        <f t="shared" si="25"/>
        <v/>
      </c>
      <c r="G64" s="680" t="str">
        <f t="shared" si="17"/>
        <v/>
      </c>
      <c r="H64" s="659" t="str">
        <f t="shared" si="18"/>
        <v/>
      </c>
      <c r="I64" s="655" t="str">
        <f t="shared" si="19"/>
        <v/>
      </c>
      <c r="J64" s="661" t="str">
        <f t="shared" si="20"/>
        <v/>
      </c>
      <c r="K64" s="663" t="str">
        <f t="shared" si="21"/>
        <v/>
      </c>
      <c r="L64" s="664" t="str">
        <f t="shared" si="26"/>
        <v/>
      </c>
      <c r="M64" s="269"/>
      <c r="N64" s="222" t="str">
        <f t="shared" si="22"/>
        <v/>
      </c>
      <c r="O64" s="348"/>
      <c r="P64" s="349"/>
      <c r="Q64" s="350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2"/>
      <c r="AC64" s="352"/>
      <c r="AD64" s="223" t="str">
        <f t="shared" si="23"/>
        <v/>
      </c>
      <c r="AE64" s="224" t="str">
        <f t="shared" si="27"/>
        <v/>
      </c>
      <c r="CD64" s="212"/>
      <c r="CE64" s="209"/>
    </row>
    <row r="65" spans="1:83" ht="26" customHeight="1" x14ac:dyDescent="0.7">
      <c r="A65" s="485" t="e">
        <f>VLOOKUP(D65,非表示_活動量と単位!$D$8:$E$75,2,FALSE)</f>
        <v>#N/A</v>
      </c>
      <c r="B65" s="503"/>
      <c r="C65" s="490"/>
      <c r="D65" s="266"/>
      <c r="E65" s="674"/>
      <c r="F65" s="678" t="str">
        <f t="shared" si="25"/>
        <v/>
      </c>
      <c r="G65" s="680" t="str">
        <f t="shared" si="17"/>
        <v/>
      </c>
      <c r="H65" s="659" t="str">
        <f t="shared" si="18"/>
        <v/>
      </c>
      <c r="I65" s="655" t="str">
        <f t="shared" si="19"/>
        <v/>
      </c>
      <c r="J65" s="661" t="str">
        <f t="shared" si="20"/>
        <v/>
      </c>
      <c r="K65" s="663" t="str">
        <f t="shared" si="21"/>
        <v/>
      </c>
      <c r="L65" s="664" t="str">
        <f t="shared" si="26"/>
        <v/>
      </c>
      <c r="M65" s="269"/>
      <c r="N65" s="222" t="str">
        <f t="shared" si="22"/>
        <v/>
      </c>
      <c r="O65" s="348"/>
      <c r="P65" s="349"/>
      <c r="Q65" s="350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2"/>
      <c r="AC65" s="352"/>
      <c r="AD65" s="223" t="str">
        <f t="shared" si="23"/>
        <v/>
      </c>
      <c r="AE65" s="224" t="str">
        <f t="shared" si="27"/>
        <v/>
      </c>
      <c r="CD65" s="212"/>
      <c r="CE65" s="209"/>
    </row>
    <row r="66" spans="1:83" ht="26" customHeight="1" x14ac:dyDescent="0.7">
      <c r="A66" s="485" t="e">
        <f>VLOOKUP(D66,非表示_活動量と単位!$D$8:$E$75,2,FALSE)</f>
        <v>#N/A</v>
      </c>
      <c r="B66" s="503"/>
      <c r="C66" s="490"/>
      <c r="D66" s="266"/>
      <c r="E66" s="674"/>
      <c r="F66" s="678" t="str">
        <f t="shared" si="25"/>
        <v/>
      </c>
      <c r="G66" s="680" t="str">
        <f t="shared" si="17"/>
        <v/>
      </c>
      <c r="H66" s="659" t="str">
        <f t="shared" si="18"/>
        <v/>
      </c>
      <c r="I66" s="655" t="str">
        <f t="shared" si="19"/>
        <v/>
      </c>
      <c r="J66" s="661" t="str">
        <f t="shared" si="20"/>
        <v/>
      </c>
      <c r="K66" s="663" t="str">
        <f t="shared" si="21"/>
        <v/>
      </c>
      <c r="L66" s="664" t="str">
        <f t="shared" si="26"/>
        <v/>
      </c>
      <c r="M66" s="269"/>
      <c r="N66" s="222" t="str">
        <f t="shared" si="22"/>
        <v/>
      </c>
      <c r="O66" s="348"/>
      <c r="P66" s="349"/>
      <c r="Q66" s="350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2"/>
      <c r="AC66" s="352"/>
      <c r="AD66" s="223" t="str">
        <f t="shared" si="23"/>
        <v/>
      </c>
      <c r="AE66" s="224" t="str">
        <f t="shared" si="27"/>
        <v/>
      </c>
    </row>
    <row r="67" spans="1:83" ht="26" customHeight="1" x14ac:dyDescent="0.7">
      <c r="A67" s="485" t="e">
        <f>VLOOKUP(D67,非表示_活動量と単位!$D$8:$E$75,2,FALSE)</f>
        <v>#N/A</v>
      </c>
      <c r="B67" s="503"/>
      <c r="C67" s="490"/>
      <c r="D67" s="266"/>
      <c r="E67" s="674"/>
      <c r="F67" s="678" t="str">
        <f t="shared" si="25"/>
        <v/>
      </c>
      <c r="G67" s="680" t="str">
        <f t="shared" si="17"/>
        <v/>
      </c>
      <c r="H67" s="659" t="str">
        <f t="shared" si="18"/>
        <v/>
      </c>
      <c r="I67" s="655" t="str">
        <f t="shared" si="19"/>
        <v/>
      </c>
      <c r="J67" s="661" t="str">
        <f t="shared" si="20"/>
        <v/>
      </c>
      <c r="K67" s="663" t="str">
        <f t="shared" si="21"/>
        <v/>
      </c>
      <c r="L67" s="664" t="str">
        <f t="shared" si="26"/>
        <v/>
      </c>
      <c r="M67" s="269"/>
      <c r="N67" s="222" t="str">
        <f t="shared" si="22"/>
        <v/>
      </c>
      <c r="O67" s="348"/>
      <c r="P67" s="349"/>
      <c r="Q67" s="350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2"/>
      <c r="AC67" s="352"/>
      <c r="AD67" s="223" t="str">
        <f t="shared" si="23"/>
        <v/>
      </c>
      <c r="AE67" s="224" t="str">
        <f t="shared" si="27"/>
        <v/>
      </c>
      <c r="CD67" s="212"/>
      <c r="CE67" s="209"/>
    </row>
    <row r="68" spans="1:83" ht="26" customHeight="1" x14ac:dyDescent="0.7">
      <c r="A68" s="485" t="e">
        <f>VLOOKUP(D68,非表示_活動量と単位!$D$8:$E$75,2,FALSE)</f>
        <v>#N/A</v>
      </c>
      <c r="B68" s="503"/>
      <c r="C68" s="490"/>
      <c r="D68" s="266"/>
      <c r="E68" s="674"/>
      <c r="F68" s="678" t="str">
        <f t="shared" si="25"/>
        <v/>
      </c>
      <c r="G68" s="680" t="str">
        <f t="shared" si="17"/>
        <v/>
      </c>
      <c r="H68" s="659" t="str">
        <f t="shared" si="18"/>
        <v/>
      </c>
      <c r="I68" s="655" t="str">
        <f t="shared" si="19"/>
        <v/>
      </c>
      <c r="J68" s="661" t="str">
        <f t="shared" si="20"/>
        <v/>
      </c>
      <c r="K68" s="663" t="str">
        <f t="shared" si="21"/>
        <v/>
      </c>
      <c r="L68" s="664" t="str">
        <f t="shared" si="26"/>
        <v/>
      </c>
      <c r="M68" s="269"/>
      <c r="N68" s="222" t="str">
        <f t="shared" si="22"/>
        <v/>
      </c>
      <c r="O68" s="348"/>
      <c r="P68" s="349"/>
      <c r="Q68" s="350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B68" s="352"/>
      <c r="AC68" s="352"/>
      <c r="AD68" s="223" t="str">
        <f t="shared" si="23"/>
        <v/>
      </c>
      <c r="AE68" s="224" t="str">
        <f t="shared" si="27"/>
        <v/>
      </c>
      <c r="CD68" s="212"/>
      <c r="CE68" s="209"/>
    </row>
    <row r="69" spans="1:83" ht="26" customHeight="1" x14ac:dyDescent="0.7">
      <c r="A69" s="485" t="e">
        <f>VLOOKUP(D69,非表示_活動量と単位!$D$8:$E$75,2,FALSE)</f>
        <v>#N/A</v>
      </c>
      <c r="B69" s="503"/>
      <c r="C69" s="490"/>
      <c r="D69" s="266"/>
      <c r="E69" s="674"/>
      <c r="F69" s="678" t="str">
        <f t="shared" si="25"/>
        <v/>
      </c>
      <c r="G69" s="680" t="str">
        <f t="shared" si="17"/>
        <v/>
      </c>
      <c r="H69" s="659" t="str">
        <f t="shared" si="18"/>
        <v/>
      </c>
      <c r="I69" s="655" t="str">
        <f t="shared" si="19"/>
        <v/>
      </c>
      <c r="J69" s="661" t="str">
        <f t="shared" si="20"/>
        <v/>
      </c>
      <c r="K69" s="663" t="str">
        <f t="shared" si="21"/>
        <v/>
      </c>
      <c r="L69" s="664" t="str">
        <f t="shared" si="26"/>
        <v/>
      </c>
      <c r="M69" s="269"/>
      <c r="N69" s="222" t="str">
        <f t="shared" si="22"/>
        <v/>
      </c>
      <c r="O69" s="348"/>
      <c r="P69" s="349"/>
      <c r="Q69" s="350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2"/>
      <c r="AC69" s="352"/>
      <c r="AD69" s="223" t="str">
        <f t="shared" si="23"/>
        <v/>
      </c>
      <c r="AE69" s="224" t="str">
        <f t="shared" si="27"/>
        <v/>
      </c>
      <c r="CD69" s="212"/>
      <c r="CE69" s="209"/>
    </row>
    <row r="70" spans="1:83" ht="26" customHeight="1" x14ac:dyDescent="0.7">
      <c r="A70" s="485" t="e">
        <f>VLOOKUP(D70,非表示_活動量と単位!$D$8:$E$75,2,FALSE)</f>
        <v>#N/A</v>
      </c>
      <c r="B70" s="503"/>
      <c r="C70" s="490"/>
      <c r="D70" s="266"/>
      <c r="E70" s="674"/>
      <c r="F70" s="678" t="str">
        <f t="shared" si="25"/>
        <v/>
      </c>
      <c r="G70" s="680" t="str">
        <f t="shared" si="17"/>
        <v/>
      </c>
      <c r="H70" s="659" t="str">
        <f t="shared" si="18"/>
        <v/>
      </c>
      <c r="I70" s="655" t="str">
        <f t="shared" si="19"/>
        <v/>
      </c>
      <c r="J70" s="661" t="str">
        <f t="shared" si="20"/>
        <v/>
      </c>
      <c r="K70" s="663" t="str">
        <f t="shared" si="21"/>
        <v/>
      </c>
      <c r="L70" s="664" t="str">
        <f t="shared" si="26"/>
        <v/>
      </c>
      <c r="M70" s="269"/>
      <c r="N70" s="222" t="str">
        <f t="shared" si="22"/>
        <v/>
      </c>
      <c r="O70" s="348"/>
      <c r="P70" s="349"/>
      <c r="Q70" s="350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2"/>
      <c r="AC70" s="352"/>
      <c r="AD70" s="223" t="str">
        <f t="shared" si="23"/>
        <v/>
      </c>
      <c r="AE70" s="224" t="str">
        <f t="shared" ref="AE70:AE79" si="28">IF($D70="","",IF(AD70="---","---",IF(OR($D70="系統電力",$D70="産業用蒸気",$D70="温水",$D70="冷水",$D70="蒸気（産業用以外）"),F70*VLOOKUP($D70,GJ換算係数,2,FALSE),F70*H70)))</f>
        <v/>
      </c>
      <c r="CD70" s="212"/>
      <c r="CE70" s="209"/>
    </row>
    <row r="71" spans="1:83" ht="26" customHeight="1" x14ac:dyDescent="0.7">
      <c r="A71" s="485" t="e">
        <f>VLOOKUP(D71,非表示_活動量と単位!$D$8:$E$75,2,FALSE)</f>
        <v>#N/A</v>
      </c>
      <c r="B71" s="503"/>
      <c r="C71" s="490"/>
      <c r="D71" s="266"/>
      <c r="E71" s="674"/>
      <c r="F71" s="678" t="str">
        <f t="shared" si="25"/>
        <v/>
      </c>
      <c r="G71" s="680" t="str">
        <f t="shared" si="17"/>
        <v/>
      </c>
      <c r="H71" s="659" t="str">
        <f t="shared" si="18"/>
        <v/>
      </c>
      <c r="I71" s="655" t="str">
        <f t="shared" si="19"/>
        <v/>
      </c>
      <c r="J71" s="661" t="str">
        <f t="shared" si="20"/>
        <v/>
      </c>
      <c r="K71" s="663" t="str">
        <f t="shared" si="21"/>
        <v/>
      </c>
      <c r="L71" s="664" t="str">
        <f t="shared" si="26"/>
        <v/>
      </c>
      <c r="M71" s="269"/>
      <c r="N71" s="222" t="str">
        <f t="shared" si="22"/>
        <v/>
      </c>
      <c r="O71" s="348"/>
      <c r="P71" s="349"/>
      <c r="Q71" s="350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2"/>
      <c r="AC71" s="352"/>
      <c r="AD71" s="223" t="str">
        <f t="shared" si="23"/>
        <v/>
      </c>
      <c r="AE71" s="224" t="str">
        <f t="shared" si="28"/>
        <v/>
      </c>
      <c r="CD71" s="212"/>
      <c r="CE71" s="209"/>
    </row>
    <row r="72" spans="1:83" ht="26" customHeight="1" x14ac:dyDescent="0.7">
      <c r="A72" s="485" t="e">
        <f>VLOOKUP(D72,非表示_活動量と単位!$D$8:$E$75,2,FALSE)</f>
        <v>#N/A</v>
      </c>
      <c r="B72" s="503"/>
      <c r="C72" s="490"/>
      <c r="D72" s="266"/>
      <c r="E72" s="674"/>
      <c r="F72" s="678" t="str">
        <f t="shared" si="25"/>
        <v/>
      </c>
      <c r="G72" s="680" t="str">
        <f t="shared" si="17"/>
        <v/>
      </c>
      <c r="H72" s="659" t="str">
        <f t="shared" si="18"/>
        <v/>
      </c>
      <c r="I72" s="655" t="str">
        <f t="shared" si="19"/>
        <v/>
      </c>
      <c r="J72" s="661" t="str">
        <f t="shared" si="20"/>
        <v/>
      </c>
      <c r="K72" s="663" t="str">
        <f t="shared" si="21"/>
        <v/>
      </c>
      <c r="L72" s="664" t="str">
        <f t="shared" si="26"/>
        <v/>
      </c>
      <c r="M72" s="269"/>
      <c r="N72" s="222" t="str">
        <f t="shared" si="22"/>
        <v/>
      </c>
      <c r="O72" s="348"/>
      <c r="P72" s="349"/>
      <c r="Q72" s="350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2"/>
      <c r="AC72" s="352"/>
      <c r="AD72" s="223" t="str">
        <f t="shared" si="23"/>
        <v/>
      </c>
      <c r="AE72" s="224" t="str">
        <f t="shared" si="28"/>
        <v/>
      </c>
      <c r="CD72" s="212"/>
      <c r="CE72" s="209"/>
    </row>
    <row r="73" spans="1:83" ht="26" customHeight="1" x14ac:dyDescent="0.7">
      <c r="A73" s="485" t="e">
        <f>VLOOKUP(D73,非表示_活動量と単位!$D$8:$E$75,2,FALSE)</f>
        <v>#N/A</v>
      </c>
      <c r="B73" s="503"/>
      <c r="C73" s="490"/>
      <c r="D73" s="266"/>
      <c r="E73" s="674"/>
      <c r="F73" s="678" t="str">
        <f t="shared" si="25"/>
        <v/>
      </c>
      <c r="G73" s="680" t="str">
        <f t="shared" si="17"/>
        <v/>
      </c>
      <c r="H73" s="659" t="str">
        <f t="shared" si="18"/>
        <v/>
      </c>
      <c r="I73" s="655" t="str">
        <f t="shared" si="19"/>
        <v/>
      </c>
      <c r="J73" s="661" t="str">
        <f t="shared" si="20"/>
        <v/>
      </c>
      <c r="K73" s="663" t="str">
        <f t="shared" si="21"/>
        <v/>
      </c>
      <c r="L73" s="664" t="str">
        <f t="shared" si="26"/>
        <v/>
      </c>
      <c r="M73" s="269"/>
      <c r="N73" s="222" t="str">
        <f t="shared" si="22"/>
        <v/>
      </c>
      <c r="O73" s="348"/>
      <c r="P73" s="349"/>
      <c r="Q73" s="350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2"/>
      <c r="AC73" s="352"/>
      <c r="AD73" s="223" t="str">
        <f t="shared" si="23"/>
        <v/>
      </c>
      <c r="AE73" s="224" t="str">
        <f t="shared" si="28"/>
        <v/>
      </c>
      <c r="CD73" s="212"/>
      <c r="CE73" s="209"/>
    </row>
    <row r="74" spans="1:83" ht="26" customHeight="1" x14ac:dyDescent="0.7">
      <c r="A74" s="485" t="e">
        <f>VLOOKUP(D74,非表示_活動量と単位!$D$8:$E$75,2,FALSE)</f>
        <v>#N/A</v>
      </c>
      <c r="B74" s="503"/>
      <c r="C74" s="490"/>
      <c r="D74" s="266"/>
      <c r="E74" s="674"/>
      <c r="F74" s="678" t="str">
        <f t="shared" si="25"/>
        <v/>
      </c>
      <c r="G74" s="680" t="str">
        <f t="shared" si="17"/>
        <v/>
      </c>
      <c r="H74" s="659" t="str">
        <f t="shared" si="18"/>
        <v/>
      </c>
      <c r="I74" s="655" t="str">
        <f t="shared" si="19"/>
        <v/>
      </c>
      <c r="J74" s="661" t="str">
        <f t="shared" si="20"/>
        <v/>
      </c>
      <c r="K74" s="663" t="str">
        <f t="shared" si="21"/>
        <v/>
      </c>
      <c r="L74" s="664" t="str">
        <f t="shared" si="26"/>
        <v/>
      </c>
      <c r="M74" s="269"/>
      <c r="N74" s="222" t="str">
        <f t="shared" si="22"/>
        <v/>
      </c>
      <c r="O74" s="348"/>
      <c r="P74" s="349"/>
      <c r="Q74" s="350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2"/>
      <c r="AC74" s="352"/>
      <c r="AD74" s="223" t="str">
        <f t="shared" si="23"/>
        <v/>
      </c>
      <c r="AE74" s="224" t="str">
        <f t="shared" si="28"/>
        <v/>
      </c>
      <c r="CD74" s="212"/>
      <c r="CE74" s="209"/>
    </row>
    <row r="75" spans="1:83" ht="26" customHeight="1" x14ac:dyDescent="0.7">
      <c r="A75" s="485" t="e">
        <f>VLOOKUP(D75,非表示_活動量と単位!$D$8:$E$75,2,FALSE)</f>
        <v>#N/A</v>
      </c>
      <c r="B75" s="503"/>
      <c r="C75" s="490"/>
      <c r="D75" s="266"/>
      <c r="E75" s="674"/>
      <c r="F75" s="678" t="str">
        <f t="shared" si="25"/>
        <v/>
      </c>
      <c r="G75" s="680" t="str">
        <f t="shared" si="17"/>
        <v/>
      </c>
      <c r="H75" s="659" t="str">
        <f t="shared" si="18"/>
        <v/>
      </c>
      <c r="I75" s="655" t="str">
        <f t="shared" si="19"/>
        <v/>
      </c>
      <c r="J75" s="661" t="str">
        <f t="shared" si="20"/>
        <v/>
      </c>
      <c r="K75" s="663" t="str">
        <f t="shared" si="21"/>
        <v/>
      </c>
      <c r="L75" s="664" t="str">
        <f t="shared" si="26"/>
        <v/>
      </c>
      <c r="M75" s="269"/>
      <c r="N75" s="222" t="str">
        <f t="shared" si="22"/>
        <v/>
      </c>
      <c r="O75" s="348"/>
      <c r="P75" s="349"/>
      <c r="Q75" s="350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2"/>
      <c r="AC75" s="352"/>
      <c r="AD75" s="223" t="str">
        <f t="shared" si="23"/>
        <v/>
      </c>
      <c r="AE75" s="224" t="str">
        <f t="shared" si="28"/>
        <v/>
      </c>
      <c r="CD75" s="212"/>
      <c r="CE75" s="209"/>
    </row>
    <row r="76" spans="1:83" ht="26" customHeight="1" x14ac:dyDescent="0.7">
      <c r="A76" s="485" t="e">
        <f>VLOOKUP(D76,非表示_活動量と単位!$D$8:$E$75,2,FALSE)</f>
        <v>#N/A</v>
      </c>
      <c r="B76" s="503"/>
      <c r="C76" s="490"/>
      <c r="D76" s="266"/>
      <c r="E76" s="674"/>
      <c r="F76" s="678" t="str">
        <f t="shared" si="25"/>
        <v/>
      </c>
      <c r="G76" s="680" t="str">
        <f t="shared" si="17"/>
        <v/>
      </c>
      <c r="H76" s="659" t="str">
        <f t="shared" si="18"/>
        <v/>
      </c>
      <c r="I76" s="655" t="str">
        <f t="shared" si="19"/>
        <v/>
      </c>
      <c r="J76" s="661" t="str">
        <f t="shared" si="20"/>
        <v/>
      </c>
      <c r="K76" s="663" t="str">
        <f t="shared" si="21"/>
        <v/>
      </c>
      <c r="L76" s="664" t="str">
        <f t="shared" si="26"/>
        <v/>
      </c>
      <c r="M76" s="269"/>
      <c r="N76" s="222" t="str">
        <f t="shared" si="22"/>
        <v/>
      </c>
      <c r="O76" s="348"/>
      <c r="P76" s="349"/>
      <c r="Q76" s="350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2"/>
      <c r="AC76" s="352"/>
      <c r="AD76" s="223" t="str">
        <f t="shared" si="23"/>
        <v/>
      </c>
      <c r="AE76" s="224" t="str">
        <f t="shared" si="28"/>
        <v/>
      </c>
    </row>
    <row r="77" spans="1:83" ht="26" customHeight="1" x14ac:dyDescent="0.7">
      <c r="A77" s="485" t="e">
        <f>VLOOKUP(D77,非表示_活動量と単位!$D$8:$E$75,2,FALSE)</f>
        <v>#N/A</v>
      </c>
      <c r="B77" s="503"/>
      <c r="C77" s="490"/>
      <c r="D77" s="266"/>
      <c r="E77" s="674"/>
      <c r="F77" s="678" t="str">
        <f t="shared" si="25"/>
        <v/>
      </c>
      <c r="G77" s="680" t="str">
        <f t="shared" si="17"/>
        <v/>
      </c>
      <c r="H77" s="659" t="str">
        <f t="shared" si="18"/>
        <v/>
      </c>
      <c r="I77" s="655" t="str">
        <f t="shared" si="19"/>
        <v/>
      </c>
      <c r="J77" s="661" t="str">
        <f t="shared" si="20"/>
        <v/>
      </c>
      <c r="K77" s="663" t="str">
        <f t="shared" si="21"/>
        <v/>
      </c>
      <c r="L77" s="664" t="str">
        <f t="shared" si="26"/>
        <v/>
      </c>
      <c r="M77" s="269"/>
      <c r="N77" s="222" t="str">
        <f t="shared" si="22"/>
        <v/>
      </c>
      <c r="O77" s="348"/>
      <c r="P77" s="349"/>
      <c r="Q77" s="350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2"/>
      <c r="AC77" s="352"/>
      <c r="AD77" s="223" t="str">
        <f t="shared" si="23"/>
        <v/>
      </c>
      <c r="AE77" s="224" t="str">
        <f t="shared" si="28"/>
        <v/>
      </c>
      <c r="CD77" s="212"/>
      <c r="CE77" s="209"/>
    </row>
    <row r="78" spans="1:83" ht="26" customHeight="1" x14ac:dyDescent="0.7">
      <c r="A78" s="485" t="e">
        <f>VLOOKUP(D78,非表示_活動量と単位!$D$8:$E$75,2,FALSE)</f>
        <v>#N/A</v>
      </c>
      <c r="B78" s="503"/>
      <c r="C78" s="490"/>
      <c r="D78" s="266"/>
      <c r="E78" s="674"/>
      <c r="F78" s="678" t="str">
        <f t="shared" si="25"/>
        <v/>
      </c>
      <c r="G78" s="680" t="str">
        <f t="shared" si="17"/>
        <v/>
      </c>
      <c r="H78" s="659" t="str">
        <f t="shared" si="18"/>
        <v/>
      </c>
      <c r="I78" s="655" t="str">
        <f t="shared" si="19"/>
        <v/>
      </c>
      <c r="J78" s="661" t="str">
        <f t="shared" si="20"/>
        <v/>
      </c>
      <c r="K78" s="663" t="str">
        <f t="shared" si="21"/>
        <v/>
      </c>
      <c r="L78" s="664" t="str">
        <f t="shared" si="26"/>
        <v/>
      </c>
      <c r="M78" s="269"/>
      <c r="N78" s="222" t="str">
        <f t="shared" si="22"/>
        <v/>
      </c>
      <c r="O78" s="348"/>
      <c r="P78" s="349"/>
      <c r="Q78" s="350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2"/>
      <c r="AC78" s="352"/>
      <c r="AD78" s="223" t="str">
        <f t="shared" si="23"/>
        <v/>
      </c>
      <c r="AE78" s="224" t="str">
        <f t="shared" si="28"/>
        <v/>
      </c>
      <c r="CD78" s="212"/>
      <c r="CE78" s="209"/>
    </row>
    <row r="79" spans="1:83" ht="26" customHeight="1" x14ac:dyDescent="0.7">
      <c r="A79" s="485" t="e">
        <f>VLOOKUP(D79,非表示_活動量と単位!$D$8:$E$75,2,FALSE)</f>
        <v>#N/A</v>
      </c>
      <c r="B79" s="503"/>
      <c r="C79" s="490"/>
      <c r="D79" s="266"/>
      <c r="E79" s="674"/>
      <c r="F79" s="678" t="str">
        <f t="shared" si="25"/>
        <v/>
      </c>
      <c r="G79" s="680" t="str">
        <f t="shared" si="17"/>
        <v/>
      </c>
      <c r="H79" s="659" t="str">
        <f t="shared" si="18"/>
        <v/>
      </c>
      <c r="I79" s="655" t="str">
        <f t="shared" si="19"/>
        <v/>
      </c>
      <c r="J79" s="661" t="str">
        <f t="shared" si="20"/>
        <v/>
      </c>
      <c r="K79" s="663" t="str">
        <f t="shared" si="21"/>
        <v/>
      </c>
      <c r="L79" s="664" t="str">
        <f t="shared" si="26"/>
        <v/>
      </c>
      <c r="M79" s="269"/>
      <c r="N79" s="222" t="str">
        <f t="shared" si="22"/>
        <v/>
      </c>
      <c r="O79" s="348"/>
      <c r="P79" s="349"/>
      <c r="Q79" s="350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2"/>
      <c r="AC79" s="352"/>
      <c r="AD79" s="223" t="str">
        <f t="shared" si="23"/>
        <v/>
      </c>
      <c r="AE79" s="224" t="str">
        <f t="shared" si="28"/>
        <v/>
      </c>
      <c r="CD79" s="212"/>
      <c r="CE79" s="209"/>
    </row>
    <row r="80" spans="1:83" ht="26" customHeight="1" x14ac:dyDescent="0.7">
      <c r="A80" s="485" t="e">
        <f>VLOOKUP(D80,非表示_活動量と単位!$D$8:$E$75,2,FALSE)</f>
        <v>#N/A</v>
      </c>
      <c r="B80" s="503"/>
      <c r="C80" s="490"/>
      <c r="D80" s="266"/>
      <c r="E80" s="674"/>
      <c r="F80" s="678" t="str">
        <f t="shared" si="25"/>
        <v/>
      </c>
      <c r="G80" s="680" t="str">
        <f t="shared" si="17"/>
        <v/>
      </c>
      <c r="H80" s="659" t="str">
        <f t="shared" ref="H80:H102" si="29">IF($D80="","",IF(VLOOKUP($C80,モニタリングポイント,9,FALSE)="デフォルト値",VLOOKUP($D80,デフォルト値,4,FALSE),""))</f>
        <v/>
      </c>
      <c r="I80" s="655" t="str">
        <f t="shared" si="19"/>
        <v/>
      </c>
      <c r="J80" s="661" t="str">
        <f t="shared" si="20"/>
        <v/>
      </c>
      <c r="K80" s="663" t="str">
        <f t="shared" si="21"/>
        <v/>
      </c>
      <c r="L80" s="664" t="str">
        <f t="shared" si="26"/>
        <v/>
      </c>
      <c r="M80" s="269"/>
      <c r="N80" s="222" t="str">
        <f t="shared" si="22"/>
        <v/>
      </c>
      <c r="O80" s="348"/>
      <c r="P80" s="349"/>
      <c r="Q80" s="350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2"/>
      <c r="AC80" s="352"/>
      <c r="AD80" s="223" t="str">
        <f t="shared" si="23"/>
        <v/>
      </c>
      <c r="AE80" s="224" t="str">
        <f t="shared" si="24"/>
        <v/>
      </c>
      <c r="CD80" s="212"/>
      <c r="CE80" s="209"/>
    </row>
    <row r="81" spans="1:83" ht="26" customHeight="1" x14ac:dyDescent="0.7">
      <c r="A81" s="485" t="e">
        <f>VLOOKUP(D81,非表示_活動量と単位!$D$8:$E$75,2,FALSE)</f>
        <v>#N/A</v>
      </c>
      <c r="B81" s="503"/>
      <c r="C81" s="490"/>
      <c r="D81" s="266"/>
      <c r="E81" s="674"/>
      <c r="F81" s="678" t="str">
        <f t="shared" si="25"/>
        <v/>
      </c>
      <c r="G81" s="680" t="str">
        <f t="shared" si="17"/>
        <v/>
      </c>
      <c r="H81" s="659" t="str">
        <f t="shared" si="29"/>
        <v/>
      </c>
      <c r="I81" s="655" t="str">
        <f t="shared" si="19"/>
        <v/>
      </c>
      <c r="J81" s="661" t="str">
        <f t="shared" si="20"/>
        <v/>
      </c>
      <c r="K81" s="663" t="str">
        <f t="shared" si="21"/>
        <v/>
      </c>
      <c r="L81" s="664" t="str">
        <f t="shared" si="26"/>
        <v/>
      </c>
      <c r="M81" s="269"/>
      <c r="N81" s="222" t="str">
        <f t="shared" si="22"/>
        <v/>
      </c>
      <c r="O81" s="348"/>
      <c r="P81" s="349"/>
      <c r="Q81" s="350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2"/>
      <c r="AC81" s="352"/>
      <c r="AD81" s="223" t="str">
        <f t="shared" si="23"/>
        <v/>
      </c>
      <c r="AE81" s="224" t="str">
        <f t="shared" si="24"/>
        <v/>
      </c>
      <c r="CD81" s="212"/>
      <c r="CE81" s="209"/>
    </row>
    <row r="82" spans="1:83" ht="26" customHeight="1" x14ac:dyDescent="0.7">
      <c r="A82" s="485" t="e">
        <f>VLOOKUP(D82,非表示_活動量と単位!$D$8:$E$75,2,FALSE)</f>
        <v>#N/A</v>
      </c>
      <c r="B82" s="503"/>
      <c r="C82" s="490"/>
      <c r="D82" s="266"/>
      <c r="E82" s="674"/>
      <c r="F82" s="678" t="str">
        <f t="shared" si="25"/>
        <v/>
      </c>
      <c r="G82" s="680" t="str">
        <f t="shared" si="17"/>
        <v/>
      </c>
      <c r="H82" s="659" t="str">
        <f t="shared" si="29"/>
        <v/>
      </c>
      <c r="I82" s="655" t="str">
        <f t="shared" si="19"/>
        <v/>
      </c>
      <c r="J82" s="661" t="str">
        <f t="shared" si="20"/>
        <v/>
      </c>
      <c r="K82" s="663" t="str">
        <f t="shared" si="21"/>
        <v/>
      </c>
      <c r="L82" s="664" t="str">
        <f t="shared" si="26"/>
        <v/>
      </c>
      <c r="M82" s="269"/>
      <c r="N82" s="222" t="str">
        <f t="shared" si="22"/>
        <v/>
      </c>
      <c r="O82" s="348"/>
      <c r="P82" s="349"/>
      <c r="Q82" s="350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2"/>
      <c r="AC82" s="352"/>
      <c r="AD82" s="223" t="str">
        <f t="shared" si="23"/>
        <v/>
      </c>
      <c r="AE82" s="224" t="str">
        <f t="shared" si="24"/>
        <v/>
      </c>
      <c r="CD82" s="212"/>
      <c r="CE82" s="209"/>
    </row>
    <row r="83" spans="1:83" ht="26" customHeight="1" x14ac:dyDescent="0.7">
      <c r="A83" s="485" t="e">
        <f>VLOOKUP(D83,非表示_活動量と単位!$D$8:$E$75,2,FALSE)</f>
        <v>#N/A</v>
      </c>
      <c r="B83" s="503"/>
      <c r="C83" s="490"/>
      <c r="D83" s="266"/>
      <c r="E83" s="674"/>
      <c r="F83" s="678" t="str">
        <f t="shared" si="25"/>
        <v/>
      </c>
      <c r="G83" s="680" t="str">
        <f t="shared" si="17"/>
        <v/>
      </c>
      <c r="H83" s="659" t="str">
        <f t="shared" si="29"/>
        <v/>
      </c>
      <c r="I83" s="655" t="str">
        <f t="shared" si="19"/>
        <v/>
      </c>
      <c r="J83" s="661" t="str">
        <f t="shared" si="20"/>
        <v/>
      </c>
      <c r="K83" s="663" t="str">
        <f t="shared" si="21"/>
        <v/>
      </c>
      <c r="L83" s="664" t="str">
        <f t="shared" si="26"/>
        <v/>
      </c>
      <c r="M83" s="269"/>
      <c r="N83" s="222" t="str">
        <f t="shared" si="22"/>
        <v/>
      </c>
      <c r="O83" s="348"/>
      <c r="P83" s="349"/>
      <c r="Q83" s="350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2"/>
      <c r="AC83" s="352"/>
      <c r="AD83" s="223" t="str">
        <f t="shared" si="23"/>
        <v/>
      </c>
      <c r="AE83" s="224" t="str">
        <f t="shared" si="24"/>
        <v/>
      </c>
      <c r="CD83" s="212"/>
      <c r="CE83" s="209"/>
    </row>
    <row r="84" spans="1:83" ht="26" customHeight="1" x14ac:dyDescent="0.7">
      <c r="A84" s="485" t="e">
        <f>VLOOKUP(D84,非表示_活動量と単位!$D$8:$E$75,2,FALSE)</f>
        <v>#N/A</v>
      </c>
      <c r="B84" s="503"/>
      <c r="C84" s="490"/>
      <c r="D84" s="266"/>
      <c r="E84" s="674"/>
      <c r="F84" s="678" t="str">
        <f t="shared" si="25"/>
        <v/>
      </c>
      <c r="G84" s="680" t="str">
        <f t="shared" si="17"/>
        <v/>
      </c>
      <c r="H84" s="659" t="str">
        <f t="shared" si="29"/>
        <v/>
      </c>
      <c r="I84" s="655" t="str">
        <f t="shared" si="19"/>
        <v/>
      </c>
      <c r="J84" s="661" t="str">
        <f t="shared" si="20"/>
        <v/>
      </c>
      <c r="K84" s="663" t="str">
        <f t="shared" si="21"/>
        <v/>
      </c>
      <c r="L84" s="664" t="str">
        <f t="shared" si="26"/>
        <v/>
      </c>
      <c r="M84" s="269"/>
      <c r="N84" s="222" t="str">
        <f t="shared" si="22"/>
        <v/>
      </c>
      <c r="O84" s="348"/>
      <c r="P84" s="349"/>
      <c r="Q84" s="350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2"/>
      <c r="AC84" s="352"/>
      <c r="AD84" s="223" t="str">
        <f t="shared" si="23"/>
        <v/>
      </c>
      <c r="AE84" s="224" t="str">
        <f t="shared" si="24"/>
        <v/>
      </c>
      <c r="CD84" s="212"/>
      <c r="CE84" s="209"/>
    </row>
    <row r="85" spans="1:83" ht="26" customHeight="1" x14ac:dyDescent="0.7">
      <c r="A85" s="485" t="e">
        <f>VLOOKUP(D85,非表示_活動量と単位!$D$8:$E$75,2,FALSE)</f>
        <v>#N/A</v>
      </c>
      <c r="B85" s="503"/>
      <c r="C85" s="490"/>
      <c r="D85" s="266"/>
      <c r="E85" s="674"/>
      <c r="F85" s="678" t="str">
        <f t="shared" si="25"/>
        <v/>
      </c>
      <c r="G85" s="680" t="str">
        <f t="shared" si="17"/>
        <v/>
      </c>
      <c r="H85" s="659" t="str">
        <f t="shared" si="29"/>
        <v/>
      </c>
      <c r="I85" s="655" t="str">
        <f t="shared" si="19"/>
        <v/>
      </c>
      <c r="J85" s="661" t="str">
        <f t="shared" si="20"/>
        <v/>
      </c>
      <c r="K85" s="663" t="str">
        <f t="shared" si="21"/>
        <v/>
      </c>
      <c r="L85" s="664" t="str">
        <f t="shared" si="26"/>
        <v/>
      </c>
      <c r="M85" s="269"/>
      <c r="N85" s="222" t="str">
        <f t="shared" si="22"/>
        <v/>
      </c>
      <c r="O85" s="348"/>
      <c r="P85" s="349"/>
      <c r="Q85" s="350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2"/>
      <c r="AC85" s="352"/>
      <c r="AD85" s="223" t="str">
        <f t="shared" si="23"/>
        <v/>
      </c>
      <c r="AE85" s="224" t="str">
        <f t="shared" si="24"/>
        <v/>
      </c>
      <c r="CD85" s="212"/>
      <c r="CE85" s="209"/>
    </row>
    <row r="86" spans="1:83" ht="26" customHeight="1" x14ac:dyDescent="0.7">
      <c r="A86" s="485" t="e">
        <f>VLOOKUP(D86,非表示_活動量と単位!$D$8:$E$75,2,FALSE)</f>
        <v>#N/A</v>
      </c>
      <c r="B86" s="503"/>
      <c r="C86" s="490"/>
      <c r="D86" s="266"/>
      <c r="E86" s="674"/>
      <c r="F86" s="678" t="str">
        <f t="shared" si="25"/>
        <v/>
      </c>
      <c r="G86" s="680" t="str">
        <f t="shared" si="17"/>
        <v/>
      </c>
      <c r="H86" s="659" t="str">
        <f t="shared" si="29"/>
        <v/>
      </c>
      <c r="I86" s="655" t="str">
        <f t="shared" si="19"/>
        <v/>
      </c>
      <c r="J86" s="661" t="str">
        <f t="shared" si="20"/>
        <v/>
      </c>
      <c r="K86" s="663" t="str">
        <f t="shared" si="21"/>
        <v/>
      </c>
      <c r="L86" s="664" t="str">
        <f t="shared" si="26"/>
        <v/>
      </c>
      <c r="M86" s="269"/>
      <c r="N86" s="222" t="str">
        <f t="shared" si="22"/>
        <v/>
      </c>
      <c r="O86" s="348"/>
      <c r="P86" s="349"/>
      <c r="Q86" s="350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2"/>
      <c r="AC86" s="352"/>
      <c r="AD86" s="223" t="str">
        <f t="shared" si="23"/>
        <v/>
      </c>
      <c r="AE86" s="224" t="str">
        <f t="shared" si="24"/>
        <v/>
      </c>
      <c r="CD86" s="212"/>
      <c r="CE86" s="209"/>
    </row>
    <row r="87" spans="1:83" ht="26" customHeight="1" x14ac:dyDescent="0.7">
      <c r="A87" s="485" t="e">
        <f>VLOOKUP(D87,非表示_活動量と単位!$D$8:$E$75,2,FALSE)</f>
        <v>#N/A</v>
      </c>
      <c r="B87" s="503"/>
      <c r="C87" s="490"/>
      <c r="D87" s="266"/>
      <c r="E87" s="674"/>
      <c r="F87" s="678" t="str">
        <f t="shared" si="25"/>
        <v/>
      </c>
      <c r="G87" s="680" t="str">
        <f t="shared" si="17"/>
        <v/>
      </c>
      <c r="H87" s="659" t="str">
        <f t="shared" si="29"/>
        <v/>
      </c>
      <c r="I87" s="655" t="str">
        <f t="shared" si="19"/>
        <v/>
      </c>
      <c r="J87" s="661" t="str">
        <f t="shared" si="20"/>
        <v/>
      </c>
      <c r="K87" s="663" t="str">
        <f t="shared" si="21"/>
        <v/>
      </c>
      <c r="L87" s="664" t="str">
        <f t="shared" si="26"/>
        <v/>
      </c>
      <c r="M87" s="269"/>
      <c r="N87" s="222" t="str">
        <f t="shared" si="22"/>
        <v/>
      </c>
      <c r="O87" s="348"/>
      <c r="P87" s="349"/>
      <c r="Q87" s="350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2"/>
      <c r="AC87" s="352"/>
      <c r="AD87" s="223" t="str">
        <f t="shared" si="23"/>
        <v/>
      </c>
      <c r="AE87" s="224" t="str">
        <f t="shared" si="24"/>
        <v/>
      </c>
    </row>
    <row r="88" spans="1:83" ht="26" customHeight="1" x14ac:dyDescent="0.7">
      <c r="A88" s="485" t="e">
        <f>VLOOKUP(D88,非表示_活動量と単位!$D$8:$E$75,2,FALSE)</f>
        <v>#N/A</v>
      </c>
      <c r="B88" s="503"/>
      <c r="C88" s="490"/>
      <c r="D88" s="266"/>
      <c r="E88" s="674"/>
      <c r="F88" s="678" t="str">
        <f t="shared" si="25"/>
        <v/>
      </c>
      <c r="G88" s="680" t="str">
        <f t="shared" si="17"/>
        <v/>
      </c>
      <c r="H88" s="659" t="str">
        <f t="shared" si="29"/>
        <v/>
      </c>
      <c r="I88" s="655" t="str">
        <f t="shared" si="19"/>
        <v/>
      </c>
      <c r="J88" s="661" t="str">
        <f t="shared" si="20"/>
        <v/>
      </c>
      <c r="K88" s="663" t="str">
        <f t="shared" si="21"/>
        <v/>
      </c>
      <c r="L88" s="664" t="str">
        <f t="shared" si="26"/>
        <v/>
      </c>
      <c r="M88" s="269"/>
      <c r="N88" s="222" t="str">
        <f t="shared" si="22"/>
        <v/>
      </c>
      <c r="O88" s="348"/>
      <c r="P88" s="349"/>
      <c r="Q88" s="350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2"/>
      <c r="AC88" s="352"/>
      <c r="AD88" s="223" t="str">
        <f t="shared" si="23"/>
        <v/>
      </c>
      <c r="AE88" s="224" t="str">
        <f t="shared" ref="AE88:AE92" si="30">IF($D88="","",IF(AD88="---","---",IF(OR($D88="系統電力",$D88="産業用蒸気",$D88="温水",$D88="冷水",$D88="蒸気（産業用以外）"),F88*VLOOKUP($D88,GJ換算係数,2,FALSE),F88*H88)))</f>
        <v/>
      </c>
      <c r="CD88" s="212"/>
      <c r="CE88" s="209"/>
    </row>
    <row r="89" spans="1:83" ht="26" customHeight="1" x14ac:dyDescent="0.7">
      <c r="A89" s="485" t="e">
        <f>VLOOKUP(D89,非表示_活動量と単位!$D$8:$E$75,2,FALSE)</f>
        <v>#N/A</v>
      </c>
      <c r="B89" s="503"/>
      <c r="C89" s="490"/>
      <c r="D89" s="266"/>
      <c r="E89" s="674"/>
      <c r="F89" s="678" t="str">
        <f t="shared" si="25"/>
        <v/>
      </c>
      <c r="G89" s="680" t="str">
        <f t="shared" si="17"/>
        <v/>
      </c>
      <c r="H89" s="659" t="str">
        <f t="shared" si="29"/>
        <v/>
      </c>
      <c r="I89" s="655" t="str">
        <f t="shared" si="19"/>
        <v/>
      </c>
      <c r="J89" s="661" t="str">
        <f t="shared" si="20"/>
        <v/>
      </c>
      <c r="K89" s="663" t="str">
        <f t="shared" si="21"/>
        <v/>
      </c>
      <c r="L89" s="664" t="str">
        <f t="shared" si="26"/>
        <v/>
      </c>
      <c r="M89" s="269"/>
      <c r="N89" s="222" t="str">
        <f t="shared" si="22"/>
        <v/>
      </c>
      <c r="O89" s="348"/>
      <c r="P89" s="349"/>
      <c r="Q89" s="350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2"/>
      <c r="AC89" s="352"/>
      <c r="AD89" s="223" t="str">
        <f t="shared" si="23"/>
        <v/>
      </c>
      <c r="AE89" s="224" t="str">
        <f t="shared" si="30"/>
        <v/>
      </c>
      <c r="CD89" s="212"/>
      <c r="CE89" s="209"/>
    </row>
    <row r="90" spans="1:83" ht="26" customHeight="1" x14ac:dyDescent="0.7">
      <c r="A90" s="485" t="e">
        <f>VLOOKUP(D90,非表示_活動量と単位!$D$8:$E$75,2,FALSE)</f>
        <v>#N/A</v>
      </c>
      <c r="B90" s="503"/>
      <c r="C90" s="490"/>
      <c r="D90" s="266"/>
      <c r="E90" s="674"/>
      <c r="F90" s="678" t="str">
        <f t="shared" si="25"/>
        <v/>
      </c>
      <c r="G90" s="680" t="str">
        <f t="shared" si="17"/>
        <v/>
      </c>
      <c r="H90" s="659" t="str">
        <f t="shared" si="29"/>
        <v/>
      </c>
      <c r="I90" s="655" t="str">
        <f t="shared" si="19"/>
        <v/>
      </c>
      <c r="J90" s="661" t="str">
        <f t="shared" si="20"/>
        <v/>
      </c>
      <c r="K90" s="663" t="str">
        <f t="shared" si="21"/>
        <v/>
      </c>
      <c r="L90" s="664" t="str">
        <f t="shared" si="26"/>
        <v/>
      </c>
      <c r="M90" s="269"/>
      <c r="N90" s="222" t="str">
        <f t="shared" si="22"/>
        <v/>
      </c>
      <c r="O90" s="348"/>
      <c r="P90" s="349"/>
      <c r="Q90" s="350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2"/>
      <c r="AC90" s="352"/>
      <c r="AD90" s="223" t="str">
        <f t="shared" si="23"/>
        <v/>
      </c>
      <c r="AE90" s="224" t="str">
        <f t="shared" si="30"/>
        <v/>
      </c>
      <c r="CD90" s="212"/>
      <c r="CE90" s="209"/>
    </row>
    <row r="91" spans="1:83" ht="26" customHeight="1" x14ac:dyDescent="0.7">
      <c r="A91" s="485" t="e">
        <f>VLOOKUP(D91,非表示_活動量と単位!$D$8:$E$75,2,FALSE)</f>
        <v>#N/A</v>
      </c>
      <c r="B91" s="503"/>
      <c r="C91" s="490"/>
      <c r="D91" s="266"/>
      <c r="E91" s="674"/>
      <c r="F91" s="678" t="str">
        <f t="shared" si="25"/>
        <v/>
      </c>
      <c r="G91" s="680" t="str">
        <f t="shared" si="17"/>
        <v/>
      </c>
      <c r="H91" s="659" t="str">
        <f t="shared" si="29"/>
        <v/>
      </c>
      <c r="I91" s="655" t="str">
        <f t="shared" si="19"/>
        <v/>
      </c>
      <c r="J91" s="661" t="str">
        <f t="shared" si="20"/>
        <v/>
      </c>
      <c r="K91" s="663" t="str">
        <f t="shared" si="21"/>
        <v/>
      </c>
      <c r="L91" s="664" t="str">
        <f t="shared" si="26"/>
        <v/>
      </c>
      <c r="M91" s="269"/>
      <c r="N91" s="222" t="str">
        <f t="shared" si="22"/>
        <v/>
      </c>
      <c r="O91" s="348"/>
      <c r="P91" s="349"/>
      <c r="Q91" s="350"/>
      <c r="R91" s="351"/>
      <c r="S91" s="351"/>
      <c r="T91" s="351"/>
      <c r="U91" s="351"/>
      <c r="V91" s="351"/>
      <c r="W91" s="351"/>
      <c r="X91" s="351"/>
      <c r="Y91" s="351"/>
      <c r="Z91" s="351"/>
      <c r="AA91" s="351"/>
      <c r="AB91" s="352"/>
      <c r="AC91" s="352"/>
      <c r="AD91" s="223" t="str">
        <f t="shared" si="23"/>
        <v/>
      </c>
      <c r="AE91" s="224" t="str">
        <f t="shared" si="30"/>
        <v/>
      </c>
      <c r="CD91" s="212"/>
      <c r="CE91" s="209"/>
    </row>
    <row r="92" spans="1:83" ht="26" customHeight="1" x14ac:dyDescent="0.7">
      <c r="A92" s="485" t="e">
        <f>VLOOKUP(D92,非表示_活動量と単位!$D$8:$E$75,2,FALSE)</f>
        <v>#N/A</v>
      </c>
      <c r="B92" s="503"/>
      <c r="C92" s="490"/>
      <c r="D92" s="266"/>
      <c r="E92" s="674"/>
      <c r="F92" s="678" t="str">
        <f t="shared" si="25"/>
        <v/>
      </c>
      <c r="G92" s="680" t="str">
        <f t="shared" si="17"/>
        <v/>
      </c>
      <c r="H92" s="659" t="str">
        <f t="shared" si="29"/>
        <v/>
      </c>
      <c r="I92" s="655" t="str">
        <f t="shared" si="19"/>
        <v/>
      </c>
      <c r="J92" s="661" t="str">
        <f t="shared" si="20"/>
        <v/>
      </c>
      <c r="K92" s="663" t="str">
        <f t="shared" si="21"/>
        <v/>
      </c>
      <c r="L92" s="664" t="str">
        <f t="shared" si="26"/>
        <v/>
      </c>
      <c r="M92" s="269"/>
      <c r="N92" s="222" t="str">
        <f t="shared" si="22"/>
        <v/>
      </c>
      <c r="O92" s="348"/>
      <c r="P92" s="349"/>
      <c r="Q92" s="350"/>
      <c r="R92" s="351"/>
      <c r="S92" s="351"/>
      <c r="T92" s="351"/>
      <c r="U92" s="351"/>
      <c r="V92" s="351"/>
      <c r="W92" s="351"/>
      <c r="X92" s="351"/>
      <c r="Y92" s="351"/>
      <c r="Z92" s="351"/>
      <c r="AA92" s="351"/>
      <c r="AB92" s="352"/>
      <c r="AC92" s="352"/>
      <c r="AD92" s="223" t="str">
        <f t="shared" si="23"/>
        <v/>
      </c>
      <c r="AE92" s="224" t="str">
        <f t="shared" si="30"/>
        <v/>
      </c>
    </row>
    <row r="93" spans="1:83" ht="26" customHeight="1" x14ac:dyDescent="0.7">
      <c r="A93" s="485" t="e">
        <f>VLOOKUP(D93,非表示_活動量と単位!$D$8:$E$75,2,FALSE)</f>
        <v>#N/A</v>
      </c>
      <c r="B93" s="503"/>
      <c r="C93" s="490"/>
      <c r="D93" s="266"/>
      <c r="E93" s="674"/>
      <c r="F93" s="678" t="str">
        <f t="shared" si="25"/>
        <v/>
      </c>
      <c r="G93" s="680" t="str">
        <f t="shared" si="17"/>
        <v/>
      </c>
      <c r="H93" s="659" t="str">
        <f t="shared" si="29"/>
        <v/>
      </c>
      <c r="I93" s="655" t="str">
        <f t="shared" si="19"/>
        <v/>
      </c>
      <c r="J93" s="661" t="str">
        <f t="shared" si="20"/>
        <v/>
      </c>
      <c r="K93" s="663" t="str">
        <f t="shared" si="21"/>
        <v/>
      </c>
      <c r="L93" s="664" t="str">
        <f t="shared" si="26"/>
        <v/>
      </c>
      <c r="M93" s="269"/>
      <c r="N93" s="222" t="str">
        <f t="shared" si="22"/>
        <v/>
      </c>
      <c r="O93" s="348"/>
      <c r="P93" s="349"/>
      <c r="Q93" s="350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2"/>
      <c r="AC93" s="352"/>
      <c r="AD93" s="223" t="str">
        <f t="shared" si="23"/>
        <v/>
      </c>
      <c r="AE93" s="224" t="str">
        <f t="shared" si="24"/>
        <v/>
      </c>
      <c r="CD93" s="212"/>
      <c r="CE93" s="209"/>
    </row>
    <row r="94" spans="1:83" ht="26" customHeight="1" x14ac:dyDescent="0.7">
      <c r="A94" s="485" t="e">
        <f>VLOOKUP(D94,非表示_活動量と単位!$D$8:$E$75,2,FALSE)</f>
        <v>#N/A</v>
      </c>
      <c r="B94" s="503"/>
      <c r="C94" s="490"/>
      <c r="D94" s="266"/>
      <c r="E94" s="674"/>
      <c r="F94" s="678" t="str">
        <f t="shared" si="25"/>
        <v/>
      </c>
      <c r="G94" s="680" t="str">
        <f t="shared" si="17"/>
        <v/>
      </c>
      <c r="H94" s="659" t="str">
        <f t="shared" si="29"/>
        <v/>
      </c>
      <c r="I94" s="655" t="str">
        <f t="shared" si="19"/>
        <v/>
      </c>
      <c r="J94" s="661" t="str">
        <f t="shared" si="20"/>
        <v/>
      </c>
      <c r="K94" s="663" t="str">
        <f t="shared" si="21"/>
        <v/>
      </c>
      <c r="L94" s="664" t="str">
        <f t="shared" si="26"/>
        <v/>
      </c>
      <c r="M94" s="269"/>
      <c r="N94" s="222" t="str">
        <f t="shared" si="22"/>
        <v/>
      </c>
      <c r="O94" s="348"/>
      <c r="P94" s="349"/>
      <c r="Q94" s="350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2"/>
      <c r="AC94" s="352"/>
      <c r="AD94" s="223" t="str">
        <f t="shared" si="23"/>
        <v/>
      </c>
      <c r="AE94" s="224" t="str">
        <f t="shared" si="24"/>
        <v/>
      </c>
      <c r="CD94" s="212"/>
      <c r="CE94" s="209"/>
    </row>
    <row r="95" spans="1:83" ht="26" customHeight="1" x14ac:dyDescent="0.7">
      <c r="A95" s="485" t="e">
        <f>VLOOKUP(D95,非表示_活動量と単位!$D$8:$E$75,2,FALSE)</f>
        <v>#N/A</v>
      </c>
      <c r="B95" s="503"/>
      <c r="C95" s="490"/>
      <c r="D95" s="266"/>
      <c r="E95" s="674"/>
      <c r="F95" s="678" t="str">
        <f t="shared" si="25"/>
        <v/>
      </c>
      <c r="G95" s="680" t="str">
        <f t="shared" si="17"/>
        <v/>
      </c>
      <c r="H95" s="659" t="str">
        <f t="shared" si="29"/>
        <v/>
      </c>
      <c r="I95" s="655" t="str">
        <f t="shared" si="19"/>
        <v/>
      </c>
      <c r="J95" s="661" t="str">
        <f t="shared" si="20"/>
        <v/>
      </c>
      <c r="K95" s="663" t="str">
        <f t="shared" si="21"/>
        <v/>
      </c>
      <c r="L95" s="664" t="str">
        <f t="shared" si="26"/>
        <v/>
      </c>
      <c r="M95" s="269"/>
      <c r="N95" s="222" t="str">
        <f t="shared" si="22"/>
        <v/>
      </c>
      <c r="O95" s="348"/>
      <c r="P95" s="349"/>
      <c r="Q95" s="350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2"/>
      <c r="AC95" s="352"/>
      <c r="AD95" s="223" t="str">
        <f t="shared" si="23"/>
        <v/>
      </c>
      <c r="AE95" s="224" t="str">
        <f t="shared" si="24"/>
        <v/>
      </c>
      <c r="CD95" s="212"/>
      <c r="CE95" s="209"/>
    </row>
    <row r="96" spans="1:83" ht="26" customHeight="1" x14ac:dyDescent="0.7">
      <c r="A96" s="485" t="e">
        <f>VLOOKUP(D96,非表示_活動量と単位!$D$8:$E$75,2,FALSE)</f>
        <v>#N/A</v>
      </c>
      <c r="B96" s="503"/>
      <c r="C96" s="490"/>
      <c r="D96" s="266"/>
      <c r="E96" s="674"/>
      <c r="F96" s="678" t="str">
        <f t="shared" si="25"/>
        <v/>
      </c>
      <c r="G96" s="680" t="str">
        <f t="shared" si="17"/>
        <v/>
      </c>
      <c r="H96" s="659" t="str">
        <f t="shared" si="29"/>
        <v/>
      </c>
      <c r="I96" s="655" t="str">
        <f t="shared" si="19"/>
        <v/>
      </c>
      <c r="J96" s="661" t="str">
        <f t="shared" si="20"/>
        <v/>
      </c>
      <c r="K96" s="663" t="str">
        <f t="shared" si="21"/>
        <v/>
      </c>
      <c r="L96" s="664" t="str">
        <f t="shared" si="26"/>
        <v/>
      </c>
      <c r="M96" s="269"/>
      <c r="N96" s="222" t="str">
        <f t="shared" si="22"/>
        <v/>
      </c>
      <c r="O96" s="348"/>
      <c r="P96" s="349"/>
      <c r="Q96" s="350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2"/>
      <c r="AC96" s="352"/>
      <c r="AD96" s="223" t="str">
        <f t="shared" si="23"/>
        <v/>
      </c>
      <c r="AE96" s="224" t="str">
        <f t="shared" si="24"/>
        <v/>
      </c>
      <c r="CD96" s="212"/>
      <c r="CE96" s="209"/>
    </row>
    <row r="97" spans="1:83" ht="26" customHeight="1" x14ac:dyDescent="0.7">
      <c r="A97" s="485" t="e">
        <f>VLOOKUP(D97,非表示_活動量と単位!$D$8:$E$75,2,FALSE)</f>
        <v>#N/A</v>
      </c>
      <c r="B97" s="503"/>
      <c r="C97" s="490"/>
      <c r="D97" s="266"/>
      <c r="E97" s="674"/>
      <c r="F97" s="678" t="str">
        <f t="shared" si="25"/>
        <v/>
      </c>
      <c r="G97" s="680" t="str">
        <f t="shared" si="17"/>
        <v/>
      </c>
      <c r="H97" s="659" t="str">
        <f t="shared" si="29"/>
        <v/>
      </c>
      <c r="I97" s="655" t="str">
        <f t="shared" si="19"/>
        <v/>
      </c>
      <c r="J97" s="661" t="str">
        <f t="shared" si="20"/>
        <v/>
      </c>
      <c r="K97" s="663" t="str">
        <f t="shared" si="21"/>
        <v/>
      </c>
      <c r="L97" s="664" t="str">
        <f t="shared" si="26"/>
        <v/>
      </c>
      <c r="M97" s="269"/>
      <c r="N97" s="222" t="str">
        <f t="shared" si="22"/>
        <v/>
      </c>
      <c r="O97" s="348"/>
      <c r="P97" s="349"/>
      <c r="Q97" s="350"/>
      <c r="R97" s="351"/>
      <c r="S97" s="351"/>
      <c r="T97" s="351"/>
      <c r="U97" s="351"/>
      <c r="V97" s="351"/>
      <c r="W97" s="351"/>
      <c r="X97" s="351"/>
      <c r="Y97" s="351"/>
      <c r="Z97" s="351"/>
      <c r="AA97" s="351"/>
      <c r="AB97" s="352"/>
      <c r="AC97" s="352"/>
      <c r="AD97" s="223" t="str">
        <f t="shared" si="23"/>
        <v/>
      </c>
      <c r="AE97" s="224" t="str">
        <f t="shared" si="24"/>
        <v/>
      </c>
    </row>
    <row r="98" spans="1:83" ht="26" customHeight="1" x14ac:dyDescent="0.7">
      <c r="A98" s="485" t="e">
        <f>VLOOKUP(D98,非表示_活動量と単位!$D$8:$E$75,2,FALSE)</f>
        <v>#N/A</v>
      </c>
      <c r="B98" s="503"/>
      <c r="C98" s="490"/>
      <c r="D98" s="266"/>
      <c r="E98" s="674"/>
      <c r="F98" s="678" t="str">
        <f t="shared" si="25"/>
        <v/>
      </c>
      <c r="G98" s="680" t="str">
        <f t="shared" si="17"/>
        <v/>
      </c>
      <c r="H98" s="659" t="str">
        <f t="shared" si="29"/>
        <v/>
      </c>
      <c r="I98" s="655" t="str">
        <f t="shared" si="19"/>
        <v/>
      </c>
      <c r="J98" s="661" t="str">
        <f t="shared" si="20"/>
        <v/>
      </c>
      <c r="K98" s="663" t="str">
        <f t="shared" si="21"/>
        <v/>
      </c>
      <c r="L98" s="664" t="str">
        <f t="shared" si="26"/>
        <v/>
      </c>
      <c r="M98" s="269"/>
      <c r="N98" s="222" t="str">
        <f t="shared" si="22"/>
        <v/>
      </c>
      <c r="O98" s="348"/>
      <c r="P98" s="349"/>
      <c r="Q98" s="350"/>
      <c r="R98" s="351"/>
      <c r="S98" s="351"/>
      <c r="T98" s="351"/>
      <c r="U98" s="351"/>
      <c r="V98" s="351"/>
      <c r="W98" s="351"/>
      <c r="X98" s="351"/>
      <c r="Y98" s="351"/>
      <c r="Z98" s="351"/>
      <c r="AA98" s="351"/>
      <c r="AB98" s="352"/>
      <c r="AC98" s="352"/>
      <c r="AD98" s="223" t="str">
        <f t="shared" si="23"/>
        <v/>
      </c>
      <c r="AE98" s="224" t="str">
        <f t="shared" si="24"/>
        <v/>
      </c>
    </row>
    <row r="99" spans="1:83" ht="26" customHeight="1" x14ac:dyDescent="0.7">
      <c r="A99" s="485" t="e">
        <f>VLOOKUP(D99,非表示_活動量と単位!$D$8:$E$75,2,FALSE)</f>
        <v>#N/A</v>
      </c>
      <c r="B99" s="503"/>
      <c r="C99" s="490"/>
      <c r="D99" s="266"/>
      <c r="E99" s="674"/>
      <c r="F99" s="678" t="str">
        <f t="shared" si="25"/>
        <v/>
      </c>
      <c r="G99" s="680" t="str">
        <f t="shared" si="17"/>
        <v/>
      </c>
      <c r="H99" s="659" t="str">
        <f t="shared" si="29"/>
        <v/>
      </c>
      <c r="I99" s="655" t="str">
        <f t="shared" si="19"/>
        <v/>
      </c>
      <c r="J99" s="661" t="str">
        <f t="shared" si="20"/>
        <v/>
      </c>
      <c r="K99" s="663" t="str">
        <f t="shared" si="21"/>
        <v/>
      </c>
      <c r="L99" s="664" t="str">
        <f t="shared" si="26"/>
        <v/>
      </c>
      <c r="M99" s="269"/>
      <c r="N99" s="222" t="str">
        <f t="shared" si="22"/>
        <v/>
      </c>
      <c r="O99" s="348"/>
      <c r="P99" s="349"/>
      <c r="Q99" s="350"/>
      <c r="R99" s="351"/>
      <c r="S99" s="351"/>
      <c r="T99" s="351"/>
      <c r="U99" s="351"/>
      <c r="V99" s="351"/>
      <c r="W99" s="351"/>
      <c r="X99" s="351"/>
      <c r="Y99" s="351"/>
      <c r="Z99" s="351"/>
      <c r="AA99" s="351"/>
      <c r="AB99" s="352"/>
      <c r="AC99" s="352"/>
      <c r="AD99" s="223" t="str">
        <f t="shared" si="23"/>
        <v/>
      </c>
      <c r="AE99" s="224" t="str">
        <f t="shared" si="24"/>
        <v/>
      </c>
    </row>
    <row r="100" spans="1:83" ht="26" customHeight="1" x14ac:dyDescent="0.7">
      <c r="A100" s="485" t="e">
        <f>VLOOKUP(D100,非表示_活動量と単位!$D$8:$E$75,2,FALSE)</f>
        <v>#N/A</v>
      </c>
      <c r="B100" s="503"/>
      <c r="C100" s="490"/>
      <c r="D100" s="266"/>
      <c r="E100" s="674"/>
      <c r="F100" s="678" t="str">
        <f t="shared" si="25"/>
        <v/>
      </c>
      <c r="G100" s="680" t="str">
        <f t="shared" si="17"/>
        <v/>
      </c>
      <c r="H100" s="659" t="str">
        <f t="shared" si="29"/>
        <v/>
      </c>
      <c r="I100" s="655" t="str">
        <f t="shared" si="19"/>
        <v/>
      </c>
      <c r="J100" s="661" t="str">
        <f t="shared" si="20"/>
        <v/>
      </c>
      <c r="K100" s="663" t="str">
        <f t="shared" si="21"/>
        <v/>
      </c>
      <c r="L100" s="664" t="str">
        <f t="shared" si="26"/>
        <v/>
      </c>
      <c r="M100" s="269"/>
      <c r="N100" s="222" t="str">
        <f t="shared" si="22"/>
        <v/>
      </c>
      <c r="O100" s="348"/>
      <c r="P100" s="349"/>
      <c r="Q100" s="350"/>
      <c r="R100" s="351"/>
      <c r="S100" s="351"/>
      <c r="T100" s="351"/>
      <c r="U100" s="351"/>
      <c r="V100" s="351"/>
      <c r="W100" s="351"/>
      <c r="X100" s="351"/>
      <c r="Y100" s="351"/>
      <c r="Z100" s="351"/>
      <c r="AA100" s="351"/>
      <c r="AB100" s="352"/>
      <c r="AC100" s="352"/>
      <c r="AD100" s="223" t="str">
        <f t="shared" si="23"/>
        <v/>
      </c>
      <c r="AE100" s="224" t="str">
        <f t="shared" si="24"/>
        <v/>
      </c>
    </row>
    <row r="101" spans="1:83" ht="26" customHeight="1" x14ac:dyDescent="0.7">
      <c r="A101" s="485" t="e">
        <f>VLOOKUP(D101,非表示_活動量と単位!$D$8:$E$75,2,FALSE)</f>
        <v>#N/A</v>
      </c>
      <c r="B101" s="503"/>
      <c r="C101" s="490"/>
      <c r="D101" s="266"/>
      <c r="E101" s="674"/>
      <c r="F101" s="678" t="str">
        <f>IF(E101="","",INT(E101))</f>
        <v/>
      </c>
      <c r="G101" s="680" t="str">
        <f t="shared" si="17"/>
        <v/>
      </c>
      <c r="H101" s="659" t="str">
        <f t="shared" si="29"/>
        <v/>
      </c>
      <c r="I101" s="655" t="str">
        <f t="shared" si="19"/>
        <v/>
      </c>
      <c r="J101" s="661" t="str">
        <f t="shared" si="20"/>
        <v/>
      </c>
      <c r="K101" s="663" t="str">
        <f t="shared" si="21"/>
        <v/>
      </c>
      <c r="L101" s="664" t="str">
        <f t="shared" si="26"/>
        <v/>
      </c>
      <c r="M101" s="269"/>
      <c r="N101" s="222" t="str">
        <f t="shared" si="22"/>
        <v/>
      </c>
      <c r="O101" s="348"/>
      <c r="P101" s="349"/>
      <c r="Q101" s="350"/>
      <c r="R101" s="351"/>
      <c r="S101" s="351"/>
      <c r="T101" s="351"/>
      <c r="U101" s="351"/>
      <c r="V101" s="351"/>
      <c r="W101" s="351"/>
      <c r="X101" s="351"/>
      <c r="Y101" s="351"/>
      <c r="Z101" s="351"/>
      <c r="AA101" s="351"/>
      <c r="AB101" s="352"/>
      <c r="AC101" s="352"/>
      <c r="AD101" s="223" t="str">
        <f t="shared" si="23"/>
        <v/>
      </c>
      <c r="AE101" s="224" t="str">
        <f t="shared" si="24"/>
        <v/>
      </c>
    </row>
    <row r="102" spans="1:83" ht="25.25" customHeight="1" thickBot="1" x14ac:dyDescent="0.75">
      <c r="A102" s="485" t="e">
        <f>VLOOKUP(D102,非表示_活動量と単位!$D$8:$E$75,2,FALSE)</f>
        <v>#N/A</v>
      </c>
      <c r="B102" s="503"/>
      <c r="C102" s="491"/>
      <c r="D102" s="267"/>
      <c r="E102" s="676"/>
      <c r="F102" s="681" t="str">
        <f t="shared" si="25"/>
        <v/>
      </c>
      <c r="G102" s="682" t="str">
        <f t="shared" si="17"/>
        <v/>
      </c>
      <c r="H102" s="660" t="str">
        <f t="shared" si="29"/>
        <v/>
      </c>
      <c r="I102" s="666" t="str">
        <f t="shared" si="19"/>
        <v/>
      </c>
      <c r="J102" s="662" t="str">
        <f t="shared" si="20"/>
        <v/>
      </c>
      <c r="K102" s="665" t="str">
        <f t="shared" si="21"/>
        <v/>
      </c>
      <c r="L102" s="667" t="str">
        <f t="shared" si="26"/>
        <v/>
      </c>
      <c r="M102" s="270"/>
      <c r="N102" s="228" t="str">
        <f t="shared" si="22"/>
        <v/>
      </c>
      <c r="O102" s="353"/>
      <c r="P102" s="354"/>
      <c r="Q102" s="355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7"/>
      <c r="AC102" s="357"/>
      <c r="AD102" s="225" t="str">
        <f t="shared" si="23"/>
        <v/>
      </c>
      <c r="AE102" s="226" t="str">
        <f t="shared" si="24"/>
        <v/>
      </c>
      <c r="CD102" s="210"/>
      <c r="CE102" s="209"/>
    </row>
    <row r="103" spans="1:83" ht="12" customHeight="1" x14ac:dyDescent="0.7"/>
    <row r="104" spans="1:83" ht="12" customHeight="1" x14ac:dyDescent="0.7"/>
    <row r="105" spans="1:83" ht="12" customHeight="1" x14ac:dyDescent="0.7"/>
    <row r="106" spans="1:83" ht="12" customHeight="1" x14ac:dyDescent="0.7"/>
    <row r="107" spans="1:83" ht="12" customHeight="1" x14ac:dyDescent="0.7"/>
    <row r="108" spans="1:83" ht="12" customHeight="1" x14ac:dyDescent="0.7"/>
    <row r="109" spans="1:83" ht="12" customHeight="1" x14ac:dyDescent="0.7"/>
    <row r="110" spans="1:83" ht="12" customHeight="1" x14ac:dyDescent="0.7"/>
    <row r="111" spans="1:83" ht="12" customHeight="1" x14ac:dyDescent="0.7"/>
    <row r="112" spans="1:83" ht="12" customHeight="1" x14ac:dyDescent="0.7"/>
    <row r="113" spans="114:115" ht="12" customHeight="1" x14ac:dyDescent="0.7"/>
    <row r="114" spans="114:115" ht="12" customHeight="1" x14ac:dyDescent="0.7"/>
    <row r="115" spans="114:115" ht="12" customHeight="1" x14ac:dyDescent="0.7"/>
    <row r="116" spans="114:115" ht="12" customHeight="1" x14ac:dyDescent="0.7"/>
    <row r="117" spans="114:115" ht="12" customHeight="1" thickBot="1" x14ac:dyDescent="0.75">
      <c r="DK117" s="207" t="s">
        <v>676</v>
      </c>
    </row>
    <row r="118" spans="114:115" ht="12" customHeight="1" x14ac:dyDescent="0.7">
      <c r="DK118" s="213" t="s">
        <v>672</v>
      </c>
    </row>
    <row r="119" spans="114:115" ht="12" customHeight="1" x14ac:dyDescent="0.7">
      <c r="DK119" s="214" t="s">
        <v>674</v>
      </c>
    </row>
    <row r="120" spans="114:115" ht="12" customHeight="1" x14ac:dyDescent="0.7">
      <c r="DJ120" s="215"/>
      <c r="DK120" s="214" t="s">
        <v>678</v>
      </c>
    </row>
    <row r="121" spans="114:115" ht="12" customHeight="1" x14ac:dyDescent="0.7">
      <c r="DJ121" s="215"/>
      <c r="DK121" s="214" t="s">
        <v>675</v>
      </c>
    </row>
    <row r="122" spans="114:115" ht="12" customHeight="1" thickBot="1" x14ac:dyDescent="0.75">
      <c r="DJ122" s="215"/>
      <c r="DK122" s="216" t="s">
        <v>673</v>
      </c>
    </row>
    <row r="123" spans="114:115" ht="12" customHeight="1" x14ac:dyDescent="0.7"/>
    <row r="124" spans="114:115" ht="12" customHeight="1" x14ac:dyDescent="0.7"/>
    <row r="125" spans="114:115" ht="12" customHeight="1" x14ac:dyDescent="0.7"/>
    <row r="126" spans="114:115" ht="12" customHeight="1" x14ac:dyDescent="0.7"/>
    <row r="127" spans="114:115" ht="12" customHeight="1" x14ac:dyDescent="0.7"/>
    <row r="128" spans="114:115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ht="12" customHeight="1" x14ac:dyDescent="0.7"/>
    <row r="146" ht="12" customHeight="1" x14ac:dyDescent="0.7"/>
    <row r="147" ht="12" customHeight="1" x14ac:dyDescent="0.7"/>
    <row r="148" ht="12" customHeight="1" x14ac:dyDescent="0.7"/>
    <row r="149" ht="12" customHeight="1" x14ac:dyDescent="0.7"/>
    <row r="150" ht="12" customHeight="1" x14ac:dyDescent="0.7"/>
    <row r="151" ht="12" customHeight="1" x14ac:dyDescent="0.7"/>
    <row r="152" ht="12" customHeight="1" x14ac:dyDescent="0.7"/>
    <row r="153" ht="12" customHeight="1" x14ac:dyDescent="0.7"/>
    <row r="154" ht="12" customHeight="1" x14ac:dyDescent="0.7"/>
    <row r="155" ht="12" customHeight="1" x14ac:dyDescent="0.7"/>
    <row r="156" ht="12" customHeight="1" x14ac:dyDescent="0.7"/>
    <row r="157" ht="12" customHeight="1" x14ac:dyDescent="0.7"/>
    <row r="158" ht="12" customHeight="1" x14ac:dyDescent="0.7"/>
    <row r="159" ht="12" customHeight="1" x14ac:dyDescent="0.7"/>
    <row r="160" ht="12" customHeight="1" x14ac:dyDescent="0.7"/>
    <row r="161" spans="109:113" ht="12" customHeight="1" x14ac:dyDescent="0.7"/>
    <row r="162" spans="109:113" ht="12" customHeight="1" x14ac:dyDescent="0.7"/>
    <row r="163" spans="109:113" ht="12" customHeight="1" x14ac:dyDescent="0.7"/>
    <row r="164" spans="109:113" ht="12" customHeight="1" x14ac:dyDescent="0.7"/>
    <row r="165" spans="109:113" ht="12" customHeight="1" x14ac:dyDescent="0.7"/>
    <row r="166" spans="109:113" ht="12" customHeight="1" x14ac:dyDescent="0.7"/>
    <row r="167" spans="109:113" ht="12" customHeight="1" x14ac:dyDescent="0.7"/>
    <row r="168" spans="109:113" ht="12" customHeight="1" x14ac:dyDescent="0.7"/>
    <row r="169" spans="109:113" ht="12" customHeight="1" x14ac:dyDescent="0.7">
      <c r="DE169" s="187"/>
      <c r="DF169" s="187"/>
      <c r="DG169" s="187"/>
      <c r="DH169" s="187"/>
      <c r="DI169" s="187"/>
    </row>
    <row r="170" spans="109:113" ht="12" customHeight="1" x14ac:dyDescent="0.7">
      <c r="DE170" s="187"/>
      <c r="DF170" s="187"/>
      <c r="DG170" s="187"/>
      <c r="DH170" s="187"/>
      <c r="DI170" s="187"/>
    </row>
    <row r="171" spans="109:113" ht="12" customHeight="1" x14ac:dyDescent="0.7">
      <c r="DE171" s="187"/>
      <c r="DF171" s="187"/>
      <c r="DG171" s="187"/>
      <c r="DH171" s="187"/>
      <c r="DI171" s="187"/>
    </row>
    <row r="172" spans="109:113" ht="12" customHeight="1" x14ac:dyDescent="0.7">
      <c r="DE172" s="187"/>
      <c r="DF172" s="187"/>
      <c r="DG172" s="187"/>
      <c r="DH172" s="187"/>
      <c r="DI172" s="187"/>
    </row>
    <row r="173" spans="109:113" ht="12" customHeight="1" x14ac:dyDescent="0.7">
      <c r="DE173" s="187"/>
      <c r="DF173" s="187"/>
      <c r="DG173" s="187"/>
      <c r="DH173" s="187"/>
      <c r="DI173" s="187"/>
    </row>
    <row r="174" spans="109:113" ht="12" customHeight="1" x14ac:dyDescent="0.7">
      <c r="DE174" s="187"/>
      <c r="DF174" s="187"/>
      <c r="DG174" s="187"/>
      <c r="DH174" s="187"/>
      <c r="DI174" s="187"/>
    </row>
    <row r="175" spans="109:113" ht="12" customHeight="1" x14ac:dyDescent="0.7">
      <c r="DE175" s="187"/>
      <c r="DF175" s="187"/>
      <c r="DG175" s="187"/>
      <c r="DH175" s="187"/>
      <c r="DI175" s="187"/>
    </row>
    <row r="176" spans="109:113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  <row r="199" ht="12" customHeight="1" x14ac:dyDescent="0.7"/>
    <row r="200" ht="12" customHeight="1" x14ac:dyDescent="0.7"/>
    <row r="201" ht="12" customHeight="1" x14ac:dyDescent="0.7"/>
    <row r="202" ht="12" customHeight="1" x14ac:dyDescent="0.7"/>
    <row r="203" ht="12" customHeight="1" x14ac:dyDescent="0.7"/>
    <row r="204" ht="12" customHeight="1" x14ac:dyDescent="0.7"/>
    <row r="205" ht="12" customHeight="1" x14ac:dyDescent="0.7"/>
    <row r="206" ht="12" customHeight="1" x14ac:dyDescent="0.7"/>
    <row r="207" ht="12" customHeight="1" x14ac:dyDescent="0.7"/>
    <row r="208" ht="12" customHeight="1" x14ac:dyDescent="0.7"/>
    <row r="209" ht="12" customHeight="1" x14ac:dyDescent="0.7"/>
    <row r="210" ht="12" customHeight="1" x14ac:dyDescent="0.7"/>
    <row r="211" ht="12" customHeight="1" x14ac:dyDescent="0.7"/>
    <row r="212" ht="12" customHeight="1" x14ac:dyDescent="0.7"/>
    <row r="213" ht="12" customHeight="1" x14ac:dyDescent="0.7"/>
    <row r="214" ht="12" customHeight="1" x14ac:dyDescent="0.7"/>
    <row r="215" ht="12" customHeight="1" x14ac:dyDescent="0.7"/>
    <row r="216" ht="12" customHeight="1" x14ac:dyDescent="0.7"/>
    <row r="217" ht="12" customHeight="1" x14ac:dyDescent="0.7"/>
    <row r="218" ht="12" customHeight="1" x14ac:dyDescent="0.7"/>
  </sheetData>
  <sheetProtection algorithmName="SHA-512" hashValue="GMh3wLXiQSXNNh0cJGWYRlMu1Jrnb4j1Av0JxajutbV1DaA8f3WhNDBmPCBCG4DOeofckNthpDqX/xEZ3VDOyQ==" saltValue="O0EjX06zpdVTmpUz8nlPfA==" spinCount="100000" sheet="1" scenarios="1" formatRows="0"/>
  <mergeCells count="36">
    <mergeCell ref="B4:B6"/>
    <mergeCell ref="C4:C6"/>
    <mergeCell ref="J32:K32"/>
    <mergeCell ref="D4:D6"/>
    <mergeCell ref="L4:L6"/>
    <mergeCell ref="H4:I5"/>
    <mergeCell ref="J4:K5"/>
    <mergeCell ref="F4:G5"/>
    <mergeCell ref="E4:E6"/>
    <mergeCell ref="N4:N5"/>
    <mergeCell ref="O4:O6"/>
    <mergeCell ref="J33:K33"/>
    <mergeCell ref="AD4:AE4"/>
    <mergeCell ref="AD5:AD6"/>
    <mergeCell ref="AE5:AE6"/>
    <mergeCell ref="AB4:AB6"/>
    <mergeCell ref="AC4:AC6"/>
    <mergeCell ref="M4:M6"/>
    <mergeCell ref="P4:AA5"/>
    <mergeCell ref="B45:B47"/>
    <mergeCell ref="C45:C47"/>
    <mergeCell ref="D45:D47"/>
    <mergeCell ref="H45:I46"/>
    <mergeCell ref="F45:G46"/>
    <mergeCell ref="E45:E47"/>
    <mergeCell ref="J45:K46"/>
    <mergeCell ref="L45:L47"/>
    <mergeCell ref="M45:M47"/>
    <mergeCell ref="N45:N46"/>
    <mergeCell ref="O45:O47"/>
    <mergeCell ref="P45:AA46"/>
    <mergeCell ref="AB45:AB47"/>
    <mergeCell ref="AC45:AC47"/>
    <mergeCell ref="AD45:AE45"/>
    <mergeCell ref="AD46:AD47"/>
    <mergeCell ref="AE46:AE47"/>
  </mergeCells>
  <phoneticPr fontId="2"/>
  <conditionalFormatting sqref="H7:I21">
    <cfRule type="expression" dxfId="410" priority="20">
      <formula>$A7=1</formula>
    </cfRule>
    <cfRule type="expression" dxfId="409" priority="34">
      <formula>VLOOKUP($C7,モニタリングポイント,9,FALSE)="デフォルト値"</formula>
    </cfRule>
  </conditionalFormatting>
  <conditionalFormatting sqref="L32:L33 B7:B10 AE32:AE33 B48 B80:B82 D80:D82 D70:D71 D60:D61 G7:I7 D8:D10 I8:I10 B11:D31 I13:I21 B83:D102 B52:D59 B72:D79 B62:D69 K7:AE21 D48:D51 K48:AE102 G48:I102 G8:H21 G22:AE31">
    <cfRule type="expression" dxfId="408" priority="103">
      <formula>$BO$3=TRUE</formula>
    </cfRule>
  </conditionalFormatting>
  <conditionalFormatting sqref="L33">
    <cfRule type="expression" dxfId="407" priority="81">
      <formula>$BO$3=TRUE</formula>
    </cfRule>
  </conditionalFormatting>
  <conditionalFormatting sqref="C8:C10">
    <cfRule type="expression" dxfId="406" priority="76">
      <formula>$BO$3=TRUE</formula>
    </cfRule>
  </conditionalFormatting>
  <conditionalFormatting sqref="C80:C82">
    <cfRule type="expression" dxfId="405" priority="68">
      <formula>$BO$3=TRUE</formula>
    </cfRule>
  </conditionalFormatting>
  <conditionalFormatting sqref="C48">
    <cfRule type="expression" dxfId="404" priority="67">
      <formula>$BO$3=TRUE</formula>
    </cfRule>
  </conditionalFormatting>
  <conditionalFormatting sqref="B49:B51">
    <cfRule type="expression" dxfId="403" priority="55">
      <formula>$BO$3=TRUE</formula>
    </cfRule>
  </conditionalFormatting>
  <conditionalFormatting sqref="C49:C51">
    <cfRule type="expression" dxfId="402" priority="54">
      <formula>$BO$3=TRUE</formula>
    </cfRule>
  </conditionalFormatting>
  <conditionalFormatting sqref="B70:B71">
    <cfRule type="expression" dxfId="401" priority="48">
      <formula>$BO$3=TRUE</formula>
    </cfRule>
  </conditionalFormatting>
  <conditionalFormatting sqref="C70:C71">
    <cfRule type="expression" dxfId="400" priority="47">
      <formula>$BO$3=TRUE</formula>
    </cfRule>
  </conditionalFormatting>
  <conditionalFormatting sqref="B60:B61">
    <cfRule type="expression" dxfId="399" priority="41">
      <formula>$BO$3=TRUE</formula>
    </cfRule>
  </conditionalFormatting>
  <conditionalFormatting sqref="C60:C61">
    <cfRule type="expression" dxfId="398" priority="40">
      <formula>$BO$3=TRUE</formula>
    </cfRule>
  </conditionalFormatting>
  <conditionalFormatting sqref="I11:I12">
    <cfRule type="expression" dxfId="397" priority="84">
      <formula>$BO$3=TRUE</formula>
    </cfRule>
  </conditionalFormatting>
  <conditionalFormatting sqref="J7:K21">
    <cfRule type="expression" dxfId="396" priority="29">
      <formula xml:space="preserve"> VLOOKUP($C7,モニタリングポイント,11,FALSE)="デフォルト値"</formula>
    </cfRule>
  </conditionalFormatting>
  <conditionalFormatting sqref="J7:J21">
    <cfRule type="expression" dxfId="395" priority="28">
      <formula>$BO$3=TRUE</formula>
    </cfRule>
  </conditionalFormatting>
  <conditionalFormatting sqref="D7">
    <cfRule type="expression" dxfId="394" priority="27">
      <formula>$BQ$3=TRUE</formula>
    </cfRule>
  </conditionalFormatting>
  <conditionalFormatting sqref="C7">
    <cfRule type="expression" dxfId="393" priority="26">
      <formula>$BQ$3=TRUE</formula>
    </cfRule>
  </conditionalFormatting>
  <conditionalFormatting sqref="H48:I102">
    <cfRule type="expression" dxfId="392" priority="12">
      <formula>$A48=1</formula>
    </cfRule>
    <cfRule type="expression" dxfId="391" priority="15">
      <formula>VLOOKUP($C48,モニタリングポイント,9,FALSE)="デフォルト値"</formula>
    </cfRule>
  </conditionalFormatting>
  <conditionalFormatting sqref="J48:K102">
    <cfRule type="expression" dxfId="390" priority="14">
      <formula xml:space="preserve"> VLOOKUP($C48,モニタリングポイント,11,FALSE)="デフォルト値"</formula>
    </cfRule>
  </conditionalFormatting>
  <conditionalFormatting sqref="J48:J102">
    <cfRule type="expression" dxfId="389" priority="13">
      <formula>$BO$3=TRUE</formula>
    </cfRule>
  </conditionalFormatting>
  <conditionalFormatting sqref="F2 E13:F22 E30:F31 E7:F10">
    <cfRule type="expression" dxfId="388" priority="11">
      <formula>$BR$3=TRUE</formula>
    </cfRule>
  </conditionalFormatting>
  <conditionalFormatting sqref="E29:F29">
    <cfRule type="expression" dxfId="387" priority="10">
      <formula>$BR$3=TRUE</formula>
    </cfRule>
  </conditionalFormatting>
  <conditionalFormatting sqref="E28:F28">
    <cfRule type="expression" dxfId="386" priority="9">
      <formula>$BR$3=TRUE</formula>
    </cfRule>
  </conditionalFormatting>
  <conditionalFormatting sqref="E27:F27">
    <cfRule type="expression" dxfId="385" priority="8">
      <formula>$BR$3=TRUE</formula>
    </cfRule>
  </conditionalFormatting>
  <conditionalFormatting sqref="E26:F26">
    <cfRule type="expression" dxfId="384" priority="7">
      <formula>$BR$3=TRUE</formula>
    </cfRule>
  </conditionalFormatting>
  <conditionalFormatting sqref="E11:F12">
    <cfRule type="expression" dxfId="383" priority="6">
      <formula>$BR$3=TRUE</formula>
    </cfRule>
  </conditionalFormatting>
  <conditionalFormatting sqref="E25:F25">
    <cfRule type="expression" dxfId="382" priority="5">
      <formula>$BR$3=TRUE</formula>
    </cfRule>
  </conditionalFormatting>
  <conditionalFormatting sqref="E24:F24">
    <cfRule type="expression" dxfId="381" priority="4">
      <formula>$BR$3=TRUE</formula>
    </cfRule>
  </conditionalFormatting>
  <conditionalFormatting sqref="E23:F23">
    <cfRule type="expression" dxfId="380" priority="3">
      <formula>$BR$3=TRUE</formula>
    </cfRule>
  </conditionalFormatting>
  <conditionalFormatting sqref="E48:F51 E54:F102">
    <cfRule type="expression" dxfId="379" priority="2">
      <formula>$BR$3=TRUE</formula>
    </cfRule>
  </conditionalFormatting>
  <conditionalFormatting sqref="E52:F53">
    <cfRule type="expression" dxfId="378" priority="1">
      <formula>$BR$3=TRUE</formula>
    </cfRule>
  </conditionalFormatting>
  <dataValidations disablePrompts="1" count="1">
    <dataValidation type="list" allowBlank="1" showInputMessage="1" showErrorMessage="1" sqref="D7:D21 D48:D102" xr:uid="{00000000-0002-0000-06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3" manualBreakCount="3">
    <brk id="21" max="30" man="1"/>
    <brk id="87" max="30" man="1"/>
    <brk id="103" max="30" man="1"/>
  </rowBreaks>
  <colBreaks count="2" manualBreakCount="2">
    <brk id="13" max="42" man="1"/>
    <brk id="30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6</xdr:col>
                    <xdr:colOff>252413</xdr:colOff>
                    <xdr:row>1</xdr:row>
                    <xdr:rowOff>23813</xdr:rowOff>
                  </from>
                  <to>
                    <xdr:col>7</xdr:col>
                    <xdr:colOff>862013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DM248"/>
  <sheetViews>
    <sheetView showGridLines="0" view="pageBreakPreview" zoomScale="80" zoomScaleNormal="70" zoomScaleSheetLayoutView="80" workbookViewId="0"/>
  </sheetViews>
  <sheetFormatPr defaultColWidth="8.6875" defaultRowHeight="12" x14ac:dyDescent="0.7"/>
  <cols>
    <col min="1" max="1" width="1.6875" style="204" customWidth="1"/>
    <col min="2" max="2" width="4.125" style="187" customWidth="1"/>
    <col min="3" max="3" width="11.6875" style="5" customWidth="1"/>
    <col min="4" max="4" width="26.625" style="5" customWidth="1"/>
    <col min="5" max="5" width="14.5" style="5" customWidth="1"/>
    <col min="6" max="6" width="14.125" style="5" customWidth="1"/>
    <col min="7" max="7" width="9.6875" style="33" customWidth="1"/>
    <col min="8" max="8" width="14.625" style="33" customWidth="1"/>
    <col min="9" max="9" width="9.6875" style="33" customWidth="1"/>
    <col min="10" max="10" width="14.5" style="33" customWidth="1"/>
    <col min="11" max="11" width="9.6875" style="33" customWidth="1"/>
    <col min="12" max="12" width="15.625" style="33" customWidth="1"/>
    <col min="13" max="13" width="57.5" style="33" customWidth="1"/>
    <col min="14" max="14" width="9" style="33" hidden="1" customWidth="1"/>
    <col min="15" max="19" width="8.6875" style="33" hidden="1" customWidth="1"/>
    <col min="20" max="29" width="8.6875" style="5" hidden="1" customWidth="1"/>
    <col min="30" max="30" width="22.1875" style="5" hidden="1" customWidth="1"/>
    <col min="31" max="31" width="12.625" style="5" hidden="1" customWidth="1"/>
    <col min="32" max="32" width="3.1875" style="187" customWidth="1"/>
    <col min="33" max="33" width="2.1875" style="187" customWidth="1"/>
    <col min="34" max="34" width="5.5" style="187" customWidth="1"/>
    <col min="35" max="68" width="2.1875" style="187" customWidth="1"/>
    <col min="69" max="69" width="9.1875" style="187" hidden="1" customWidth="1"/>
    <col min="70" max="83" width="2.1875" style="187" customWidth="1"/>
    <col min="84" max="84" width="2.1875" style="205" customWidth="1"/>
    <col min="85" max="85" width="2.1875" style="206" customWidth="1"/>
    <col min="86" max="94" width="2.1875" style="187" customWidth="1"/>
    <col min="95" max="95" width="8.6875" style="187"/>
    <col min="96" max="97" width="8.6875" style="207"/>
    <col min="98" max="98" width="6.125" style="207" customWidth="1"/>
    <col min="99" max="99" width="8.6875" style="207"/>
    <col min="100" max="100" width="8.1875" style="207" customWidth="1"/>
    <col min="101" max="101" width="9.6875" style="207" customWidth="1"/>
    <col min="102" max="102" width="6.5" style="207" customWidth="1"/>
    <col min="103" max="110" width="8.6875" style="207"/>
    <col min="111" max="111" width="26.1875" style="207" customWidth="1"/>
    <col min="112" max="117" width="8.6875" style="207"/>
    <col min="118" max="16384" width="8.6875" style="187"/>
  </cols>
  <sheetData>
    <row r="1" spans="1:85" ht="12" customHeight="1" thickBot="1" x14ac:dyDescent="0.75"/>
    <row r="2" spans="1:85" ht="18" customHeight="1" thickBot="1" x14ac:dyDescent="0.75">
      <c r="B2" s="498" t="str">
        <f ca="1">MID(CELL("filename",C2),FIND("]",CELL("filename",C2))+1,3)&amp;"．"</f>
        <v>6-2．</v>
      </c>
      <c r="C2" s="45" t="s">
        <v>887</v>
      </c>
      <c r="F2" s="130" t="str">
        <f>IF('4. 排出源リスト'!G5&amp;"年度"="","",'4. 排出源リスト'!G5&amp;"年度")</f>
        <v>令和3年度</v>
      </c>
      <c r="BQ2" s="187" t="s">
        <v>761</v>
      </c>
    </row>
    <row r="3" spans="1:85" ht="12" customHeight="1" thickBot="1" x14ac:dyDescent="0.75">
      <c r="BQ3" s="536" t="b">
        <v>0</v>
      </c>
    </row>
    <row r="4" spans="1:85" ht="17" customHeight="1" x14ac:dyDescent="0.7">
      <c r="B4" s="839"/>
      <c r="C4" s="840" t="s">
        <v>749</v>
      </c>
      <c r="D4" s="851" t="s">
        <v>586</v>
      </c>
      <c r="E4" s="896" t="s">
        <v>945</v>
      </c>
      <c r="F4" s="892" t="s">
        <v>946</v>
      </c>
      <c r="G4" s="879"/>
      <c r="H4" s="892" t="s">
        <v>588</v>
      </c>
      <c r="I4" s="893"/>
      <c r="J4" s="879" t="s">
        <v>659</v>
      </c>
      <c r="K4" s="879"/>
      <c r="L4" s="881" t="s">
        <v>836</v>
      </c>
      <c r="M4" s="884" t="s">
        <v>704</v>
      </c>
      <c r="N4" s="887" t="s">
        <v>747</v>
      </c>
      <c r="O4" s="889" t="s">
        <v>750</v>
      </c>
      <c r="P4" s="867" t="s">
        <v>862</v>
      </c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9" t="s">
        <v>751</v>
      </c>
      <c r="AC4" s="870" t="s">
        <v>748</v>
      </c>
      <c r="AD4" s="873" t="s">
        <v>772</v>
      </c>
      <c r="AE4" s="874"/>
    </row>
    <row r="5" spans="1:85" ht="14" customHeight="1" x14ac:dyDescent="0.7">
      <c r="B5" s="839"/>
      <c r="C5" s="841"/>
      <c r="D5" s="852"/>
      <c r="E5" s="897"/>
      <c r="F5" s="894"/>
      <c r="G5" s="880"/>
      <c r="H5" s="894"/>
      <c r="I5" s="895"/>
      <c r="J5" s="880"/>
      <c r="K5" s="880"/>
      <c r="L5" s="882"/>
      <c r="M5" s="885"/>
      <c r="N5" s="888"/>
      <c r="O5" s="890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56"/>
      <c r="AC5" s="871"/>
      <c r="AD5" s="875" t="s">
        <v>773</v>
      </c>
      <c r="AE5" s="877" t="s">
        <v>755</v>
      </c>
      <c r="CF5" s="208"/>
      <c r="CG5" s="209"/>
    </row>
    <row r="6" spans="1:85" ht="29.45" customHeight="1" thickBot="1" x14ac:dyDescent="0.75">
      <c r="B6" s="839"/>
      <c r="C6" s="842"/>
      <c r="D6" s="853"/>
      <c r="E6" s="898"/>
      <c r="F6" s="229" t="s">
        <v>657</v>
      </c>
      <c r="G6" s="230" t="s">
        <v>658</v>
      </c>
      <c r="H6" s="231" t="s">
        <v>703</v>
      </c>
      <c r="I6" s="232" t="s">
        <v>676</v>
      </c>
      <c r="J6" s="233" t="s">
        <v>703</v>
      </c>
      <c r="K6" s="234" t="s">
        <v>676</v>
      </c>
      <c r="L6" s="883"/>
      <c r="M6" s="886"/>
      <c r="N6" s="235" t="s">
        <v>746</v>
      </c>
      <c r="O6" s="891"/>
      <c r="P6" s="105" t="s">
        <v>660</v>
      </c>
      <c r="Q6" s="105" t="s">
        <v>661</v>
      </c>
      <c r="R6" s="105" t="s">
        <v>662</v>
      </c>
      <c r="S6" s="105" t="s">
        <v>663</v>
      </c>
      <c r="T6" s="105" t="s">
        <v>664</v>
      </c>
      <c r="U6" s="105" t="s">
        <v>665</v>
      </c>
      <c r="V6" s="105" t="s">
        <v>666</v>
      </c>
      <c r="W6" s="105" t="s">
        <v>667</v>
      </c>
      <c r="X6" s="105" t="s">
        <v>668</v>
      </c>
      <c r="Y6" s="105" t="s">
        <v>669</v>
      </c>
      <c r="Z6" s="105" t="s">
        <v>670</v>
      </c>
      <c r="AA6" s="105" t="s">
        <v>671</v>
      </c>
      <c r="AB6" s="857"/>
      <c r="AC6" s="872"/>
      <c r="AD6" s="876"/>
      <c r="AE6" s="878"/>
      <c r="AH6" s="467"/>
      <c r="CF6" s="210"/>
      <c r="CG6" s="209"/>
    </row>
    <row r="7" spans="1:85" ht="24.6" customHeight="1" x14ac:dyDescent="0.7">
      <c r="A7" s="204" t="e">
        <f>VLOOKUP(D7,非表示_活動量と単位!$D$8:$E$75,2,FALSE)</f>
        <v>#N/A</v>
      </c>
      <c r="B7" s="504"/>
      <c r="C7" s="484"/>
      <c r="D7" s="387"/>
      <c r="E7" s="673"/>
      <c r="F7" s="677" t="str">
        <f>IF(E7="","",INT(E7))</f>
        <v/>
      </c>
      <c r="G7" s="683" t="str">
        <f>IF($D7="","",VLOOKUP($D7,活動の種別と単位,4,FALSE))</f>
        <v/>
      </c>
      <c r="H7" s="646" t="str">
        <f t="shared" ref="H7:H21" si="0">IF($D7="","",IF(VLOOKUP($C7,モニタリングポイント,9,FALSE)="デフォルト値",VLOOKUP($D7,デフォルト値,4,FALSE),""))</f>
        <v/>
      </c>
      <c r="I7" s="622" t="str">
        <f t="shared" ref="I7:I21" si="1">IF($D7="","",VLOOKUP($D7,活動の種別と単位,5,FALSE))</f>
        <v/>
      </c>
      <c r="J7" s="648" t="str">
        <f t="shared" ref="J7:J21" si="2">IF($D7="","",IF(VLOOKUP($C7,モニタリングポイント,11,FALSE)="デフォルト値",VLOOKUP($D7,デフォルト値,5,FALSE),""))</f>
        <v/>
      </c>
      <c r="K7" s="282" t="str">
        <f t="shared" ref="K7:K21" si="3">IF($D7="","",VLOOKUP($D7,活動の種別と単位,6,FALSE))</f>
        <v/>
      </c>
      <c r="L7" s="668" t="str">
        <f>IF($D7="","",IF($A7=0,F7*H7*J7,F7*J7))</f>
        <v/>
      </c>
      <c r="M7" s="192"/>
      <c r="N7" s="389" t="str">
        <f t="shared" ref="N7:N21" si="4">IF($D7="","",VLOOKUP($D7,活動の種別と単位,3,FALSE))</f>
        <v/>
      </c>
      <c r="O7" s="390"/>
      <c r="P7" s="391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392"/>
      <c r="AC7" s="393"/>
      <c r="AD7" s="394" t="str">
        <f t="shared" ref="AD7:AD31" si="5">IF($D7="","",VLOOKUP($D7,活動の種別と単位,7,FALSE))</f>
        <v/>
      </c>
      <c r="AE7" s="395" t="str">
        <f t="shared" ref="AE7:AE31" si="6">IF($D7="","",IF(AD7="---","---",IF(OR($D7="系統電力",$D7="産業用蒸気",$D7="温水",$D7="冷水",$D7="蒸気（産業用以外）"),F7*VLOOKUP($D7,GJ換算係数,2,FALSE),F7*H7)))</f>
        <v/>
      </c>
      <c r="AH7" s="468"/>
      <c r="CF7" s="210"/>
      <c r="CG7" s="209"/>
    </row>
    <row r="8" spans="1:85" ht="24.6" customHeight="1" x14ac:dyDescent="0.7">
      <c r="A8" s="204" t="e">
        <f>VLOOKUP(D8,非表示_活動量と単位!$D$8:$E$75,2,FALSE)</f>
        <v>#N/A</v>
      </c>
      <c r="B8" s="504"/>
      <c r="C8" s="492"/>
      <c r="D8" s="396"/>
      <c r="E8" s="674"/>
      <c r="F8" s="678" t="str">
        <f t="shared" ref="F8:F31" si="7">IF(E8="","",INT(E8))</f>
        <v/>
      </c>
      <c r="G8" s="680" t="str">
        <f t="shared" ref="G8:G21" si="8">IF($D8="","",VLOOKUP($D8,活動の種別と単位,4,FALSE))</f>
        <v/>
      </c>
      <c r="H8" s="659" t="str">
        <f t="shared" si="0"/>
        <v/>
      </c>
      <c r="I8" s="655" t="str">
        <f t="shared" si="1"/>
        <v/>
      </c>
      <c r="J8" s="661" t="str">
        <f t="shared" si="2"/>
        <v/>
      </c>
      <c r="K8" s="663" t="str">
        <f t="shared" si="3"/>
        <v/>
      </c>
      <c r="L8" s="664" t="str">
        <f t="shared" ref="L8:L21" si="9">IF($D8="","",IF($A8=0,F8*H8*J8,F8*J8))</f>
        <v/>
      </c>
      <c r="M8" s="193"/>
      <c r="N8" s="398" t="str">
        <f t="shared" si="4"/>
        <v/>
      </c>
      <c r="O8" s="399"/>
      <c r="P8" s="400"/>
      <c r="Q8" s="401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/>
      <c r="AC8" s="404"/>
      <c r="AD8" s="405" t="str">
        <f t="shared" si="5"/>
        <v/>
      </c>
      <c r="AE8" s="406" t="str">
        <f t="shared" ref="AE8:AE9" si="10">IF($D8="","",IF(AD8="---","---",IF(OR($D8="系統電力",$D8="産業用蒸気",$D8="温水",$D8="冷水",$D8="蒸気（産業用以外）"),F8*VLOOKUP($D8,GJ換算係数,2,FALSE),F8*H8)))</f>
        <v/>
      </c>
      <c r="AH8" s="467"/>
      <c r="CF8" s="210"/>
      <c r="CG8" s="209"/>
    </row>
    <row r="9" spans="1:85" ht="24.6" customHeight="1" x14ac:dyDescent="0.7">
      <c r="A9" s="204" t="e">
        <f>VLOOKUP(D9,非表示_活動量と単位!$D$8:$E$75,2,FALSE)</f>
        <v>#N/A</v>
      </c>
      <c r="B9" s="504"/>
      <c r="C9" s="492"/>
      <c r="D9" s="396"/>
      <c r="E9" s="674"/>
      <c r="F9" s="678" t="str">
        <f t="shared" si="7"/>
        <v/>
      </c>
      <c r="G9" s="680" t="str">
        <f t="shared" si="8"/>
        <v/>
      </c>
      <c r="H9" s="659" t="str">
        <f t="shared" si="0"/>
        <v/>
      </c>
      <c r="I9" s="655" t="str">
        <f t="shared" si="1"/>
        <v/>
      </c>
      <c r="J9" s="661" t="str">
        <f t="shared" si="2"/>
        <v/>
      </c>
      <c r="K9" s="663" t="str">
        <f t="shared" si="3"/>
        <v/>
      </c>
      <c r="L9" s="664" t="str">
        <f t="shared" si="9"/>
        <v/>
      </c>
      <c r="M9" s="193"/>
      <c r="N9" s="398" t="str">
        <f t="shared" si="4"/>
        <v/>
      </c>
      <c r="O9" s="399"/>
      <c r="P9" s="400"/>
      <c r="Q9" s="401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3"/>
      <c r="AC9" s="404"/>
      <c r="AD9" s="405" t="str">
        <f t="shared" si="5"/>
        <v/>
      </c>
      <c r="AE9" s="406" t="str">
        <f t="shared" si="10"/>
        <v/>
      </c>
      <c r="AH9" s="468"/>
      <c r="CF9" s="210"/>
      <c r="CG9" s="209"/>
    </row>
    <row r="10" spans="1:85" ht="24.6" customHeight="1" x14ac:dyDescent="0.7">
      <c r="A10" s="204" t="e">
        <f>VLOOKUP(D10,非表示_活動量と単位!$D$8:$E$75,2,FALSE)</f>
        <v>#N/A</v>
      </c>
      <c r="B10" s="504"/>
      <c r="C10" s="492"/>
      <c r="D10" s="396"/>
      <c r="E10" s="674"/>
      <c r="F10" s="678" t="str">
        <f t="shared" si="7"/>
        <v/>
      </c>
      <c r="G10" s="680" t="str">
        <f t="shared" si="8"/>
        <v/>
      </c>
      <c r="H10" s="659" t="str">
        <f t="shared" si="0"/>
        <v/>
      </c>
      <c r="I10" s="655" t="str">
        <f t="shared" si="1"/>
        <v/>
      </c>
      <c r="J10" s="661" t="str">
        <f t="shared" si="2"/>
        <v/>
      </c>
      <c r="K10" s="663" t="str">
        <f t="shared" si="3"/>
        <v/>
      </c>
      <c r="L10" s="664" t="str">
        <f t="shared" si="9"/>
        <v/>
      </c>
      <c r="M10" s="193"/>
      <c r="N10" s="398" t="str">
        <f t="shared" si="4"/>
        <v/>
      </c>
      <c r="O10" s="399"/>
      <c r="P10" s="400"/>
      <c r="Q10" s="401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3"/>
      <c r="AC10" s="404"/>
      <c r="AD10" s="405" t="str">
        <f t="shared" si="5"/>
        <v/>
      </c>
      <c r="AE10" s="406" t="str">
        <f t="shared" si="6"/>
        <v/>
      </c>
      <c r="AH10" s="467"/>
      <c r="CF10" s="210"/>
      <c r="CG10" s="209"/>
    </row>
    <row r="11" spans="1:85" ht="24.6" customHeight="1" x14ac:dyDescent="0.7">
      <c r="A11" s="204" t="e">
        <f>VLOOKUP(D11,非表示_活動量と単位!$D$8:$E$75,2,FALSE)</f>
        <v>#N/A</v>
      </c>
      <c r="B11" s="504"/>
      <c r="C11" s="492"/>
      <c r="D11" s="396"/>
      <c r="E11" s="674"/>
      <c r="F11" s="678" t="str">
        <f t="shared" si="7"/>
        <v/>
      </c>
      <c r="G11" s="680" t="str">
        <f t="shared" si="8"/>
        <v/>
      </c>
      <c r="H11" s="659" t="str">
        <f t="shared" si="0"/>
        <v/>
      </c>
      <c r="I11" s="655" t="str">
        <f t="shared" si="1"/>
        <v/>
      </c>
      <c r="J11" s="661" t="str">
        <f t="shared" si="2"/>
        <v/>
      </c>
      <c r="K11" s="663" t="str">
        <f t="shared" si="3"/>
        <v/>
      </c>
      <c r="L11" s="664" t="str">
        <f t="shared" si="9"/>
        <v/>
      </c>
      <c r="M11" s="193"/>
      <c r="N11" s="398" t="str">
        <f t="shared" si="4"/>
        <v/>
      </c>
      <c r="O11" s="399"/>
      <c r="P11" s="400"/>
      <c r="Q11" s="401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3"/>
      <c r="AC11" s="404"/>
      <c r="AD11" s="405" t="str">
        <f t="shared" si="5"/>
        <v/>
      </c>
      <c r="AE11" s="406" t="str">
        <f t="shared" si="6"/>
        <v/>
      </c>
      <c r="AH11" s="468"/>
      <c r="CF11" s="210"/>
      <c r="CG11" s="209"/>
    </row>
    <row r="12" spans="1:85" ht="24.6" customHeight="1" x14ac:dyDescent="0.7">
      <c r="A12" s="204" t="e">
        <f>VLOOKUP(D12,非表示_活動量と単位!$D$8:$E$75,2,FALSE)</f>
        <v>#N/A</v>
      </c>
      <c r="B12" s="504"/>
      <c r="C12" s="492"/>
      <c r="D12" s="396"/>
      <c r="E12" s="674"/>
      <c r="F12" s="678" t="str">
        <f t="shared" si="7"/>
        <v/>
      </c>
      <c r="G12" s="680" t="str">
        <f t="shared" si="8"/>
        <v/>
      </c>
      <c r="H12" s="659" t="str">
        <f t="shared" si="0"/>
        <v/>
      </c>
      <c r="I12" s="655" t="str">
        <f t="shared" si="1"/>
        <v/>
      </c>
      <c r="J12" s="661" t="str">
        <f t="shared" si="2"/>
        <v/>
      </c>
      <c r="K12" s="663" t="str">
        <f t="shared" si="3"/>
        <v/>
      </c>
      <c r="L12" s="664" t="str">
        <f t="shared" si="9"/>
        <v/>
      </c>
      <c r="M12" s="193"/>
      <c r="N12" s="398" t="str">
        <f t="shared" si="4"/>
        <v/>
      </c>
      <c r="O12" s="399"/>
      <c r="P12" s="400"/>
      <c r="Q12" s="401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3"/>
      <c r="AC12" s="404"/>
      <c r="AD12" s="405" t="str">
        <f t="shared" si="5"/>
        <v/>
      </c>
      <c r="AE12" s="406" t="str">
        <f t="shared" si="6"/>
        <v/>
      </c>
      <c r="AH12" s="467"/>
      <c r="CF12" s="210"/>
      <c r="CG12" s="209"/>
    </row>
    <row r="13" spans="1:85" ht="24.6" customHeight="1" x14ac:dyDescent="0.7">
      <c r="A13" s="204" t="e">
        <f>VLOOKUP(D13,非表示_活動量と単位!$D$8:$E$75,2,FALSE)</f>
        <v>#N/A</v>
      </c>
      <c r="B13" s="504"/>
      <c r="C13" s="492"/>
      <c r="D13" s="396"/>
      <c r="E13" s="674"/>
      <c r="F13" s="678" t="str">
        <f t="shared" si="7"/>
        <v/>
      </c>
      <c r="G13" s="680" t="str">
        <f t="shared" si="8"/>
        <v/>
      </c>
      <c r="H13" s="659" t="str">
        <f t="shared" si="0"/>
        <v/>
      </c>
      <c r="I13" s="655" t="str">
        <f t="shared" si="1"/>
        <v/>
      </c>
      <c r="J13" s="661" t="str">
        <f t="shared" si="2"/>
        <v/>
      </c>
      <c r="K13" s="663" t="str">
        <f t="shared" si="3"/>
        <v/>
      </c>
      <c r="L13" s="664" t="str">
        <f t="shared" si="9"/>
        <v/>
      </c>
      <c r="M13" s="193"/>
      <c r="N13" s="398" t="str">
        <f t="shared" si="4"/>
        <v/>
      </c>
      <c r="O13" s="407"/>
      <c r="P13" s="400"/>
      <c r="Q13" s="107"/>
      <c r="R13" s="245"/>
      <c r="S13" s="245"/>
      <c r="T13" s="246"/>
      <c r="U13" s="246"/>
      <c r="V13" s="246"/>
      <c r="W13" s="246"/>
      <c r="X13" s="246"/>
      <c r="Y13" s="246"/>
      <c r="Z13" s="246"/>
      <c r="AA13" s="246"/>
      <c r="AB13" s="408"/>
      <c r="AC13" s="404"/>
      <c r="AD13" s="405" t="str">
        <f t="shared" si="5"/>
        <v/>
      </c>
      <c r="AE13" s="406" t="str">
        <f t="shared" si="6"/>
        <v/>
      </c>
      <c r="AH13" s="468"/>
      <c r="CF13" s="210"/>
      <c r="CG13" s="209"/>
    </row>
    <row r="14" spans="1:85" ht="24.6" customHeight="1" x14ac:dyDescent="0.7">
      <c r="A14" s="204" t="e">
        <f>VLOOKUP(D14,非表示_活動量と単位!$D$8:$E$75,2,FALSE)</f>
        <v>#N/A</v>
      </c>
      <c r="B14" s="504"/>
      <c r="C14" s="492"/>
      <c r="D14" s="396"/>
      <c r="E14" s="674"/>
      <c r="F14" s="678" t="str">
        <f t="shared" si="7"/>
        <v/>
      </c>
      <c r="G14" s="680" t="str">
        <f t="shared" si="8"/>
        <v/>
      </c>
      <c r="H14" s="659" t="str">
        <f t="shared" si="0"/>
        <v/>
      </c>
      <c r="I14" s="655" t="str">
        <f t="shared" si="1"/>
        <v/>
      </c>
      <c r="J14" s="661" t="str">
        <f t="shared" si="2"/>
        <v/>
      </c>
      <c r="K14" s="663" t="str">
        <f t="shared" si="3"/>
        <v/>
      </c>
      <c r="L14" s="664" t="str">
        <f t="shared" si="9"/>
        <v/>
      </c>
      <c r="M14" s="193"/>
      <c r="N14" s="398" t="str">
        <f t="shared" si="4"/>
        <v/>
      </c>
      <c r="O14" s="407"/>
      <c r="P14" s="400"/>
      <c r="Q14" s="107"/>
      <c r="R14" s="245"/>
      <c r="S14" s="245"/>
      <c r="T14" s="246"/>
      <c r="U14" s="246"/>
      <c r="V14" s="246"/>
      <c r="W14" s="246"/>
      <c r="X14" s="246"/>
      <c r="Y14" s="246"/>
      <c r="Z14" s="246"/>
      <c r="AA14" s="246"/>
      <c r="AB14" s="408"/>
      <c r="AC14" s="404"/>
      <c r="AD14" s="405" t="str">
        <f t="shared" si="5"/>
        <v/>
      </c>
      <c r="AE14" s="406" t="str">
        <f t="shared" si="6"/>
        <v/>
      </c>
      <c r="AH14" s="467"/>
      <c r="CF14" s="210"/>
      <c r="CG14" s="209"/>
    </row>
    <row r="15" spans="1:85" ht="24.6" customHeight="1" x14ac:dyDescent="0.7">
      <c r="A15" s="204" t="e">
        <f>VLOOKUP(D15,非表示_活動量と単位!$D$8:$E$75,2,FALSE)</f>
        <v>#N/A</v>
      </c>
      <c r="B15" s="504"/>
      <c r="C15" s="492"/>
      <c r="D15" s="396"/>
      <c r="E15" s="674"/>
      <c r="F15" s="678" t="str">
        <f t="shared" si="7"/>
        <v/>
      </c>
      <c r="G15" s="680" t="str">
        <f t="shared" si="8"/>
        <v/>
      </c>
      <c r="H15" s="659" t="str">
        <f t="shared" si="0"/>
        <v/>
      </c>
      <c r="I15" s="655" t="str">
        <f t="shared" si="1"/>
        <v/>
      </c>
      <c r="J15" s="661" t="str">
        <f t="shared" si="2"/>
        <v/>
      </c>
      <c r="K15" s="663" t="str">
        <f t="shared" si="3"/>
        <v/>
      </c>
      <c r="L15" s="664" t="str">
        <f t="shared" si="9"/>
        <v/>
      </c>
      <c r="M15" s="193"/>
      <c r="N15" s="398" t="str">
        <f t="shared" si="4"/>
        <v/>
      </c>
      <c r="O15" s="407"/>
      <c r="P15" s="400"/>
      <c r="Q15" s="107"/>
      <c r="R15" s="245"/>
      <c r="S15" s="245"/>
      <c r="T15" s="246"/>
      <c r="U15" s="246"/>
      <c r="V15" s="246"/>
      <c r="W15" s="246"/>
      <c r="X15" s="246"/>
      <c r="Y15" s="246"/>
      <c r="Z15" s="246"/>
      <c r="AA15" s="246"/>
      <c r="AB15" s="408"/>
      <c r="AC15" s="404"/>
      <c r="AD15" s="405" t="str">
        <f t="shared" si="5"/>
        <v/>
      </c>
      <c r="AE15" s="406" t="str">
        <f t="shared" si="6"/>
        <v/>
      </c>
      <c r="AH15" s="468"/>
      <c r="CF15" s="210"/>
      <c r="CG15" s="209"/>
    </row>
    <row r="16" spans="1:85" ht="24.6" customHeight="1" x14ac:dyDescent="0.7">
      <c r="A16" s="204" t="e">
        <f>VLOOKUP(D16,非表示_活動量と単位!$D$8:$E$75,2,FALSE)</f>
        <v>#N/A</v>
      </c>
      <c r="B16" s="504"/>
      <c r="C16" s="492"/>
      <c r="D16" s="396"/>
      <c r="E16" s="674"/>
      <c r="F16" s="678" t="str">
        <f t="shared" si="7"/>
        <v/>
      </c>
      <c r="G16" s="680" t="str">
        <f t="shared" si="8"/>
        <v/>
      </c>
      <c r="H16" s="659" t="str">
        <f t="shared" si="0"/>
        <v/>
      </c>
      <c r="I16" s="655" t="str">
        <f t="shared" si="1"/>
        <v/>
      </c>
      <c r="J16" s="661" t="str">
        <f t="shared" si="2"/>
        <v/>
      </c>
      <c r="K16" s="663" t="str">
        <f t="shared" si="3"/>
        <v/>
      </c>
      <c r="L16" s="664" t="str">
        <f t="shared" si="9"/>
        <v/>
      </c>
      <c r="M16" s="193"/>
      <c r="N16" s="398" t="str">
        <f t="shared" si="4"/>
        <v/>
      </c>
      <c r="O16" s="407"/>
      <c r="P16" s="400"/>
      <c r="Q16" s="107"/>
      <c r="R16" s="245"/>
      <c r="S16" s="245"/>
      <c r="T16" s="246"/>
      <c r="U16" s="246"/>
      <c r="V16" s="246"/>
      <c r="W16" s="246"/>
      <c r="X16" s="246"/>
      <c r="Y16" s="246"/>
      <c r="Z16" s="246"/>
      <c r="AA16" s="246"/>
      <c r="AB16" s="408"/>
      <c r="AC16" s="404"/>
      <c r="AD16" s="405" t="str">
        <f t="shared" si="5"/>
        <v/>
      </c>
      <c r="AE16" s="406" t="str">
        <f t="shared" si="6"/>
        <v/>
      </c>
      <c r="AH16" s="467"/>
      <c r="CF16" s="210"/>
      <c r="CG16" s="209"/>
    </row>
    <row r="17" spans="1:85" ht="24.6" customHeight="1" x14ac:dyDescent="0.7">
      <c r="A17" s="204" t="e">
        <f>VLOOKUP(D17,非表示_活動量と単位!$D$8:$E$75,2,FALSE)</f>
        <v>#N/A</v>
      </c>
      <c r="B17" s="504"/>
      <c r="C17" s="492"/>
      <c r="D17" s="396"/>
      <c r="E17" s="674"/>
      <c r="F17" s="678" t="str">
        <f t="shared" si="7"/>
        <v/>
      </c>
      <c r="G17" s="680" t="str">
        <f t="shared" si="8"/>
        <v/>
      </c>
      <c r="H17" s="659" t="str">
        <f t="shared" si="0"/>
        <v/>
      </c>
      <c r="I17" s="655" t="str">
        <f t="shared" si="1"/>
        <v/>
      </c>
      <c r="J17" s="661" t="str">
        <f t="shared" si="2"/>
        <v/>
      </c>
      <c r="K17" s="663" t="str">
        <f t="shared" si="3"/>
        <v/>
      </c>
      <c r="L17" s="664" t="str">
        <f t="shared" si="9"/>
        <v/>
      </c>
      <c r="M17" s="193"/>
      <c r="N17" s="398" t="str">
        <f t="shared" si="4"/>
        <v/>
      </c>
      <c r="O17" s="407"/>
      <c r="P17" s="400"/>
      <c r="Q17" s="107"/>
      <c r="R17" s="245"/>
      <c r="S17" s="245"/>
      <c r="T17" s="246"/>
      <c r="U17" s="246"/>
      <c r="V17" s="246"/>
      <c r="W17" s="246"/>
      <c r="X17" s="246"/>
      <c r="Y17" s="246"/>
      <c r="Z17" s="246"/>
      <c r="AA17" s="246"/>
      <c r="AB17" s="408"/>
      <c r="AC17" s="404"/>
      <c r="AD17" s="405" t="str">
        <f t="shared" si="5"/>
        <v/>
      </c>
      <c r="AE17" s="406" t="str">
        <f t="shared" si="6"/>
        <v/>
      </c>
      <c r="AH17" s="468"/>
      <c r="CF17" s="210"/>
      <c r="CG17" s="209"/>
    </row>
    <row r="18" spans="1:85" ht="24.6" customHeight="1" x14ac:dyDescent="0.7">
      <c r="A18" s="204" t="e">
        <f>VLOOKUP(D18,非表示_活動量と単位!$D$8:$E$75,2,FALSE)</f>
        <v>#N/A</v>
      </c>
      <c r="B18" s="504"/>
      <c r="C18" s="492"/>
      <c r="D18" s="396"/>
      <c r="E18" s="674"/>
      <c r="F18" s="678" t="str">
        <f t="shared" si="7"/>
        <v/>
      </c>
      <c r="G18" s="680" t="str">
        <f t="shared" si="8"/>
        <v/>
      </c>
      <c r="H18" s="659" t="str">
        <f t="shared" si="0"/>
        <v/>
      </c>
      <c r="I18" s="655" t="str">
        <f t="shared" si="1"/>
        <v/>
      </c>
      <c r="J18" s="661" t="str">
        <f t="shared" si="2"/>
        <v/>
      </c>
      <c r="K18" s="663" t="str">
        <f t="shared" si="3"/>
        <v/>
      </c>
      <c r="L18" s="664" t="str">
        <f t="shared" si="9"/>
        <v/>
      </c>
      <c r="M18" s="193"/>
      <c r="N18" s="398" t="str">
        <f t="shared" si="4"/>
        <v/>
      </c>
      <c r="O18" s="407"/>
      <c r="P18" s="400"/>
      <c r="Q18" s="107"/>
      <c r="R18" s="245"/>
      <c r="S18" s="245"/>
      <c r="T18" s="246"/>
      <c r="U18" s="246"/>
      <c r="V18" s="246"/>
      <c r="W18" s="246"/>
      <c r="X18" s="246"/>
      <c r="Y18" s="246"/>
      <c r="Z18" s="246"/>
      <c r="AA18" s="246"/>
      <c r="AB18" s="408"/>
      <c r="AC18" s="404"/>
      <c r="AD18" s="405" t="str">
        <f t="shared" si="5"/>
        <v/>
      </c>
      <c r="AE18" s="406" t="str">
        <f t="shared" si="6"/>
        <v/>
      </c>
      <c r="AH18" s="467"/>
      <c r="CF18" s="210"/>
      <c r="CG18" s="209"/>
    </row>
    <row r="19" spans="1:85" ht="24.6" customHeight="1" x14ac:dyDescent="0.7">
      <c r="A19" s="204" t="e">
        <f>VLOOKUP(D19,非表示_活動量と単位!$D$8:$E$75,2,FALSE)</f>
        <v>#N/A</v>
      </c>
      <c r="B19" s="504"/>
      <c r="C19" s="492"/>
      <c r="D19" s="396"/>
      <c r="E19" s="674"/>
      <c r="F19" s="678" t="str">
        <f t="shared" si="7"/>
        <v/>
      </c>
      <c r="G19" s="680" t="str">
        <f t="shared" si="8"/>
        <v/>
      </c>
      <c r="H19" s="659" t="str">
        <f t="shared" si="0"/>
        <v/>
      </c>
      <c r="I19" s="655" t="str">
        <f t="shared" si="1"/>
        <v/>
      </c>
      <c r="J19" s="661" t="str">
        <f t="shared" si="2"/>
        <v/>
      </c>
      <c r="K19" s="663" t="str">
        <f t="shared" si="3"/>
        <v/>
      </c>
      <c r="L19" s="664" t="str">
        <f t="shared" si="9"/>
        <v/>
      </c>
      <c r="M19" s="193"/>
      <c r="N19" s="398" t="str">
        <f t="shared" si="4"/>
        <v/>
      </c>
      <c r="O19" s="407"/>
      <c r="P19" s="400"/>
      <c r="Q19" s="107"/>
      <c r="R19" s="245"/>
      <c r="S19" s="245"/>
      <c r="T19" s="246"/>
      <c r="U19" s="246"/>
      <c r="V19" s="246"/>
      <c r="W19" s="246"/>
      <c r="X19" s="246"/>
      <c r="Y19" s="246"/>
      <c r="Z19" s="246"/>
      <c r="AA19" s="246"/>
      <c r="AB19" s="408"/>
      <c r="AC19" s="404"/>
      <c r="AD19" s="405" t="str">
        <f t="shared" si="5"/>
        <v/>
      </c>
      <c r="AE19" s="406" t="str">
        <f t="shared" si="6"/>
        <v/>
      </c>
      <c r="AH19" s="468"/>
      <c r="CF19" s="210"/>
      <c r="CG19" s="209"/>
    </row>
    <row r="20" spans="1:85" ht="24.6" customHeight="1" x14ac:dyDescent="0.7">
      <c r="A20" s="204" t="e">
        <f>VLOOKUP(D20,非表示_活動量と単位!$D$8:$E$75,2,FALSE)</f>
        <v>#N/A</v>
      </c>
      <c r="B20" s="504"/>
      <c r="C20" s="492"/>
      <c r="D20" s="396"/>
      <c r="E20" s="674"/>
      <c r="F20" s="678" t="str">
        <f t="shared" si="7"/>
        <v/>
      </c>
      <c r="G20" s="680" t="str">
        <f t="shared" si="8"/>
        <v/>
      </c>
      <c r="H20" s="659" t="str">
        <f t="shared" si="0"/>
        <v/>
      </c>
      <c r="I20" s="655" t="str">
        <f t="shared" si="1"/>
        <v/>
      </c>
      <c r="J20" s="661" t="str">
        <f t="shared" si="2"/>
        <v/>
      </c>
      <c r="K20" s="663" t="str">
        <f t="shared" si="3"/>
        <v/>
      </c>
      <c r="L20" s="664" t="str">
        <f t="shared" si="9"/>
        <v/>
      </c>
      <c r="M20" s="193"/>
      <c r="N20" s="398" t="str">
        <f t="shared" si="4"/>
        <v/>
      </c>
      <c r="O20" s="407"/>
      <c r="P20" s="400"/>
      <c r="Q20" s="107"/>
      <c r="R20" s="245"/>
      <c r="S20" s="245"/>
      <c r="T20" s="246"/>
      <c r="U20" s="246"/>
      <c r="V20" s="246"/>
      <c r="W20" s="246"/>
      <c r="X20" s="246"/>
      <c r="Y20" s="246"/>
      <c r="Z20" s="246"/>
      <c r="AA20" s="246"/>
      <c r="AB20" s="408"/>
      <c r="AC20" s="404"/>
      <c r="AD20" s="405" t="str">
        <f t="shared" si="5"/>
        <v/>
      </c>
      <c r="AE20" s="406" t="str">
        <f t="shared" si="6"/>
        <v/>
      </c>
      <c r="AH20" s="467"/>
      <c r="CF20" s="210"/>
      <c r="CG20" s="209"/>
    </row>
    <row r="21" spans="1:85" ht="24.6" customHeight="1" thickBot="1" x14ac:dyDescent="0.75">
      <c r="A21" s="204" t="e">
        <f>VLOOKUP(D21,非表示_活動量と単位!$D$8:$E$75,2,FALSE)</f>
        <v>#N/A</v>
      </c>
      <c r="B21" s="504"/>
      <c r="C21" s="487"/>
      <c r="D21" s="409"/>
      <c r="E21" s="674"/>
      <c r="F21" s="678" t="str">
        <f t="shared" si="7"/>
        <v/>
      </c>
      <c r="G21" s="680" t="str">
        <f t="shared" si="8"/>
        <v/>
      </c>
      <c r="H21" s="650" t="str">
        <f t="shared" si="0"/>
        <v/>
      </c>
      <c r="I21" s="645" t="str">
        <f t="shared" si="1"/>
        <v/>
      </c>
      <c r="J21" s="649" t="str">
        <f t="shared" si="2"/>
        <v/>
      </c>
      <c r="K21" s="651" t="str">
        <f t="shared" si="3"/>
        <v/>
      </c>
      <c r="L21" s="669" t="str">
        <f t="shared" si="9"/>
        <v/>
      </c>
      <c r="M21" s="194"/>
      <c r="N21" s="411" t="str">
        <f t="shared" si="4"/>
        <v/>
      </c>
      <c r="O21" s="412"/>
      <c r="P21" s="413"/>
      <c r="Q21" s="108"/>
      <c r="R21" s="248"/>
      <c r="S21" s="248"/>
      <c r="T21" s="249"/>
      <c r="U21" s="249"/>
      <c r="V21" s="249"/>
      <c r="W21" s="249"/>
      <c r="X21" s="249"/>
      <c r="Y21" s="249"/>
      <c r="Z21" s="249"/>
      <c r="AA21" s="249"/>
      <c r="AB21" s="414"/>
      <c r="AC21" s="415"/>
      <c r="AD21" s="416" t="str">
        <f t="shared" si="5"/>
        <v/>
      </c>
      <c r="AE21" s="417" t="str">
        <f t="shared" si="6"/>
        <v/>
      </c>
      <c r="AH21" s="468"/>
      <c r="CF21" s="210"/>
      <c r="CG21" s="209"/>
    </row>
    <row r="22" spans="1:85" ht="25.25" customHeight="1" x14ac:dyDescent="0.7">
      <c r="A22" s="204">
        <f t="shared" ref="A22:A30" si="11">IF($H22="",1,0)</f>
        <v>1</v>
      </c>
      <c r="B22" s="504"/>
      <c r="C22" s="493"/>
      <c r="D22" s="418" t="s">
        <v>640</v>
      </c>
      <c r="E22" s="673"/>
      <c r="F22" s="677" t="str">
        <f t="shared" si="7"/>
        <v/>
      </c>
      <c r="G22" s="419"/>
      <c r="H22" s="636"/>
      <c r="I22" s="419"/>
      <c r="J22" s="638"/>
      <c r="K22" s="419"/>
      <c r="L22" s="368" t="str">
        <f>IF($C22="","",IF($A22=0,F22*H22*J22,F22*J22))</f>
        <v/>
      </c>
      <c r="M22" s="195"/>
      <c r="N22" s="420"/>
      <c r="O22" s="421"/>
      <c r="P22" s="422"/>
      <c r="Q22" s="109"/>
      <c r="R22" s="250"/>
      <c r="S22" s="250"/>
      <c r="T22" s="251"/>
      <c r="U22" s="251"/>
      <c r="V22" s="251"/>
      <c r="W22" s="251"/>
      <c r="X22" s="251"/>
      <c r="Y22" s="251"/>
      <c r="Z22" s="251"/>
      <c r="AA22" s="251"/>
      <c r="AB22" s="423"/>
      <c r="AC22" s="424"/>
      <c r="AD22" s="425" t="str">
        <f t="shared" si="5"/>
        <v>---</v>
      </c>
      <c r="AE22" s="426" t="str">
        <f t="shared" si="6"/>
        <v>---</v>
      </c>
      <c r="AH22" s="468"/>
      <c r="CF22" s="210"/>
      <c r="CG22" s="209"/>
    </row>
    <row r="23" spans="1:85" ht="25.25" customHeight="1" x14ac:dyDescent="0.7">
      <c r="A23" s="204">
        <f t="shared" si="11"/>
        <v>1</v>
      </c>
      <c r="B23" s="504"/>
      <c r="C23" s="492"/>
      <c r="D23" s="427" t="s">
        <v>640</v>
      </c>
      <c r="E23" s="674"/>
      <c r="F23" s="678" t="str">
        <f t="shared" si="7"/>
        <v/>
      </c>
      <c r="G23" s="428"/>
      <c r="H23" s="637"/>
      <c r="I23" s="428"/>
      <c r="J23" s="639"/>
      <c r="K23" s="428"/>
      <c r="L23" s="369" t="str">
        <f t="shared" ref="L23:L31" si="12">IF($C23="","",IF($A23=0,F23*H23*J23,F23*J23))</f>
        <v/>
      </c>
      <c r="M23" s="193"/>
      <c r="N23" s="429"/>
      <c r="O23" s="407"/>
      <c r="P23" s="400"/>
      <c r="Q23" s="107"/>
      <c r="R23" s="245"/>
      <c r="S23" s="245"/>
      <c r="T23" s="246"/>
      <c r="U23" s="246"/>
      <c r="V23" s="246"/>
      <c r="W23" s="246"/>
      <c r="X23" s="246"/>
      <c r="Y23" s="246"/>
      <c r="Z23" s="246"/>
      <c r="AA23" s="246"/>
      <c r="AB23" s="408"/>
      <c r="AC23" s="404"/>
      <c r="AD23" s="430" t="str">
        <f t="shared" si="5"/>
        <v>---</v>
      </c>
      <c r="AE23" s="406" t="str">
        <f t="shared" ref="AE23:AE26" si="13">IF($D23="","",IF(AD23="---","---",IF(OR($D23="系統電力",$D23="産業用蒸気",$D23="温水",$D23="冷水",$D23="蒸気（産業用以外）"),F23*VLOOKUP($D23,GJ換算係数,2,FALSE),F23*H23)))</f>
        <v>---</v>
      </c>
      <c r="AH23" s="207"/>
      <c r="CF23" s="210"/>
      <c r="CG23" s="209"/>
    </row>
    <row r="24" spans="1:85" ht="25.25" customHeight="1" x14ac:dyDescent="0.7">
      <c r="A24" s="204">
        <f t="shared" si="11"/>
        <v>1</v>
      </c>
      <c r="B24" s="504"/>
      <c r="C24" s="492"/>
      <c r="D24" s="427" t="s">
        <v>640</v>
      </c>
      <c r="E24" s="674"/>
      <c r="F24" s="678" t="str">
        <f t="shared" si="7"/>
        <v/>
      </c>
      <c r="G24" s="428"/>
      <c r="H24" s="637"/>
      <c r="I24" s="428"/>
      <c r="J24" s="639"/>
      <c r="K24" s="428"/>
      <c r="L24" s="369" t="str">
        <f t="shared" si="12"/>
        <v/>
      </c>
      <c r="M24" s="193"/>
      <c r="N24" s="429"/>
      <c r="O24" s="407"/>
      <c r="P24" s="400"/>
      <c r="Q24" s="107"/>
      <c r="R24" s="245"/>
      <c r="S24" s="245"/>
      <c r="T24" s="246"/>
      <c r="U24" s="246"/>
      <c r="V24" s="246"/>
      <c r="W24" s="246"/>
      <c r="X24" s="246"/>
      <c r="Y24" s="246"/>
      <c r="Z24" s="246"/>
      <c r="AA24" s="246"/>
      <c r="AB24" s="408"/>
      <c r="AC24" s="404"/>
      <c r="AD24" s="430" t="str">
        <f t="shared" si="5"/>
        <v>---</v>
      </c>
      <c r="AE24" s="406" t="str">
        <f t="shared" si="13"/>
        <v>---</v>
      </c>
      <c r="CF24" s="210"/>
      <c r="CG24" s="209"/>
    </row>
    <row r="25" spans="1:85" ht="25.25" customHeight="1" x14ac:dyDescent="0.7">
      <c r="A25" s="204">
        <f t="shared" si="11"/>
        <v>1</v>
      </c>
      <c r="B25" s="504"/>
      <c r="C25" s="492"/>
      <c r="D25" s="427" t="s">
        <v>640</v>
      </c>
      <c r="E25" s="674"/>
      <c r="F25" s="678" t="str">
        <f t="shared" si="7"/>
        <v/>
      </c>
      <c r="G25" s="428"/>
      <c r="H25" s="637"/>
      <c r="I25" s="428"/>
      <c r="J25" s="639"/>
      <c r="K25" s="428"/>
      <c r="L25" s="369" t="str">
        <f t="shared" si="12"/>
        <v/>
      </c>
      <c r="M25" s="193"/>
      <c r="N25" s="429"/>
      <c r="O25" s="407"/>
      <c r="P25" s="400"/>
      <c r="Q25" s="107"/>
      <c r="R25" s="245"/>
      <c r="S25" s="245"/>
      <c r="T25" s="246"/>
      <c r="U25" s="246"/>
      <c r="V25" s="246"/>
      <c r="W25" s="246"/>
      <c r="X25" s="246"/>
      <c r="Y25" s="246"/>
      <c r="Z25" s="246"/>
      <c r="AA25" s="246"/>
      <c r="AB25" s="408"/>
      <c r="AC25" s="404"/>
      <c r="AD25" s="430" t="str">
        <f t="shared" si="5"/>
        <v>---</v>
      </c>
      <c r="AE25" s="406" t="str">
        <f t="shared" si="13"/>
        <v>---</v>
      </c>
      <c r="CF25" s="210"/>
      <c r="CG25" s="209"/>
    </row>
    <row r="26" spans="1:85" ht="25.25" customHeight="1" x14ac:dyDescent="0.7">
      <c r="A26" s="204">
        <f t="shared" si="11"/>
        <v>1</v>
      </c>
      <c r="B26" s="504"/>
      <c r="C26" s="492"/>
      <c r="D26" s="427" t="s">
        <v>640</v>
      </c>
      <c r="E26" s="674"/>
      <c r="F26" s="678" t="str">
        <f t="shared" si="7"/>
        <v/>
      </c>
      <c r="G26" s="428"/>
      <c r="H26" s="637"/>
      <c r="I26" s="428"/>
      <c r="J26" s="639"/>
      <c r="K26" s="428"/>
      <c r="L26" s="369" t="str">
        <f t="shared" si="12"/>
        <v/>
      </c>
      <c r="M26" s="193"/>
      <c r="N26" s="429"/>
      <c r="O26" s="407"/>
      <c r="P26" s="400"/>
      <c r="Q26" s="107"/>
      <c r="R26" s="245"/>
      <c r="S26" s="245"/>
      <c r="T26" s="246"/>
      <c r="U26" s="246"/>
      <c r="V26" s="246"/>
      <c r="W26" s="246"/>
      <c r="X26" s="246"/>
      <c r="Y26" s="246"/>
      <c r="Z26" s="246"/>
      <c r="AA26" s="246"/>
      <c r="AB26" s="408"/>
      <c r="AC26" s="404"/>
      <c r="AD26" s="430" t="str">
        <f t="shared" si="5"/>
        <v>---</v>
      </c>
      <c r="AE26" s="406" t="str">
        <f t="shared" si="13"/>
        <v>---</v>
      </c>
      <c r="CF26" s="210"/>
      <c r="CG26" s="209"/>
    </row>
    <row r="27" spans="1:85" ht="25.25" customHeight="1" x14ac:dyDescent="0.7">
      <c r="A27" s="204">
        <f t="shared" si="11"/>
        <v>1</v>
      </c>
      <c r="B27" s="504"/>
      <c r="C27" s="492"/>
      <c r="D27" s="427" t="s">
        <v>640</v>
      </c>
      <c r="E27" s="674"/>
      <c r="F27" s="678" t="str">
        <f t="shared" si="7"/>
        <v/>
      </c>
      <c r="G27" s="428"/>
      <c r="H27" s="637"/>
      <c r="I27" s="428"/>
      <c r="J27" s="639"/>
      <c r="K27" s="428"/>
      <c r="L27" s="369" t="str">
        <f t="shared" si="12"/>
        <v/>
      </c>
      <c r="M27" s="193"/>
      <c r="N27" s="429"/>
      <c r="O27" s="407"/>
      <c r="P27" s="400"/>
      <c r="Q27" s="107"/>
      <c r="R27" s="245"/>
      <c r="S27" s="245"/>
      <c r="T27" s="246"/>
      <c r="U27" s="246"/>
      <c r="V27" s="246"/>
      <c r="W27" s="246"/>
      <c r="X27" s="246"/>
      <c r="Y27" s="246"/>
      <c r="Z27" s="246"/>
      <c r="AA27" s="246"/>
      <c r="AB27" s="408"/>
      <c r="AC27" s="404"/>
      <c r="AD27" s="430" t="str">
        <f t="shared" si="5"/>
        <v>---</v>
      </c>
      <c r="AE27" s="406" t="str">
        <f t="shared" si="6"/>
        <v>---</v>
      </c>
      <c r="CF27" s="210"/>
      <c r="CG27" s="209"/>
    </row>
    <row r="28" spans="1:85" ht="25.25" customHeight="1" x14ac:dyDescent="0.7">
      <c r="A28" s="204">
        <f t="shared" si="11"/>
        <v>1</v>
      </c>
      <c r="B28" s="504"/>
      <c r="C28" s="492"/>
      <c r="D28" s="427" t="s">
        <v>640</v>
      </c>
      <c r="E28" s="674"/>
      <c r="F28" s="678" t="str">
        <f t="shared" si="7"/>
        <v/>
      </c>
      <c r="G28" s="428"/>
      <c r="H28" s="637"/>
      <c r="I28" s="428"/>
      <c r="J28" s="639"/>
      <c r="K28" s="428"/>
      <c r="L28" s="369" t="str">
        <f t="shared" si="12"/>
        <v/>
      </c>
      <c r="M28" s="193"/>
      <c r="N28" s="429"/>
      <c r="O28" s="407"/>
      <c r="P28" s="400"/>
      <c r="Q28" s="107"/>
      <c r="R28" s="245"/>
      <c r="S28" s="245"/>
      <c r="T28" s="246"/>
      <c r="U28" s="246"/>
      <c r="V28" s="246"/>
      <c r="W28" s="246"/>
      <c r="X28" s="246"/>
      <c r="Y28" s="246"/>
      <c r="Z28" s="246"/>
      <c r="AA28" s="246"/>
      <c r="AB28" s="408"/>
      <c r="AC28" s="404"/>
      <c r="AD28" s="430" t="str">
        <f t="shared" si="5"/>
        <v>---</v>
      </c>
      <c r="AE28" s="406" t="str">
        <f t="shared" ref="AE28" si="14">IF($D28="","",IF(AD28="---","---",IF(OR($D28="系統電力",$D28="産業用蒸気",$D28="温水",$D28="冷水",$D28="蒸気（産業用以外）"),F28*VLOOKUP($D28,GJ換算係数,2,FALSE),F28*H28)))</f>
        <v>---</v>
      </c>
      <c r="CF28" s="210"/>
      <c r="CG28" s="209"/>
    </row>
    <row r="29" spans="1:85" ht="25.25" customHeight="1" x14ac:dyDescent="0.7">
      <c r="A29" s="204">
        <f t="shared" si="11"/>
        <v>1</v>
      </c>
      <c r="B29" s="504"/>
      <c r="C29" s="492"/>
      <c r="D29" s="427" t="s">
        <v>640</v>
      </c>
      <c r="E29" s="674"/>
      <c r="F29" s="678" t="str">
        <f t="shared" si="7"/>
        <v/>
      </c>
      <c r="G29" s="428"/>
      <c r="H29" s="637"/>
      <c r="I29" s="428"/>
      <c r="J29" s="639"/>
      <c r="K29" s="428"/>
      <c r="L29" s="369" t="str">
        <f t="shared" si="12"/>
        <v/>
      </c>
      <c r="M29" s="193"/>
      <c r="N29" s="429"/>
      <c r="O29" s="407"/>
      <c r="P29" s="400"/>
      <c r="Q29" s="107"/>
      <c r="R29" s="245"/>
      <c r="S29" s="245"/>
      <c r="T29" s="246"/>
      <c r="U29" s="246"/>
      <c r="V29" s="246"/>
      <c r="W29" s="246"/>
      <c r="X29" s="246"/>
      <c r="Y29" s="246"/>
      <c r="Z29" s="246"/>
      <c r="AA29" s="246"/>
      <c r="AB29" s="408"/>
      <c r="AC29" s="404"/>
      <c r="AD29" s="430" t="str">
        <f t="shared" si="5"/>
        <v>---</v>
      </c>
      <c r="AE29" s="406" t="str">
        <f t="shared" ref="AE29" si="15">IF($D29="","",IF(AD29="---","---",IF(OR($D29="系統電力",$D29="産業用蒸気",$D29="温水",$D29="冷水",$D29="蒸気（産業用以外）"),F29*VLOOKUP($D29,GJ換算係数,2,FALSE),F29*H29)))</f>
        <v>---</v>
      </c>
      <c r="CF29" s="210"/>
      <c r="CG29" s="209"/>
    </row>
    <row r="30" spans="1:85" ht="25.25" customHeight="1" x14ac:dyDescent="0.7">
      <c r="A30" s="204">
        <f t="shared" si="11"/>
        <v>1</v>
      </c>
      <c r="B30" s="504"/>
      <c r="C30" s="492"/>
      <c r="D30" s="427" t="s">
        <v>640</v>
      </c>
      <c r="E30" s="674"/>
      <c r="F30" s="678" t="str">
        <f t="shared" si="7"/>
        <v/>
      </c>
      <c r="G30" s="428"/>
      <c r="H30" s="637"/>
      <c r="I30" s="428"/>
      <c r="J30" s="639"/>
      <c r="K30" s="428"/>
      <c r="L30" s="369" t="str">
        <f t="shared" si="12"/>
        <v/>
      </c>
      <c r="M30" s="193"/>
      <c r="N30" s="429"/>
      <c r="O30" s="407"/>
      <c r="P30" s="400"/>
      <c r="Q30" s="107"/>
      <c r="R30" s="245"/>
      <c r="S30" s="245"/>
      <c r="T30" s="246"/>
      <c r="U30" s="246"/>
      <c r="V30" s="246"/>
      <c r="W30" s="246"/>
      <c r="X30" s="246"/>
      <c r="Y30" s="246"/>
      <c r="Z30" s="246"/>
      <c r="AA30" s="246"/>
      <c r="AB30" s="408"/>
      <c r="AC30" s="404"/>
      <c r="AD30" s="430" t="str">
        <f t="shared" si="5"/>
        <v>---</v>
      </c>
      <c r="AE30" s="406" t="str">
        <f t="shared" si="6"/>
        <v>---</v>
      </c>
      <c r="CF30" s="210"/>
      <c r="CG30" s="209"/>
    </row>
    <row r="31" spans="1:85" ht="25.25" customHeight="1" thickBot="1" x14ac:dyDescent="0.75">
      <c r="A31" s="204">
        <f t="shared" ref="A31" si="16">IF($H31="",1,0)</f>
        <v>1</v>
      </c>
      <c r="B31" s="504"/>
      <c r="C31" s="488"/>
      <c r="D31" s="431" t="s">
        <v>640</v>
      </c>
      <c r="E31" s="675"/>
      <c r="F31" s="679" t="str">
        <f t="shared" si="7"/>
        <v/>
      </c>
      <c r="G31" s="432"/>
      <c r="H31" s="321"/>
      <c r="I31" s="432"/>
      <c r="J31" s="640"/>
      <c r="K31" s="432"/>
      <c r="L31" s="370" t="str">
        <f t="shared" si="12"/>
        <v/>
      </c>
      <c r="M31" s="196"/>
      <c r="N31" s="433"/>
      <c r="O31" s="434"/>
      <c r="P31" s="435"/>
      <c r="Q31" s="110"/>
      <c r="R31" s="252"/>
      <c r="S31" s="252"/>
      <c r="T31" s="253"/>
      <c r="U31" s="253"/>
      <c r="V31" s="253"/>
      <c r="W31" s="253"/>
      <c r="X31" s="253"/>
      <c r="Y31" s="253"/>
      <c r="Z31" s="253"/>
      <c r="AA31" s="253"/>
      <c r="AB31" s="436"/>
      <c r="AC31" s="437"/>
      <c r="AD31" s="438" t="str">
        <f t="shared" si="5"/>
        <v>---</v>
      </c>
      <c r="AE31" s="439" t="str">
        <f t="shared" si="6"/>
        <v>---</v>
      </c>
      <c r="CF31" s="210"/>
      <c r="CG31" s="209"/>
    </row>
    <row r="32" spans="1:85" ht="28.25" customHeight="1" thickBot="1" x14ac:dyDescent="0.75">
      <c r="A32" s="309"/>
      <c r="B32" s="257"/>
      <c r="C32" s="7"/>
      <c r="D32" s="7"/>
      <c r="E32" s="7"/>
      <c r="J32" s="904" t="s">
        <v>752</v>
      </c>
      <c r="K32" s="905"/>
      <c r="L32" s="569">
        <f>INT(SUM($L$7:$L$31)+SUM($L$48:$L$102))</f>
        <v>0</v>
      </c>
      <c r="M32" s="440"/>
      <c r="N32" s="34"/>
      <c r="O32" s="34"/>
      <c r="P32" s="34"/>
      <c r="Q32" s="34"/>
      <c r="R32" s="34"/>
      <c r="S32" s="34"/>
      <c r="AD32" s="312" t="s">
        <v>777</v>
      </c>
      <c r="AE32" s="569">
        <f>SUM($AE$7:$AE$31)+SUM($AE$48:$AE$102)</f>
        <v>0</v>
      </c>
      <c r="CF32" s="210"/>
      <c r="CG32" s="209"/>
    </row>
    <row r="33" spans="1:85" ht="33" hidden="1" customHeight="1" thickBot="1" x14ac:dyDescent="0.75">
      <c r="A33" s="309"/>
      <c r="B33" s="257"/>
      <c r="C33" s="7"/>
      <c r="D33" s="7"/>
      <c r="E33" s="7"/>
      <c r="J33" s="899" t="s">
        <v>776</v>
      </c>
      <c r="K33" s="900"/>
      <c r="L33" s="569">
        <f>SUMIFS(L7:L31,AD7:AD31,"対象")+SUMIFS(L48:L102,AD48:AD102,"対象")</f>
        <v>0</v>
      </c>
      <c r="M33" s="440"/>
      <c r="N33" s="34"/>
      <c r="O33" s="34"/>
      <c r="P33" s="34"/>
      <c r="Q33" s="34"/>
      <c r="R33" s="34"/>
      <c r="S33" s="34"/>
      <c r="AD33" s="203" t="s">
        <v>896</v>
      </c>
      <c r="AE33" s="582" t="str">
        <f>IFERROR(L33/AE32,"---")</f>
        <v>---</v>
      </c>
      <c r="CF33" s="210"/>
      <c r="CG33" s="209"/>
    </row>
    <row r="34" spans="1:85" ht="2" customHeight="1" x14ac:dyDescent="0.7">
      <c r="A34" s="309"/>
      <c r="E34" s="6"/>
      <c r="K34" s="90"/>
      <c r="L34" s="90"/>
      <c r="M34" s="90"/>
      <c r="N34" s="34"/>
      <c r="O34" s="34"/>
      <c r="P34" s="34"/>
      <c r="Q34" s="34"/>
      <c r="R34" s="34"/>
      <c r="S34" s="34"/>
      <c r="CF34" s="210"/>
      <c r="CG34" s="209"/>
    </row>
    <row r="35" spans="1:85" ht="14" customHeight="1" x14ac:dyDescent="0.7">
      <c r="B35" s="625" t="s">
        <v>937</v>
      </c>
      <c r="C35" s="626" t="s">
        <v>938</v>
      </c>
      <c r="D35" s="96"/>
      <c r="E35" s="624"/>
      <c r="K35" s="90"/>
      <c r="L35" s="90"/>
      <c r="M35" s="90"/>
      <c r="N35" s="34"/>
      <c r="O35" s="5"/>
      <c r="P35" s="5"/>
      <c r="Q35" s="5"/>
      <c r="R35" s="34"/>
      <c r="S35" s="34"/>
      <c r="CF35" s="210"/>
      <c r="CG35" s="209"/>
    </row>
    <row r="36" spans="1:85" ht="14.75" customHeight="1" x14ac:dyDescent="0.7">
      <c r="B36" s="500" t="s">
        <v>578</v>
      </c>
      <c r="C36" s="122" t="s">
        <v>888</v>
      </c>
      <c r="D36" s="96"/>
      <c r="E36" s="624"/>
      <c r="O36" s="5"/>
      <c r="P36" s="5"/>
      <c r="Q36" s="5"/>
      <c r="CF36" s="211"/>
      <c r="CG36" s="209"/>
    </row>
    <row r="37" spans="1:85" ht="14.75" customHeight="1" x14ac:dyDescent="0.7">
      <c r="B37" s="501"/>
      <c r="C37" s="236" t="s">
        <v>889</v>
      </c>
      <c r="D37" s="96"/>
      <c r="E37" s="624"/>
      <c r="O37" s="5"/>
      <c r="P37" s="5"/>
      <c r="Q37" s="5"/>
      <c r="CF37" s="212"/>
      <c r="CG37" s="209"/>
    </row>
    <row r="38" spans="1:85" ht="14.75" customHeight="1" x14ac:dyDescent="0.7">
      <c r="B38" s="501"/>
      <c r="C38" s="38" t="s">
        <v>906</v>
      </c>
      <c r="D38" s="38"/>
      <c r="E38" s="38"/>
      <c r="O38" s="5"/>
      <c r="P38" s="5"/>
      <c r="Q38" s="5"/>
      <c r="CF38" s="212"/>
      <c r="CG38" s="209"/>
    </row>
    <row r="39" spans="1:85" ht="14.75" customHeight="1" x14ac:dyDescent="0.7">
      <c r="B39" s="500"/>
      <c r="C39" s="236" t="s">
        <v>890</v>
      </c>
      <c r="D39" s="237"/>
      <c r="E39" s="237"/>
      <c r="O39" s="5"/>
      <c r="P39" s="5"/>
      <c r="Q39" s="5"/>
      <c r="CF39" s="212"/>
      <c r="CG39" s="209"/>
    </row>
    <row r="40" spans="1:85" ht="14.75" customHeight="1" x14ac:dyDescent="0.7">
      <c r="B40" s="500"/>
      <c r="C40" s="38" t="s">
        <v>895</v>
      </c>
      <c r="D40" s="38"/>
      <c r="E40" s="38"/>
      <c r="O40" s="5"/>
      <c r="P40" s="5"/>
      <c r="Q40" s="5"/>
      <c r="CF40" s="212"/>
      <c r="CG40" s="209"/>
    </row>
    <row r="41" spans="1:85" ht="14.75" customHeight="1" x14ac:dyDescent="0.7">
      <c r="B41" s="502" t="s">
        <v>579</v>
      </c>
      <c r="C41" s="38" t="s">
        <v>753</v>
      </c>
      <c r="D41" s="38"/>
      <c r="E41" s="38"/>
      <c r="O41" s="5"/>
      <c r="P41" s="5"/>
      <c r="Q41" s="5"/>
      <c r="CF41" s="212"/>
      <c r="CG41" s="209"/>
    </row>
    <row r="42" spans="1:85" ht="14.75" customHeight="1" x14ac:dyDescent="0.7">
      <c r="B42" s="502" t="s">
        <v>580</v>
      </c>
      <c r="C42" s="603" t="s">
        <v>856</v>
      </c>
      <c r="D42" s="38"/>
      <c r="E42" s="38"/>
      <c r="O42" s="5"/>
      <c r="P42" s="5"/>
      <c r="Q42" s="5"/>
      <c r="CF42" s="212"/>
      <c r="CG42" s="209"/>
    </row>
    <row r="43" spans="1:85" ht="12" customHeight="1" x14ac:dyDescent="0.7">
      <c r="B43" s="263"/>
      <c r="O43" s="5"/>
      <c r="P43" s="5"/>
      <c r="Q43" s="5"/>
      <c r="CF43" s="212"/>
      <c r="CG43" s="209"/>
    </row>
    <row r="44" spans="1:85" ht="12" customHeight="1" thickBot="1" x14ac:dyDescent="0.75">
      <c r="N44" s="34"/>
      <c r="O44" s="5"/>
      <c r="P44" s="5"/>
      <c r="Q44" s="5"/>
      <c r="CF44" s="212"/>
      <c r="CG44" s="209"/>
    </row>
    <row r="45" spans="1:85" ht="18" customHeight="1" x14ac:dyDescent="0.7">
      <c r="B45" s="839"/>
      <c r="C45" s="840" t="s">
        <v>749</v>
      </c>
      <c r="D45" s="851" t="s">
        <v>586</v>
      </c>
      <c r="E45" s="896" t="s">
        <v>945</v>
      </c>
      <c r="F45" s="892" t="s">
        <v>946</v>
      </c>
      <c r="G45" s="879"/>
      <c r="H45" s="892" t="s">
        <v>588</v>
      </c>
      <c r="I45" s="893"/>
      <c r="J45" s="879" t="s">
        <v>659</v>
      </c>
      <c r="K45" s="879"/>
      <c r="L45" s="881" t="s">
        <v>836</v>
      </c>
      <c r="M45" s="884" t="s">
        <v>704</v>
      </c>
      <c r="N45" s="887" t="s">
        <v>747</v>
      </c>
      <c r="O45" s="889" t="s">
        <v>750</v>
      </c>
      <c r="P45" s="867" t="s">
        <v>862</v>
      </c>
      <c r="Q45" s="867"/>
      <c r="R45" s="867"/>
      <c r="S45" s="867"/>
      <c r="T45" s="867"/>
      <c r="U45" s="867"/>
      <c r="V45" s="867"/>
      <c r="W45" s="867"/>
      <c r="X45" s="867"/>
      <c r="Y45" s="867"/>
      <c r="Z45" s="867"/>
      <c r="AA45" s="867"/>
      <c r="AB45" s="869" t="s">
        <v>751</v>
      </c>
      <c r="AC45" s="870" t="s">
        <v>748</v>
      </c>
      <c r="AD45" s="873" t="s">
        <v>772</v>
      </c>
      <c r="AE45" s="874"/>
      <c r="CF45" s="212"/>
      <c r="CG45" s="209"/>
    </row>
    <row r="46" spans="1:85" ht="18" customHeight="1" x14ac:dyDescent="0.7">
      <c r="B46" s="839"/>
      <c r="C46" s="841"/>
      <c r="D46" s="852"/>
      <c r="E46" s="897"/>
      <c r="F46" s="894"/>
      <c r="G46" s="880"/>
      <c r="H46" s="894"/>
      <c r="I46" s="895"/>
      <c r="J46" s="880"/>
      <c r="K46" s="880"/>
      <c r="L46" s="882"/>
      <c r="M46" s="885"/>
      <c r="N46" s="888"/>
      <c r="O46" s="890"/>
      <c r="P46" s="868"/>
      <c r="Q46" s="868"/>
      <c r="R46" s="868"/>
      <c r="S46" s="868"/>
      <c r="T46" s="868"/>
      <c r="U46" s="868"/>
      <c r="V46" s="868"/>
      <c r="W46" s="868"/>
      <c r="X46" s="868"/>
      <c r="Y46" s="868"/>
      <c r="Z46" s="868"/>
      <c r="AA46" s="868"/>
      <c r="AB46" s="856"/>
      <c r="AC46" s="871"/>
      <c r="AD46" s="875" t="s">
        <v>773</v>
      </c>
      <c r="AE46" s="877" t="s">
        <v>755</v>
      </c>
      <c r="CF46" s="212"/>
      <c r="CG46" s="209"/>
    </row>
    <row r="47" spans="1:85" ht="18" customHeight="1" thickBot="1" x14ac:dyDescent="0.75">
      <c r="B47" s="839"/>
      <c r="C47" s="842"/>
      <c r="D47" s="853"/>
      <c r="E47" s="898"/>
      <c r="F47" s="229" t="s">
        <v>657</v>
      </c>
      <c r="G47" s="230" t="s">
        <v>658</v>
      </c>
      <c r="H47" s="231" t="s">
        <v>703</v>
      </c>
      <c r="I47" s="232" t="s">
        <v>676</v>
      </c>
      <c r="J47" s="233" t="s">
        <v>703</v>
      </c>
      <c r="K47" s="234" t="s">
        <v>676</v>
      </c>
      <c r="L47" s="883"/>
      <c r="M47" s="886"/>
      <c r="N47" s="235" t="s">
        <v>746</v>
      </c>
      <c r="O47" s="891"/>
      <c r="P47" s="105" t="s">
        <v>660</v>
      </c>
      <c r="Q47" s="105" t="s">
        <v>661</v>
      </c>
      <c r="R47" s="105" t="s">
        <v>662</v>
      </c>
      <c r="S47" s="105" t="s">
        <v>663</v>
      </c>
      <c r="T47" s="105" t="s">
        <v>664</v>
      </c>
      <c r="U47" s="105" t="s">
        <v>665</v>
      </c>
      <c r="V47" s="105" t="s">
        <v>666</v>
      </c>
      <c r="W47" s="105" t="s">
        <v>667</v>
      </c>
      <c r="X47" s="105" t="s">
        <v>668</v>
      </c>
      <c r="Y47" s="105" t="s">
        <v>669</v>
      </c>
      <c r="Z47" s="105" t="s">
        <v>670</v>
      </c>
      <c r="AA47" s="105" t="s">
        <v>671</v>
      </c>
      <c r="AB47" s="857"/>
      <c r="AC47" s="872"/>
      <c r="AD47" s="876"/>
      <c r="AE47" s="878"/>
      <c r="CF47" s="212"/>
      <c r="CG47" s="209"/>
    </row>
    <row r="48" spans="1:85" ht="26" customHeight="1" x14ac:dyDescent="0.7">
      <c r="A48" s="204" t="e">
        <f>VLOOKUP(D48,非表示_活動量と単位!$D$8:$E$75,2,FALSE)</f>
        <v>#N/A</v>
      </c>
      <c r="B48" s="505"/>
      <c r="C48" s="494"/>
      <c r="D48" s="87"/>
      <c r="E48" s="673"/>
      <c r="F48" s="677" t="str">
        <f>IF(E48="","",INT(E48))</f>
        <v/>
      </c>
      <c r="G48" s="680" t="str">
        <f t="shared" ref="G48:G102" si="17">IF($D48="","",VLOOKUP($D48,活動の種別と単位,4,FALSE))</f>
        <v/>
      </c>
      <c r="H48" s="659" t="str">
        <f t="shared" ref="H48:H79" si="18">IF($D48="","",IF(VLOOKUP($C48,モニタリングポイント,9,FALSE)="デフォルト値",VLOOKUP($D48,デフォルト値,4,FALSE),""))</f>
        <v/>
      </c>
      <c r="I48" s="655" t="str">
        <f t="shared" ref="I48:I102" si="19">IF($D48="","",VLOOKUP($D48,活動の種別と単位,5,FALSE))</f>
        <v/>
      </c>
      <c r="J48" s="661" t="str">
        <f t="shared" ref="J48:J102" si="20">IF($D48="","",IF(VLOOKUP($C48,モニタリングポイント,11,FALSE)="デフォルト値",VLOOKUP($D48,デフォルト値,5,FALSE),""))</f>
        <v/>
      </c>
      <c r="K48" s="663" t="str">
        <f t="shared" ref="K48:K102" si="21">IF($D48="","",VLOOKUP($D48,活動の種別と単位,6,FALSE))</f>
        <v/>
      </c>
      <c r="L48" s="664" t="str">
        <f t="shared" ref="L48" si="22">IF($D48="","",IF($A48=0,F48*H48*J48,F48*J48))</f>
        <v/>
      </c>
      <c r="M48" s="192"/>
      <c r="N48" s="94" t="str">
        <f t="shared" ref="N48:N102" si="23">IF($D48="","",VLOOKUP($D48,活動の種別と単位,3,FALSE))</f>
        <v/>
      </c>
      <c r="O48" s="240"/>
      <c r="P48" s="197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241"/>
      <c r="AC48" s="242"/>
      <c r="AD48" s="95" t="str">
        <f t="shared" ref="AD48:AD102" si="24">IF($D48="","",VLOOKUP($D48,活動の種別と単位,7,FALSE))</f>
        <v/>
      </c>
      <c r="AE48" s="264" t="str">
        <f t="shared" ref="AE48:AE101" si="25">IF($D48="","",IF(AD48="---","---",IF(OR($D48="系統電力",$D48="産業用蒸気",$D48="温水",$D48="冷水",$D48="蒸気（産業用以外）"),F48*VLOOKUP($D48,GJ換算係数,2,FALSE),F48*H48)))</f>
        <v/>
      </c>
      <c r="CF48" s="212"/>
      <c r="CG48" s="209"/>
    </row>
    <row r="49" spans="1:85" ht="26" customHeight="1" x14ac:dyDescent="0.7">
      <c r="A49" s="204" t="e">
        <f>VLOOKUP(D49,非表示_活動量と単位!$D$8:$E$75,2,FALSE)</f>
        <v>#N/A</v>
      </c>
      <c r="B49" s="505"/>
      <c r="C49" s="495"/>
      <c r="D49" s="88"/>
      <c r="E49" s="674"/>
      <c r="F49" s="678" t="str">
        <f t="shared" ref="F49:F102" si="26">IF(E49="","",INT(E49))</f>
        <v/>
      </c>
      <c r="G49" s="680" t="str">
        <f t="shared" si="17"/>
        <v/>
      </c>
      <c r="H49" s="659" t="str">
        <f t="shared" si="18"/>
        <v/>
      </c>
      <c r="I49" s="655" t="str">
        <f t="shared" si="19"/>
        <v/>
      </c>
      <c r="J49" s="661" t="str">
        <f t="shared" si="20"/>
        <v/>
      </c>
      <c r="K49" s="663" t="str">
        <f t="shared" si="21"/>
        <v/>
      </c>
      <c r="L49" s="664" t="str">
        <f t="shared" ref="L49:L102" si="27">IF($D49="","",IF($A49=0,F49*H49*J49,F49*J49))</f>
        <v/>
      </c>
      <c r="M49" s="193"/>
      <c r="N49" s="97" t="str">
        <f t="shared" si="23"/>
        <v/>
      </c>
      <c r="O49" s="198"/>
      <c r="P49" s="199"/>
      <c r="Q49" s="98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1"/>
      <c r="AC49" s="243"/>
      <c r="AD49" s="99" t="str">
        <f t="shared" si="24"/>
        <v/>
      </c>
      <c r="AE49" s="255" t="str">
        <f t="shared" si="25"/>
        <v/>
      </c>
      <c r="CF49" s="212"/>
      <c r="CG49" s="209"/>
    </row>
    <row r="50" spans="1:85" ht="26" customHeight="1" x14ac:dyDescent="0.7">
      <c r="A50" s="204" t="e">
        <f>VLOOKUP(D50,非表示_活動量と単位!$D$8:$E$75,2,FALSE)</f>
        <v>#N/A</v>
      </c>
      <c r="B50" s="505"/>
      <c r="C50" s="495"/>
      <c r="D50" s="88"/>
      <c r="E50" s="674"/>
      <c r="F50" s="678" t="str">
        <f t="shared" si="26"/>
        <v/>
      </c>
      <c r="G50" s="680" t="str">
        <f t="shared" si="17"/>
        <v/>
      </c>
      <c r="H50" s="659" t="str">
        <f t="shared" si="18"/>
        <v/>
      </c>
      <c r="I50" s="655" t="str">
        <f t="shared" si="19"/>
        <v/>
      </c>
      <c r="J50" s="661" t="str">
        <f t="shared" si="20"/>
        <v/>
      </c>
      <c r="K50" s="663" t="str">
        <f t="shared" si="21"/>
        <v/>
      </c>
      <c r="L50" s="664" t="str">
        <f t="shared" si="27"/>
        <v/>
      </c>
      <c r="M50" s="193"/>
      <c r="N50" s="97" t="str">
        <f t="shared" si="23"/>
        <v/>
      </c>
      <c r="O50" s="198"/>
      <c r="P50" s="199"/>
      <c r="Q50" s="98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1"/>
      <c r="AC50" s="243"/>
      <c r="AD50" s="99" t="str">
        <f t="shared" si="24"/>
        <v/>
      </c>
      <c r="AE50" s="255" t="str">
        <f t="shared" si="25"/>
        <v/>
      </c>
      <c r="CF50" s="212"/>
      <c r="CG50" s="209"/>
    </row>
    <row r="51" spans="1:85" ht="26" customHeight="1" x14ac:dyDescent="0.7">
      <c r="A51" s="204" t="e">
        <f>VLOOKUP(D51,非表示_活動量と単位!$D$8:$E$75,2,FALSE)</f>
        <v>#N/A</v>
      </c>
      <c r="B51" s="505"/>
      <c r="C51" s="495"/>
      <c r="D51" s="88"/>
      <c r="E51" s="674"/>
      <c r="F51" s="678" t="str">
        <f t="shared" si="26"/>
        <v/>
      </c>
      <c r="G51" s="680" t="str">
        <f t="shared" si="17"/>
        <v/>
      </c>
      <c r="H51" s="659" t="str">
        <f t="shared" si="18"/>
        <v/>
      </c>
      <c r="I51" s="655" t="str">
        <f t="shared" si="19"/>
        <v/>
      </c>
      <c r="J51" s="661" t="str">
        <f t="shared" si="20"/>
        <v/>
      </c>
      <c r="K51" s="663" t="str">
        <f t="shared" si="21"/>
        <v/>
      </c>
      <c r="L51" s="664" t="str">
        <f t="shared" si="27"/>
        <v/>
      </c>
      <c r="M51" s="193"/>
      <c r="N51" s="97" t="str">
        <f t="shared" si="23"/>
        <v/>
      </c>
      <c r="O51" s="198"/>
      <c r="P51" s="199"/>
      <c r="Q51" s="98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1"/>
      <c r="AC51" s="243"/>
      <c r="AD51" s="99" t="str">
        <f t="shared" si="24"/>
        <v/>
      </c>
      <c r="AE51" s="255" t="str">
        <f t="shared" si="25"/>
        <v/>
      </c>
      <c r="CF51" s="212"/>
      <c r="CG51" s="209"/>
    </row>
    <row r="52" spans="1:85" ht="26" hidden="1" customHeight="1" x14ac:dyDescent="0.7">
      <c r="A52" s="204" t="e">
        <f>VLOOKUP(D52,非表示_活動量と単位!$D$8:$E$75,2,FALSE)</f>
        <v>#N/A</v>
      </c>
      <c r="B52" s="505"/>
      <c r="C52" s="495"/>
      <c r="D52" s="88"/>
      <c r="E52" s="674"/>
      <c r="F52" s="678" t="str">
        <f t="shared" si="26"/>
        <v/>
      </c>
      <c r="G52" s="680" t="str">
        <f t="shared" si="17"/>
        <v/>
      </c>
      <c r="H52" s="659" t="str">
        <f t="shared" si="18"/>
        <v/>
      </c>
      <c r="I52" s="655" t="str">
        <f t="shared" si="19"/>
        <v/>
      </c>
      <c r="J52" s="661" t="str">
        <f t="shared" si="20"/>
        <v/>
      </c>
      <c r="K52" s="663" t="str">
        <f t="shared" si="21"/>
        <v/>
      </c>
      <c r="L52" s="664" t="str">
        <f t="shared" si="27"/>
        <v/>
      </c>
      <c r="M52" s="193"/>
      <c r="N52" s="97" t="str">
        <f t="shared" si="23"/>
        <v/>
      </c>
      <c r="O52" s="198"/>
      <c r="P52" s="199"/>
      <c r="Q52" s="98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  <c r="AC52" s="243"/>
      <c r="AD52" s="99" t="str">
        <f t="shared" si="24"/>
        <v/>
      </c>
      <c r="AE52" s="255" t="str">
        <f t="shared" si="25"/>
        <v/>
      </c>
      <c r="CF52" s="212"/>
      <c r="CG52" s="209"/>
    </row>
    <row r="53" spans="1:85" ht="26" customHeight="1" x14ac:dyDescent="0.7">
      <c r="A53" s="204" t="e">
        <f>VLOOKUP(D53,非表示_活動量と単位!$D$8:$E$75,2,FALSE)</f>
        <v>#N/A</v>
      </c>
      <c r="B53" s="505"/>
      <c r="C53" s="495"/>
      <c r="D53" s="88"/>
      <c r="E53" s="674"/>
      <c r="F53" s="678" t="str">
        <f t="shared" si="26"/>
        <v/>
      </c>
      <c r="G53" s="680" t="str">
        <f t="shared" si="17"/>
        <v/>
      </c>
      <c r="H53" s="659" t="str">
        <f t="shared" si="18"/>
        <v/>
      </c>
      <c r="I53" s="655" t="str">
        <f t="shared" si="19"/>
        <v/>
      </c>
      <c r="J53" s="661" t="str">
        <f t="shared" si="20"/>
        <v/>
      </c>
      <c r="K53" s="663" t="str">
        <f t="shared" si="21"/>
        <v/>
      </c>
      <c r="L53" s="664" t="str">
        <f t="shared" si="27"/>
        <v/>
      </c>
      <c r="M53" s="193"/>
      <c r="N53" s="97" t="str">
        <f t="shared" si="23"/>
        <v/>
      </c>
      <c r="O53" s="198"/>
      <c r="P53" s="199"/>
      <c r="Q53" s="98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1"/>
      <c r="AC53" s="243"/>
      <c r="AD53" s="99" t="str">
        <f t="shared" si="24"/>
        <v/>
      </c>
      <c r="AE53" s="255" t="str">
        <f t="shared" si="25"/>
        <v/>
      </c>
      <c r="CF53" s="212"/>
      <c r="CG53" s="209"/>
    </row>
    <row r="54" spans="1:85" ht="26" customHeight="1" x14ac:dyDescent="0.7">
      <c r="A54" s="204" t="e">
        <f>VLOOKUP(D54,非表示_活動量と単位!$D$8:$E$75,2,FALSE)</f>
        <v>#N/A</v>
      </c>
      <c r="B54" s="505"/>
      <c r="C54" s="495"/>
      <c r="D54" s="88"/>
      <c r="E54" s="674"/>
      <c r="F54" s="678" t="str">
        <f t="shared" si="26"/>
        <v/>
      </c>
      <c r="G54" s="680" t="str">
        <f t="shared" si="17"/>
        <v/>
      </c>
      <c r="H54" s="659" t="str">
        <f t="shared" si="18"/>
        <v/>
      </c>
      <c r="I54" s="655" t="str">
        <f t="shared" si="19"/>
        <v/>
      </c>
      <c r="J54" s="661" t="str">
        <f t="shared" si="20"/>
        <v/>
      </c>
      <c r="K54" s="663" t="str">
        <f t="shared" si="21"/>
        <v/>
      </c>
      <c r="L54" s="664" t="str">
        <f t="shared" si="27"/>
        <v/>
      </c>
      <c r="M54" s="193"/>
      <c r="N54" s="97" t="str">
        <f t="shared" si="23"/>
        <v/>
      </c>
      <c r="O54" s="244"/>
      <c r="P54" s="199"/>
      <c r="Q54" s="107"/>
      <c r="R54" s="245"/>
      <c r="S54" s="245"/>
      <c r="T54" s="246"/>
      <c r="U54" s="246"/>
      <c r="V54" s="246"/>
      <c r="W54" s="246"/>
      <c r="X54" s="246"/>
      <c r="Y54" s="246"/>
      <c r="Z54" s="246"/>
      <c r="AA54" s="246"/>
      <c r="AB54" s="247"/>
      <c r="AC54" s="243"/>
      <c r="AD54" s="99" t="str">
        <f t="shared" si="24"/>
        <v/>
      </c>
      <c r="AE54" s="255" t="str">
        <f t="shared" si="25"/>
        <v/>
      </c>
      <c r="CF54" s="212"/>
      <c r="CG54" s="209"/>
    </row>
    <row r="55" spans="1:85" ht="26" customHeight="1" x14ac:dyDescent="0.7">
      <c r="A55" s="204" t="e">
        <f>VLOOKUP(D55,非表示_活動量と単位!$D$8:$E$75,2,FALSE)</f>
        <v>#N/A</v>
      </c>
      <c r="B55" s="505"/>
      <c r="C55" s="495"/>
      <c r="D55" s="88"/>
      <c r="E55" s="674"/>
      <c r="F55" s="678" t="str">
        <f t="shared" si="26"/>
        <v/>
      </c>
      <c r="G55" s="680" t="str">
        <f t="shared" si="17"/>
        <v/>
      </c>
      <c r="H55" s="659" t="str">
        <f t="shared" si="18"/>
        <v/>
      </c>
      <c r="I55" s="655" t="str">
        <f t="shared" si="19"/>
        <v/>
      </c>
      <c r="J55" s="661" t="str">
        <f t="shared" si="20"/>
        <v/>
      </c>
      <c r="K55" s="663" t="str">
        <f t="shared" si="21"/>
        <v/>
      </c>
      <c r="L55" s="664" t="str">
        <f t="shared" si="27"/>
        <v/>
      </c>
      <c r="M55" s="193"/>
      <c r="N55" s="97" t="str">
        <f t="shared" si="23"/>
        <v/>
      </c>
      <c r="O55" s="244"/>
      <c r="P55" s="199"/>
      <c r="Q55" s="107"/>
      <c r="R55" s="245"/>
      <c r="S55" s="245"/>
      <c r="T55" s="246"/>
      <c r="U55" s="246"/>
      <c r="V55" s="246"/>
      <c r="W55" s="246"/>
      <c r="X55" s="246"/>
      <c r="Y55" s="246"/>
      <c r="Z55" s="246"/>
      <c r="AA55" s="246"/>
      <c r="AB55" s="247"/>
      <c r="AC55" s="243"/>
      <c r="AD55" s="99" t="str">
        <f t="shared" si="24"/>
        <v/>
      </c>
      <c r="AE55" s="255" t="str">
        <f t="shared" si="25"/>
        <v/>
      </c>
      <c r="CF55" s="212"/>
      <c r="CG55" s="209"/>
    </row>
    <row r="56" spans="1:85" ht="26" customHeight="1" x14ac:dyDescent="0.7">
      <c r="A56" s="204" t="e">
        <f>VLOOKUP(D56,非表示_活動量と単位!$D$8:$E$75,2,FALSE)</f>
        <v>#N/A</v>
      </c>
      <c r="B56" s="505"/>
      <c r="C56" s="495"/>
      <c r="D56" s="88"/>
      <c r="E56" s="674"/>
      <c r="F56" s="678" t="str">
        <f t="shared" si="26"/>
        <v/>
      </c>
      <c r="G56" s="680" t="str">
        <f t="shared" si="17"/>
        <v/>
      </c>
      <c r="H56" s="659" t="str">
        <f t="shared" si="18"/>
        <v/>
      </c>
      <c r="I56" s="655" t="str">
        <f t="shared" si="19"/>
        <v/>
      </c>
      <c r="J56" s="661" t="str">
        <f t="shared" si="20"/>
        <v/>
      </c>
      <c r="K56" s="663" t="str">
        <f t="shared" si="21"/>
        <v/>
      </c>
      <c r="L56" s="664" t="str">
        <f t="shared" si="27"/>
        <v/>
      </c>
      <c r="M56" s="193"/>
      <c r="N56" s="97" t="str">
        <f t="shared" si="23"/>
        <v/>
      </c>
      <c r="O56" s="244"/>
      <c r="P56" s="199"/>
      <c r="Q56" s="107"/>
      <c r="R56" s="245"/>
      <c r="S56" s="245"/>
      <c r="T56" s="246"/>
      <c r="U56" s="246"/>
      <c r="V56" s="246"/>
      <c r="W56" s="246"/>
      <c r="X56" s="246"/>
      <c r="Y56" s="246"/>
      <c r="Z56" s="246"/>
      <c r="AA56" s="246"/>
      <c r="AB56" s="247"/>
      <c r="AC56" s="243"/>
      <c r="AD56" s="99" t="str">
        <f t="shared" si="24"/>
        <v/>
      </c>
      <c r="AE56" s="255" t="str">
        <f t="shared" si="25"/>
        <v/>
      </c>
      <c r="CF56" s="212"/>
      <c r="CG56" s="209"/>
    </row>
    <row r="57" spans="1:85" ht="26" customHeight="1" x14ac:dyDescent="0.7">
      <c r="A57" s="204" t="e">
        <f>VLOOKUP(D57,非表示_活動量と単位!$D$8:$E$75,2,FALSE)</f>
        <v>#N/A</v>
      </c>
      <c r="B57" s="505"/>
      <c r="C57" s="495"/>
      <c r="D57" s="88"/>
      <c r="E57" s="674"/>
      <c r="F57" s="678" t="str">
        <f t="shared" si="26"/>
        <v/>
      </c>
      <c r="G57" s="680" t="str">
        <f t="shared" si="17"/>
        <v/>
      </c>
      <c r="H57" s="659" t="str">
        <f t="shared" si="18"/>
        <v/>
      </c>
      <c r="I57" s="655" t="str">
        <f t="shared" si="19"/>
        <v/>
      </c>
      <c r="J57" s="661" t="str">
        <f t="shared" si="20"/>
        <v/>
      </c>
      <c r="K57" s="663" t="str">
        <f t="shared" si="21"/>
        <v/>
      </c>
      <c r="L57" s="664" t="str">
        <f t="shared" si="27"/>
        <v/>
      </c>
      <c r="M57" s="193"/>
      <c r="N57" s="97" t="str">
        <f t="shared" si="23"/>
        <v/>
      </c>
      <c r="O57" s="244"/>
      <c r="P57" s="199"/>
      <c r="Q57" s="107"/>
      <c r="R57" s="245"/>
      <c r="S57" s="245"/>
      <c r="T57" s="246"/>
      <c r="U57" s="246"/>
      <c r="V57" s="246"/>
      <c r="W57" s="246"/>
      <c r="X57" s="246"/>
      <c r="Y57" s="246"/>
      <c r="Z57" s="246"/>
      <c r="AA57" s="246"/>
      <c r="AB57" s="247"/>
      <c r="AC57" s="243"/>
      <c r="AD57" s="99" t="str">
        <f t="shared" si="24"/>
        <v/>
      </c>
      <c r="AE57" s="255" t="str">
        <f t="shared" si="25"/>
        <v/>
      </c>
      <c r="CF57" s="212"/>
      <c r="CG57" s="209"/>
    </row>
    <row r="58" spans="1:85" ht="26" customHeight="1" x14ac:dyDescent="0.7">
      <c r="A58" s="204" t="e">
        <f>VLOOKUP(D58,非表示_活動量と単位!$D$8:$E$75,2,FALSE)</f>
        <v>#N/A</v>
      </c>
      <c r="B58" s="505"/>
      <c r="C58" s="495"/>
      <c r="D58" s="88"/>
      <c r="E58" s="674"/>
      <c r="F58" s="678" t="str">
        <f t="shared" si="26"/>
        <v/>
      </c>
      <c r="G58" s="680" t="str">
        <f t="shared" si="17"/>
        <v/>
      </c>
      <c r="H58" s="659" t="str">
        <f t="shared" si="18"/>
        <v/>
      </c>
      <c r="I58" s="655" t="str">
        <f t="shared" si="19"/>
        <v/>
      </c>
      <c r="J58" s="661" t="str">
        <f t="shared" si="20"/>
        <v/>
      </c>
      <c r="K58" s="663" t="str">
        <f t="shared" si="21"/>
        <v/>
      </c>
      <c r="L58" s="664" t="str">
        <f t="shared" si="27"/>
        <v/>
      </c>
      <c r="M58" s="193"/>
      <c r="N58" s="97" t="str">
        <f t="shared" si="23"/>
        <v/>
      </c>
      <c r="O58" s="244"/>
      <c r="P58" s="199"/>
      <c r="Q58" s="107"/>
      <c r="R58" s="245"/>
      <c r="S58" s="245"/>
      <c r="T58" s="246"/>
      <c r="U58" s="246"/>
      <c r="V58" s="246"/>
      <c r="W58" s="246"/>
      <c r="X58" s="246"/>
      <c r="Y58" s="246"/>
      <c r="Z58" s="246"/>
      <c r="AA58" s="246"/>
      <c r="AB58" s="247"/>
      <c r="AC58" s="243"/>
      <c r="AD58" s="99" t="str">
        <f t="shared" si="24"/>
        <v/>
      </c>
      <c r="AE58" s="255" t="str">
        <f t="shared" si="25"/>
        <v/>
      </c>
      <c r="CF58" s="212"/>
      <c r="CG58" s="209"/>
    </row>
    <row r="59" spans="1:85" ht="26" customHeight="1" x14ac:dyDescent="0.7">
      <c r="A59" s="204" t="e">
        <f>VLOOKUP(D59,非表示_活動量と単位!$D$8:$E$75,2,FALSE)</f>
        <v>#N/A</v>
      </c>
      <c r="B59" s="505"/>
      <c r="C59" s="495"/>
      <c r="D59" s="88"/>
      <c r="E59" s="674"/>
      <c r="F59" s="678" t="str">
        <f t="shared" si="26"/>
        <v/>
      </c>
      <c r="G59" s="680" t="str">
        <f t="shared" si="17"/>
        <v/>
      </c>
      <c r="H59" s="659" t="str">
        <f t="shared" si="18"/>
        <v/>
      </c>
      <c r="I59" s="655" t="str">
        <f t="shared" si="19"/>
        <v/>
      </c>
      <c r="J59" s="661" t="str">
        <f t="shared" si="20"/>
        <v/>
      </c>
      <c r="K59" s="663" t="str">
        <f t="shared" si="21"/>
        <v/>
      </c>
      <c r="L59" s="664" t="str">
        <f t="shared" si="27"/>
        <v/>
      </c>
      <c r="M59" s="193"/>
      <c r="N59" s="97" t="str">
        <f t="shared" si="23"/>
        <v/>
      </c>
      <c r="O59" s="198"/>
      <c r="P59" s="199"/>
      <c r="Q59" s="98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1"/>
      <c r="AC59" s="243"/>
      <c r="AD59" s="99" t="str">
        <f t="shared" si="24"/>
        <v/>
      </c>
      <c r="AE59" s="255" t="str">
        <f t="shared" ref="AE59:AE80" si="28">IF($D59="","",IF(AD59="---","---",IF(OR($D59="系統電力",$D59="産業用蒸気",$D59="温水",$D59="冷水",$D59="蒸気（産業用以外）"),F59*VLOOKUP($D59,GJ換算係数,2,FALSE),F59*H59)))</f>
        <v/>
      </c>
      <c r="CF59" s="212"/>
      <c r="CG59" s="209"/>
    </row>
    <row r="60" spans="1:85" ht="26" customHeight="1" x14ac:dyDescent="0.7">
      <c r="A60" s="204" t="e">
        <f>VLOOKUP(D60,非表示_活動量と単位!$D$8:$E$75,2,FALSE)</f>
        <v>#N/A</v>
      </c>
      <c r="B60" s="505"/>
      <c r="C60" s="495"/>
      <c r="D60" s="88"/>
      <c r="E60" s="674"/>
      <c r="F60" s="678" t="str">
        <f t="shared" si="26"/>
        <v/>
      </c>
      <c r="G60" s="680" t="str">
        <f t="shared" si="17"/>
        <v/>
      </c>
      <c r="H60" s="659" t="str">
        <f t="shared" si="18"/>
        <v/>
      </c>
      <c r="I60" s="655" t="str">
        <f t="shared" si="19"/>
        <v/>
      </c>
      <c r="J60" s="661" t="str">
        <f t="shared" si="20"/>
        <v/>
      </c>
      <c r="K60" s="663" t="str">
        <f t="shared" si="21"/>
        <v/>
      </c>
      <c r="L60" s="664" t="str">
        <f t="shared" si="27"/>
        <v/>
      </c>
      <c r="M60" s="193"/>
      <c r="N60" s="97" t="str">
        <f t="shared" si="23"/>
        <v/>
      </c>
      <c r="O60" s="198"/>
      <c r="P60" s="199"/>
      <c r="Q60" s="98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1"/>
      <c r="AC60" s="243"/>
      <c r="AD60" s="99" t="str">
        <f t="shared" si="24"/>
        <v/>
      </c>
      <c r="AE60" s="255" t="str">
        <f t="shared" si="28"/>
        <v/>
      </c>
      <c r="CF60" s="212"/>
      <c r="CG60" s="209"/>
    </row>
    <row r="61" spans="1:85" ht="26" customHeight="1" x14ac:dyDescent="0.7">
      <c r="A61" s="204" t="e">
        <f>VLOOKUP(D61,非表示_活動量と単位!$D$8:$E$75,2,FALSE)</f>
        <v>#N/A</v>
      </c>
      <c r="B61" s="505"/>
      <c r="C61" s="495"/>
      <c r="D61" s="88"/>
      <c r="E61" s="674"/>
      <c r="F61" s="678" t="str">
        <f t="shared" si="26"/>
        <v/>
      </c>
      <c r="G61" s="680" t="str">
        <f t="shared" si="17"/>
        <v/>
      </c>
      <c r="H61" s="659" t="str">
        <f t="shared" si="18"/>
        <v/>
      </c>
      <c r="I61" s="655" t="str">
        <f t="shared" si="19"/>
        <v/>
      </c>
      <c r="J61" s="661" t="str">
        <f t="shared" si="20"/>
        <v/>
      </c>
      <c r="K61" s="663" t="str">
        <f t="shared" si="21"/>
        <v/>
      </c>
      <c r="L61" s="664" t="str">
        <f t="shared" si="27"/>
        <v/>
      </c>
      <c r="M61" s="193"/>
      <c r="N61" s="97" t="str">
        <f t="shared" si="23"/>
        <v/>
      </c>
      <c r="O61" s="198"/>
      <c r="P61" s="199"/>
      <c r="Q61" s="98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1"/>
      <c r="AC61" s="243"/>
      <c r="AD61" s="99" t="str">
        <f t="shared" si="24"/>
        <v/>
      </c>
      <c r="AE61" s="255" t="str">
        <f t="shared" si="28"/>
        <v/>
      </c>
      <c r="CF61" s="212"/>
      <c r="CG61" s="209"/>
    </row>
    <row r="62" spans="1:85" ht="26" customHeight="1" x14ac:dyDescent="0.7">
      <c r="A62" s="204" t="e">
        <f>VLOOKUP(D62,非表示_活動量と単位!$D$8:$E$75,2,FALSE)</f>
        <v>#N/A</v>
      </c>
      <c r="B62" s="505"/>
      <c r="C62" s="495"/>
      <c r="D62" s="88"/>
      <c r="E62" s="674"/>
      <c r="F62" s="678" t="str">
        <f t="shared" si="26"/>
        <v/>
      </c>
      <c r="G62" s="680" t="str">
        <f t="shared" si="17"/>
        <v/>
      </c>
      <c r="H62" s="659" t="str">
        <f t="shared" si="18"/>
        <v/>
      </c>
      <c r="I62" s="655" t="str">
        <f t="shared" si="19"/>
        <v/>
      </c>
      <c r="J62" s="661" t="str">
        <f t="shared" si="20"/>
        <v/>
      </c>
      <c r="K62" s="663" t="str">
        <f t="shared" si="21"/>
        <v/>
      </c>
      <c r="L62" s="664" t="str">
        <f t="shared" si="27"/>
        <v/>
      </c>
      <c r="M62" s="193"/>
      <c r="N62" s="97" t="str">
        <f t="shared" si="23"/>
        <v/>
      </c>
      <c r="O62" s="198"/>
      <c r="P62" s="199"/>
      <c r="Q62" s="98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1"/>
      <c r="AC62" s="243"/>
      <c r="AD62" s="99" t="str">
        <f t="shared" si="24"/>
        <v/>
      </c>
      <c r="AE62" s="255" t="str">
        <f t="shared" si="28"/>
        <v/>
      </c>
      <c r="CF62" s="212"/>
      <c r="CG62" s="209"/>
    </row>
    <row r="63" spans="1:85" ht="26" customHeight="1" x14ac:dyDescent="0.7">
      <c r="A63" s="204" t="e">
        <f>VLOOKUP(D63,非表示_活動量と単位!$D$8:$E$75,2,FALSE)</f>
        <v>#N/A</v>
      </c>
      <c r="B63" s="505"/>
      <c r="C63" s="495"/>
      <c r="D63" s="88"/>
      <c r="E63" s="674"/>
      <c r="F63" s="678" t="str">
        <f t="shared" si="26"/>
        <v/>
      </c>
      <c r="G63" s="680" t="str">
        <f t="shared" si="17"/>
        <v/>
      </c>
      <c r="H63" s="659" t="str">
        <f t="shared" si="18"/>
        <v/>
      </c>
      <c r="I63" s="655" t="str">
        <f t="shared" si="19"/>
        <v/>
      </c>
      <c r="J63" s="661" t="str">
        <f t="shared" si="20"/>
        <v/>
      </c>
      <c r="K63" s="663" t="str">
        <f t="shared" si="21"/>
        <v/>
      </c>
      <c r="L63" s="664" t="str">
        <f t="shared" si="27"/>
        <v/>
      </c>
      <c r="M63" s="193"/>
      <c r="N63" s="97" t="str">
        <f t="shared" si="23"/>
        <v/>
      </c>
      <c r="O63" s="198"/>
      <c r="P63" s="199"/>
      <c r="Q63" s="98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1"/>
      <c r="AC63" s="243"/>
      <c r="AD63" s="99" t="str">
        <f t="shared" si="24"/>
        <v/>
      </c>
      <c r="AE63" s="255" t="str">
        <f t="shared" si="28"/>
        <v/>
      </c>
      <c r="CF63" s="212"/>
      <c r="CG63" s="209"/>
    </row>
    <row r="64" spans="1:85" ht="26" hidden="1" customHeight="1" x14ac:dyDescent="0.7">
      <c r="A64" s="204" t="e">
        <f>VLOOKUP(D64,非表示_活動量と単位!$D$8:$E$75,2,FALSE)</f>
        <v>#N/A</v>
      </c>
      <c r="B64" s="505"/>
      <c r="C64" s="495"/>
      <c r="D64" s="88"/>
      <c r="E64" s="674"/>
      <c r="F64" s="678" t="str">
        <f t="shared" si="26"/>
        <v/>
      </c>
      <c r="G64" s="680" t="str">
        <f t="shared" si="17"/>
        <v/>
      </c>
      <c r="H64" s="659" t="str">
        <f t="shared" si="18"/>
        <v/>
      </c>
      <c r="I64" s="655" t="str">
        <f t="shared" si="19"/>
        <v/>
      </c>
      <c r="J64" s="661" t="str">
        <f t="shared" si="20"/>
        <v/>
      </c>
      <c r="K64" s="663" t="str">
        <f t="shared" si="21"/>
        <v/>
      </c>
      <c r="L64" s="664" t="str">
        <f t="shared" si="27"/>
        <v/>
      </c>
      <c r="M64" s="193"/>
      <c r="N64" s="97" t="str">
        <f t="shared" si="23"/>
        <v/>
      </c>
      <c r="O64" s="198"/>
      <c r="P64" s="199"/>
      <c r="Q64" s="98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1"/>
      <c r="AC64" s="243"/>
      <c r="AD64" s="99" t="str">
        <f t="shared" si="24"/>
        <v/>
      </c>
      <c r="AE64" s="255" t="str">
        <f t="shared" si="28"/>
        <v/>
      </c>
      <c r="CF64" s="212"/>
      <c r="CG64" s="209"/>
    </row>
    <row r="65" spans="1:85" ht="26" customHeight="1" x14ac:dyDescent="0.7">
      <c r="A65" s="204" t="e">
        <f>VLOOKUP(D65,非表示_活動量と単位!$D$8:$E$75,2,FALSE)</f>
        <v>#N/A</v>
      </c>
      <c r="B65" s="505"/>
      <c r="C65" s="495"/>
      <c r="D65" s="88"/>
      <c r="E65" s="674"/>
      <c r="F65" s="678" t="str">
        <f t="shared" si="26"/>
        <v/>
      </c>
      <c r="G65" s="680" t="str">
        <f t="shared" si="17"/>
        <v/>
      </c>
      <c r="H65" s="659" t="str">
        <f t="shared" si="18"/>
        <v/>
      </c>
      <c r="I65" s="655" t="str">
        <f t="shared" si="19"/>
        <v/>
      </c>
      <c r="J65" s="661" t="str">
        <f t="shared" si="20"/>
        <v/>
      </c>
      <c r="K65" s="663" t="str">
        <f t="shared" si="21"/>
        <v/>
      </c>
      <c r="L65" s="664" t="str">
        <f t="shared" si="27"/>
        <v/>
      </c>
      <c r="M65" s="193"/>
      <c r="N65" s="97" t="str">
        <f t="shared" si="23"/>
        <v/>
      </c>
      <c r="O65" s="198"/>
      <c r="P65" s="199"/>
      <c r="Q65" s="98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1"/>
      <c r="AC65" s="243"/>
      <c r="AD65" s="99" t="str">
        <f t="shared" si="24"/>
        <v/>
      </c>
      <c r="AE65" s="255" t="str">
        <f t="shared" si="28"/>
        <v/>
      </c>
      <c r="CF65" s="212"/>
      <c r="CG65" s="209"/>
    </row>
    <row r="66" spans="1:85" ht="26" customHeight="1" x14ac:dyDescent="0.7">
      <c r="A66" s="204" t="e">
        <f>VLOOKUP(D66,非表示_活動量と単位!$D$8:$E$75,2,FALSE)</f>
        <v>#N/A</v>
      </c>
      <c r="B66" s="505"/>
      <c r="C66" s="495"/>
      <c r="D66" s="88"/>
      <c r="E66" s="674"/>
      <c r="F66" s="678" t="str">
        <f t="shared" si="26"/>
        <v/>
      </c>
      <c r="G66" s="680" t="str">
        <f t="shared" si="17"/>
        <v/>
      </c>
      <c r="H66" s="659" t="str">
        <f t="shared" si="18"/>
        <v/>
      </c>
      <c r="I66" s="655" t="str">
        <f t="shared" si="19"/>
        <v/>
      </c>
      <c r="J66" s="661" t="str">
        <f t="shared" si="20"/>
        <v/>
      </c>
      <c r="K66" s="663" t="str">
        <f t="shared" si="21"/>
        <v/>
      </c>
      <c r="L66" s="664" t="str">
        <f t="shared" si="27"/>
        <v/>
      </c>
      <c r="M66" s="193"/>
      <c r="N66" s="97" t="str">
        <f t="shared" si="23"/>
        <v/>
      </c>
      <c r="O66" s="244"/>
      <c r="P66" s="199"/>
      <c r="Q66" s="107"/>
      <c r="R66" s="245"/>
      <c r="S66" s="245"/>
      <c r="T66" s="246"/>
      <c r="U66" s="246"/>
      <c r="V66" s="246"/>
      <c r="W66" s="246"/>
      <c r="X66" s="246"/>
      <c r="Y66" s="246"/>
      <c r="Z66" s="246"/>
      <c r="AA66" s="246"/>
      <c r="AB66" s="247"/>
      <c r="AC66" s="243"/>
      <c r="AD66" s="99" t="str">
        <f t="shared" si="24"/>
        <v/>
      </c>
      <c r="AE66" s="255" t="str">
        <f t="shared" si="28"/>
        <v/>
      </c>
      <c r="CF66" s="212"/>
      <c r="CG66" s="209"/>
    </row>
    <row r="67" spans="1:85" ht="26" customHeight="1" x14ac:dyDescent="0.7">
      <c r="A67" s="204" t="e">
        <f>VLOOKUP(D67,非表示_活動量と単位!$D$8:$E$75,2,FALSE)</f>
        <v>#N/A</v>
      </c>
      <c r="B67" s="505"/>
      <c r="C67" s="495"/>
      <c r="D67" s="88"/>
      <c r="E67" s="674"/>
      <c r="F67" s="678" t="str">
        <f t="shared" si="26"/>
        <v/>
      </c>
      <c r="G67" s="680" t="str">
        <f t="shared" si="17"/>
        <v/>
      </c>
      <c r="H67" s="659" t="str">
        <f t="shared" si="18"/>
        <v/>
      </c>
      <c r="I67" s="655" t="str">
        <f t="shared" si="19"/>
        <v/>
      </c>
      <c r="J67" s="661" t="str">
        <f t="shared" si="20"/>
        <v/>
      </c>
      <c r="K67" s="663" t="str">
        <f t="shared" si="21"/>
        <v/>
      </c>
      <c r="L67" s="664" t="str">
        <f t="shared" si="27"/>
        <v/>
      </c>
      <c r="M67" s="193"/>
      <c r="N67" s="97" t="str">
        <f t="shared" si="23"/>
        <v/>
      </c>
      <c r="O67" s="244"/>
      <c r="P67" s="199"/>
      <c r="Q67" s="107"/>
      <c r="R67" s="245"/>
      <c r="S67" s="245"/>
      <c r="T67" s="246"/>
      <c r="U67" s="246"/>
      <c r="V67" s="246"/>
      <c r="W67" s="246"/>
      <c r="X67" s="246"/>
      <c r="Y67" s="246"/>
      <c r="Z67" s="246"/>
      <c r="AA67" s="246"/>
      <c r="AB67" s="247"/>
      <c r="AC67" s="243"/>
      <c r="AD67" s="99" t="str">
        <f t="shared" si="24"/>
        <v/>
      </c>
      <c r="AE67" s="255" t="str">
        <f t="shared" si="28"/>
        <v/>
      </c>
      <c r="CF67" s="212"/>
      <c r="CG67" s="209"/>
    </row>
    <row r="68" spans="1:85" ht="26" customHeight="1" x14ac:dyDescent="0.7">
      <c r="A68" s="204" t="e">
        <f>VLOOKUP(D68,非表示_活動量と単位!$D$8:$E$75,2,FALSE)</f>
        <v>#N/A</v>
      </c>
      <c r="B68" s="505"/>
      <c r="C68" s="495"/>
      <c r="D68" s="88"/>
      <c r="E68" s="674"/>
      <c r="F68" s="678" t="str">
        <f t="shared" si="26"/>
        <v/>
      </c>
      <c r="G68" s="680" t="str">
        <f t="shared" si="17"/>
        <v/>
      </c>
      <c r="H68" s="659" t="str">
        <f t="shared" si="18"/>
        <v/>
      </c>
      <c r="I68" s="655" t="str">
        <f t="shared" si="19"/>
        <v/>
      </c>
      <c r="J68" s="661" t="str">
        <f t="shared" si="20"/>
        <v/>
      </c>
      <c r="K68" s="663" t="str">
        <f t="shared" si="21"/>
        <v/>
      </c>
      <c r="L68" s="664" t="str">
        <f t="shared" si="27"/>
        <v/>
      </c>
      <c r="M68" s="193"/>
      <c r="N68" s="97" t="str">
        <f t="shared" si="23"/>
        <v/>
      </c>
      <c r="O68" s="244"/>
      <c r="P68" s="199"/>
      <c r="Q68" s="107"/>
      <c r="R68" s="245"/>
      <c r="S68" s="245"/>
      <c r="T68" s="246"/>
      <c r="U68" s="246"/>
      <c r="V68" s="246"/>
      <c r="W68" s="246"/>
      <c r="X68" s="246"/>
      <c r="Y68" s="246"/>
      <c r="Z68" s="246"/>
      <c r="AA68" s="246"/>
      <c r="AB68" s="247"/>
      <c r="AC68" s="243"/>
      <c r="AD68" s="99" t="str">
        <f t="shared" si="24"/>
        <v/>
      </c>
      <c r="AE68" s="255" t="str">
        <f t="shared" si="28"/>
        <v/>
      </c>
      <c r="CF68" s="212"/>
      <c r="CG68" s="209"/>
    </row>
    <row r="69" spans="1:85" ht="26" customHeight="1" x14ac:dyDescent="0.7">
      <c r="A69" s="204" t="e">
        <f>VLOOKUP(D69,非表示_活動量と単位!$D$8:$E$75,2,FALSE)</f>
        <v>#N/A</v>
      </c>
      <c r="B69" s="505"/>
      <c r="C69" s="495"/>
      <c r="D69" s="88"/>
      <c r="E69" s="674"/>
      <c r="F69" s="678" t="str">
        <f t="shared" si="26"/>
        <v/>
      </c>
      <c r="G69" s="680" t="str">
        <f t="shared" si="17"/>
        <v/>
      </c>
      <c r="H69" s="659" t="str">
        <f t="shared" si="18"/>
        <v/>
      </c>
      <c r="I69" s="655" t="str">
        <f t="shared" si="19"/>
        <v/>
      </c>
      <c r="J69" s="661" t="str">
        <f t="shared" si="20"/>
        <v/>
      </c>
      <c r="K69" s="663" t="str">
        <f t="shared" si="21"/>
        <v/>
      </c>
      <c r="L69" s="664" t="str">
        <f t="shared" si="27"/>
        <v/>
      </c>
      <c r="M69" s="193"/>
      <c r="N69" s="97" t="str">
        <f t="shared" si="23"/>
        <v/>
      </c>
      <c r="O69" s="244"/>
      <c r="P69" s="199"/>
      <c r="Q69" s="107"/>
      <c r="R69" s="245"/>
      <c r="S69" s="245"/>
      <c r="T69" s="246"/>
      <c r="U69" s="246"/>
      <c r="V69" s="246"/>
      <c r="W69" s="246"/>
      <c r="X69" s="246"/>
      <c r="Y69" s="246"/>
      <c r="Z69" s="246"/>
      <c r="AA69" s="246"/>
      <c r="AB69" s="247"/>
      <c r="AC69" s="243"/>
      <c r="AD69" s="99" t="str">
        <f t="shared" si="24"/>
        <v/>
      </c>
      <c r="AE69" s="255" t="str">
        <f t="shared" si="28"/>
        <v/>
      </c>
      <c r="CF69" s="212"/>
      <c r="CG69" s="209"/>
    </row>
    <row r="70" spans="1:85" ht="26" customHeight="1" x14ac:dyDescent="0.7">
      <c r="A70" s="204" t="e">
        <f>VLOOKUP(D70,非表示_活動量と単位!$D$8:$E$75,2,FALSE)</f>
        <v>#N/A</v>
      </c>
      <c r="B70" s="505"/>
      <c r="C70" s="495"/>
      <c r="D70" s="88"/>
      <c r="E70" s="674"/>
      <c r="F70" s="678" t="str">
        <f t="shared" si="26"/>
        <v/>
      </c>
      <c r="G70" s="680" t="str">
        <f t="shared" si="17"/>
        <v/>
      </c>
      <c r="H70" s="659" t="str">
        <f t="shared" si="18"/>
        <v/>
      </c>
      <c r="I70" s="655" t="str">
        <f t="shared" si="19"/>
        <v/>
      </c>
      <c r="J70" s="661" t="str">
        <f t="shared" si="20"/>
        <v/>
      </c>
      <c r="K70" s="663" t="str">
        <f t="shared" si="21"/>
        <v/>
      </c>
      <c r="L70" s="664" t="str">
        <f t="shared" si="27"/>
        <v/>
      </c>
      <c r="M70" s="193"/>
      <c r="N70" s="97" t="str">
        <f t="shared" si="23"/>
        <v/>
      </c>
      <c r="O70" s="244"/>
      <c r="P70" s="199"/>
      <c r="Q70" s="107"/>
      <c r="R70" s="245"/>
      <c r="S70" s="245"/>
      <c r="T70" s="246"/>
      <c r="U70" s="246"/>
      <c r="V70" s="246"/>
      <c r="W70" s="246"/>
      <c r="X70" s="246"/>
      <c r="Y70" s="246"/>
      <c r="Z70" s="246"/>
      <c r="AA70" s="246"/>
      <c r="AB70" s="247"/>
      <c r="AC70" s="243"/>
      <c r="AD70" s="99" t="str">
        <f t="shared" si="24"/>
        <v/>
      </c>
      <c r="AE70" s="255" t="str">
        <f t="shared" si="28"/>
        <v/>
      </c>
      <c r="CF70" s="212"/>
      <c r="CG70" s="209"/>
    </row>
    <row r="71" spans="1:85" ht="26" customHeight="1" x14ac:dyDescent="0.7">
      <c r="A71" s="204" t="e">
        <f>VLOOKUP(D71,非表示_活動量と単位!$D$8:$E$75,2,FALSE)</f>
        <v>#N/A</v>
      </c>
      <c r="B71" s="505"/>
      <c r="C71" s="495"/>
      <c r="D71" s="88"/>
      <c r="E71" s="674"/>
      <c r="F71" s="678" t="str">
        <f t="shared" si="26"/>
        <v/>
      </c>
      <c r="G71" s="680" t="str">
        <f t="shared" si="17"/>
        <v/>
      </c>
      <c r="H71" s="659" t="str">
        <f t="shared" si="18"/>
        <v/>
      </c>
      <c r="I71" s="655" t="str">
        <f t="shared" si="19"/>
        <v/>
      </c>
      <c r="J71" s="661" t="str">
        <f t="shared" si="20"/>
        <v/>
      </c>
      <c r="K71" s="663" t="str">
        <f t="shared" si="21"/>
        <v/>
      </c>
      <c r="L71" s="664" t="str">
        <f t="shared" si="27"/>
        <v/>
      </c>
      <c r="M71" s="193"/>
      <c r="N71" s="97" t="str">
        <f t="shared" si="23"/>
        <v/>
      </c>
      <c r="O71" s="198"/>
      <c r="P71" s="199"/>
      <c r="Q71" s="98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1"/>
      <c r="AC71" s="243"/>
      <c r="AD71" s="99" t="str">
        <f t="shared" si="24"/>
        <v/>
      </c>
      <c r="AE71" s="255" t="str">
        <f t="shared" ref="AE71:AE72" si="29">IF($D71="","",IF(AD71="---","---",IF(OR($D71="系統電力",$D71="産業用蒸気",$D71="温水",$D71="冷水",$D71="蒸気（産業用以外）"),F71*VLOOKUP($D71,GJ換算係数,2,FALSE),F71*H71)))</f>
        <v/>
      </c>
      <c r="CF71" s="212"/>
      <c r="CG71" s="209"/>
    </row>
    <row r="72" spans="1:85" ht="26" customHeight="1" x14ac:dyDescent="0.7">
      <c r="A72" s="204" t="e">
        <f>VLOOKUP(D72,非表示_活動量と単位!$D$8:$E$75,2,FALSE)</f>
        <v>#N/A</v>
      </c>
      <c r="B72" s="505"/>
      <c r="C72" s="495"/>
      <c r="D72" s="88"/>
      <c r="E72" s="674"/>
      <c r="F72" s="678" t="str">
        <f t="shared" si="26"/>
        <v/>
      </c>
      <c r="G72" s="680" t="str">
        <f t="shared" si="17"/>
        <v/>
      </c>
      <c r="H72" s="659" t="str">
        <f t="shared" si="18"/>
        <v/>
      </c>
      <c r="I72" s="655" t="str">
        <f t="shared" si="19"/>
        <v/>
      </c>
      <c r="J72" s="661" t="str">
        <f t="shared" si="20"/>
        <v/>
      </c>
      <c r="K72" s="663" t="str">
        <f t="shared" si="21"/>
        <v/>
      </c>
      <c r="L72" s="664" t="str">
        <f t="shared" si="27"/>
        <v/>
      </c>
      <c r="M72" s="193"/>
      <c r="N72" s="97" t="str">
        <f t="shared" si="23"/>
        <v/>
      </c>
      <c r="O72" s="198"/>
      <c r="P72" s="199"/>
      <c r="Q72" s="98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1"/>
      <c r="AC72" s="243"/>
      <c r="AD72" s="99" t="str">
        <f t="shared" si="24"/>
        <v/>
      </c>
      <c r="AE72" s="255" t="str">
        <f t="shared" si="29"/>
        <v/>
      </c>
      <c r="CF72" s="212"/>
      <c r="CG72" s="209"/>
    </row>
    <row r="73" spans="1:85" ht="26" customHeight="1" x14ac:dyDescent="0.7">
      <c r="A73" s="204" t="e">
        <f>VLOOKUP(D73,非表示_活動量と単位!$D$8:$E$75,2,FALSE)</f>
        <v>#N/A</v>
      </c>
      <c r="B73" s="505"/>
      <c r="C73" s="495"/>
      <c r="D73" s="88"/>
      <c r="E73" s="674"/>
      <c r="F73" s="678" t="str">
        <f t="shared" si="26"/>
        <v/>
      </c>
      <c r="G73" s="680" t="str">
        <f t="shared" si="17"/>
        <v/>
      </c>
      <c r="H73" s="659" t="str">
        <f t="shared" si="18"/>
        <v/>
      </c>
      <c r="I73" s="655" t="str">
        <f t="shared" si="19"/>
        <v/>
      </c>
      <c r="J73" s="661" t="str">
        <f t="shared" si="20"/>
        <v/>
      </c>
      <c r="K73" s="663" t="str">
        <f t="shared" si="21"/>
        <v/>
      </c>
      <c r="L73" s="664" t="str">
        <f t="shared" si="27"/>
        <v/>
      </c>
      <c r="M73" s="193"/>
      <c r="N73" s="97" t="str">
        <f t="shared" si="23"/>
        <v/>
      </c>
      <c r="O73" s="198"/>
      <c r="P73" s="199"/>
      <c r="Q73" s="98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1"/>
      <c r="AC73" s="243"/>
      <c r="AD73" s="99" t="str">
        <f t="shared" si="24"/>
        <v/>
      </c>
      <c r="AE73" s="255" t="str">
        <f t="shared" si="28"/>
        <v/>
      </c>
      <c r="CF73" s="212"/>
      <c r="CG73" s="209"/>
    </row>
    <row r="74" spans="1:85" ht="26" hidden="1" customHeight="1" x14ac:dyDescent="0.7">
      <c r="A74" s="204" t="e">
        <f>VLOOKUP(D74,非表示_活動量と単位!$D$8:$E$75,2,FALSE)</f>
        <v>#N/A</v>
      </c>
      <c r="B74" s="505"/>
      <c r="C74" s="495"/>
      <c r="D74" s="88"/>
      <c r="E74" s="674"/>
      <c r="F74" s="678" t="str">
        <f t="shared" si="26"/>
        <v/>
      </c>
      <c r="G74" s="680" t="str">
        <f t="shared" si="17"/>
        <v/>
      </c>
      <c r="H74" s="659" t="str">
        <f t="shared" si="18"/>
        <v/>
      </c>
      <c r="I74" s="655" t="str">
        <f t="shared" si="19"/>
        <v/>
      </c>
      <c r="J74" s="661" t="str">
        <f t="shared" si="20"/>
        <v/>
      </c>
      <c r="K74" s="663" t="str">
        <f t="shared" si="21"/>
        <v/>
      </c>
      <c r="L74" s="664" t="str">
        <f t="shared" si="27"/>
        <v/>
      </c>
      <c r="M74" s="193"/>
      <c r="N74" s="97" t="str">
        <f t="shared" si="23"/>
        <v/>
      </c>
      <c r="O74" s="198"/>
      <c r="P74" s="199"/>
      <c r="Q74" s="98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1"/>
      <c r="AC74" s="243"/>
      <c r="AD74" s="99" t="str">
        <f t="shared" si="24"/>
        <v/>
      </c>
      <c r="AE74" s="255" t="str">
        <f t="shared" si="28"/>
        <v/>
      </c>
      <c r="CF74" s="212"/>
      <c r="CG74" s="209"/>
    </row>
    <row r="75" spans="1:85" ht="26" customHeight="1" x14ac:dyDescent="0.7">
      <c r="A75" s="204" t="e">
        <f>VLOOKUP(D75,非表示_活動量と単位!$D$8:$E$75,2,FALSE)</f>
        <v>#N/A</v>
      </c>
      <c r="B75" s="505"/>
      <c r="C75" s="495"/>
      <c r="D75" s="88"/>
      <c r="E75" s="674"/>
      <c r="F75" s="678" t="str">
        <f t="shared" si="26"/>
        <v/>
      </c>
      <c r="G75" s="680" t="str">
        <f t="shared" si="17"/>
        <v/>
      </c>
      <c r="H75" s="659" t="str">
        <f t="shared" si="18"/>
        <v/>
      </c>
      <c r="I75" s="655" t="str">
        <f t="shared" si="19"/>
        <v/>
      </c>
      <c r="J75" s="661" t="str">
        <f t="shared" si="20"/>
        <v/>
      </c>
      <c r="K75" s="663" t="str">
        <f t="shared" si="21"/>
        <v/>
      </c>
      <c r="L75" s="664" t="str">
        <f t="shared" si="27"/>
        <v/>
      </c>
      <c r="M75" s="193"/>
      <c r="N75" s="97" t="str">
        <f t="shared" si="23"/>
        <v/>
      </c>
      <c r="O75" s="198"/>
      <c r="P75" s="199"/>
      <c r="Q75" s="98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1"/>
      <c r="AC75" s="243"/>
      <c r="AD75" s="99" t="str">
        <f t="shared" si="24"/>
        <v/>
      </c>
      <c r="AE75" s="255" t="str">
        <f t="shared" si="28"/>
        <v/>
      </c>
      <c r="CF75" s="212"/>
      <c r="CG75" s="209"/>
    </row>
    <row r="76" spans="1:85" ht="26" customHeight="1" x14ac:dyDescent="0.7">
      <c r="A76" s="204" t="e">
        <f>VLOOKUP(D76,非表示_活動量と単位!$D$8:$E$75,2,FALSE)</f>
        <v>#N/A</v>
      </c>
      <c r="B76" s="505"/>
      <c r="C76" s="495"/>
      <c r="D76" s="88"/>
      <c r="E76" s="674"/>
      <c r="F76" s="678" t="str">
        <f t="shared" si="26"/>
        <v/>
      </c>
      <c r="G76" s="680" t="str">
        <f t="shared" si="17"/>
        <v/>
      </c>
      <c r="H76" s="659" t="str">
        <f t="shared" si="18"/>
        <v/>
      </c>
      <c r="I76" s="655" t="str">
        <f t="shared" si="19"/>
        <v/>
      </c>
      <c r="J76" s="661" t="str">
        <f t="shared" si="20"/>
        <v/>
      </c>
      <c r="K76" s="663" t="str">
        <f t="shared" si="21"/>
        <v/>
      </c>
      <c r="L76" s="664" t="str">
        <f t="shared" si="27"/>
        <v/>
      </c>
      <c r="M76" s="193"/>
      <c r="N76" s="97" t="str">
        <f t="shared" si="23"/>
        <v/>
      </c>
      <c r="O76" s="244"/>
      <c r="P76" s="199"/>
      <c r="Q76" s="107"/>
      <c r="R76" s="245"/>
      <c r="S76" s="245"/>
      <c r="T76" s="246"/>
      <c r="U76" s="246"/>
      <c r="V76" s="246"/>
      <c r="W76" s="246"/>
      <c r="X76" s="246"/>
      <c r="Y76" s="246"/>
      <c r="Z76" s="246"/>
      <c r="AA76" s="246"/>
      <c r="AB76" s="247"/>
      <c r="AC76" s="243"/>
      <c r="AD76" s="99" t="str">
        <f t="shared" si="24"/>
        <v/>
      </c>
      <c r="AE76" s="255" t="str">
        <f t="shared" si="28"/>
        <v/>
      </c>
      <c r="CF76" s="212"/>
      <c r="CG76" s="209"/>
    </row>
    <row r="77" spans="1:85" ht="26" customHeight="1" x14ac:dyDescent="0.7">
      <c r="A77" s="204" t="e">
        <f>VLOOKUP(D77,非表示_活動量と単位!$D$8:$E$75,2,FALSE)</f>
        <v>#N/A</v>
      </c>
      <c r="B77" s="505"/>
      <c r="C77" s="495"/>
      <c r="D77" s="88"/>
      <c r="E77" s="674"/>
      <c r="F77" s="678" t="str">
        <f t="shared" si="26"/>
        <v/>
      </c>
      <c r="G77" s="680" t="str">
        <f t="shared" si="17"/>
        <v/>
      </c>
      <c r="H77" s="659" t="str">
        <f t="shared" si="18"/>
        <v/>
      </c>
      <c r="I77" s="655" t="str">
        <f t="shared" si="19"/>
        <v/>
      </c>
      <c r="J77" s="661" t="str">
        <f t="shared" si="20"/>
        <v/>
      </c>
      <c r="K77" s="663" t="str">
        <f t="shared" si="21"/>
        <v/>
      </c>
      <c r="L77" s="664" t="str">
        <f t="shared" si="27"/>
        <v/>
      </c>
      <c r="M77" s="193"/>
      <c r="N77" s="97" t="str">
        <f t="shared" si="23"/>
        <v/>
      </c>
      <c r="O77" s="244"/>
      <c r="P77" s="199"/>
      <c r="Q77" s="107"/>
      <c r="R77" s="245"/>
      <c r="S77" s="245"/>
      <c r="T77" s="246"/>
      <c r="U77" s="246"/>
      <c r="V77" s="246"/>
      <c r="W77" s="246"/>
      <c r="X77" s="246"/>
      <c r="Y77" s="246"/>
      <c r="Z77" s="246"/>
      <c r="AA77" s="246"/>
      <c r="AB77" s="247"/>
      <c r="AC77" s="243"/>
      <c r="AD77" s="99" t="str">
        <f t="shared" si="24"/>
        <v/>
      </c>
      <c r="AE77" s="255" t="str">
        <f t="shared" si="28"/>
        <v/>
      </c>
      <c r="CF77" s="212"/>
      <c r="CG77" s="209"/>
    </row>
    <row r="78" spans="1:85" ht="26" customHeight="1" x14ac:dyDescent="0.7">
      <c r="A78" s="204" t="e">
        <f>VLOOKUP(D78,非表示_活動量と単位!$D$8:$E$75,2,FALSE)</f>
        <v>#N/A</v>
      </c>
      <c r="B78" s="505"/>
      <c r="C78" s="495"/>
      <c r="D78" s="88"/>
      <c r="E78" s="674"/>
      <c r="F78" s="678" t="str">
        <f t="shared" si="26"/>
        <v/>
      </c>
      <c r="G78" s="680" t="str">
        <f t="shared" si="17"/>
        <v/>
      </c>
      <c r="H78" s="659" t="str">
        <f t="shared" si="18"/>
        <v/>
      </c>
      <c r="I78" s="655" t="str">
        <f t="shared" si="19"/>
        <v/>
      </c>
      <c r="J78" s="661" t="str">
        <f t="shared" si="20"/>
        <v/>
      </c>
      <c r="K78" s="663" t="str">
        <f t="shared" si="21"/>
        <v/>
      </c>
      <c r="L78" s="664" t="str">
        <f t="shared" si="27"/>
        <v/>
      </c>
      <c r="M78" s="193"/>
      <c r="N78" s="97" t="str">
        <f t="shared" si="23"/>
        <v/>
      </c>
      <c r="O78" s="244"/>
      <c r="P78" s="199"/>
      <c r="Q78" s="107"/>
      <c r="R78" s="245"/>
      <c r="S78" s="245"/>
      <c r="T78" s="246"/>
      <c r="U78" s="246"/>
      <c r="V78" s="246"/>
      <c r="W78" s="246"/>
      <c r="X78" s="246"/>
      <c r="Y78" s="246"/>
      <c r="Z78" s="246"/>
      <c r="AA78" s="246"/>
      <c r="AB78" s="247"/>
      <c r="AC78" s="243"/>
      <c r="AD78" s="99" t="str">
        <f t="shared" si="24"/>
        <v/>
      </c>
      <c r="AE78" s="255" t="str">
        <f t="shared" si="28"/>
        <v/>
      </c>
      <c r="CF78" s="212"/>
      <c r="CG78" s="209"/>
    </row>
    <row r="79" spans="1:85" ht="26" customHeight="1" x14ac:dyDescent="0.7">
      <c r="A79" s="204" t="e">
        <f>VLOOKUP(D79,非表示_活動量と単位!$D$8:$E$75,2,FALSE)</f>
        <v>#N/A</v>
      </c>
      <c r="B79" s="505"/>
      <c r="C79" s="495"/>
      <c r="D79" s="88"/>
      <c r="E79" s="674"/>
      <c r="F79" s="678" t="str">
        <f t="shared" si="26"/>
        <v/>
      </c>
      <c r="G79" s="680" t="str">
        <f t="shared" si="17"/>
        <v/>
      </c>
      <c r="H79" s="659" t="str">
        <f t="shared" si="18"/>
        <v/>
      </c>
      <c r="I79" s="655" t="str">
        <f t="shared" si="19"/>
        <v/>
      </c>
      <c r="J79" s="661" t="str">
        <f t="shared" si="20"/>
        <v/>
      </c>
      <c r="K79" s="663" t="str">
        <f t="shared" si="21"/>
        <v/>
      </c>
      <c r="L79" s="664" t="str">
        <f t="shared" si="27"/>
        <v/>
      </c>
      <c r="M79" s="193"/>
      <c r="N79" s="97" t="str">
        <f t="shared" si="23"/>
        <v/>
      </c>
      <c r="O79" s="244"/>
      <c r="P79" s="199"/>
      <c r="Q79" s="107"/>
      <c r="R79" s="245"/>
      <c r="S79" s="245"/>
      <c r="T79" s="246"/>
      <c r="U79" s="246"/>
      <c r="V79" s="246"/>
      <c r="W79" s="246"/>
      <c r="X79" s="246"/>
      <c r="Y79" s="246"/>
      <c r="Z79" s="246"/>
      <c r="AA79" s="246"/>
      <c r="AB79" s="247"/>
      <c r="AC79" s="243"/>
      <c r="AD79" s="99" t="str">
        <f t="shared" si="24"/>
        <v/>
      </c>
      <c r="AE79" s="255" t="str">
        <f t="shared" si="28"/>
        <v/>
      </c>
      <c r="CF79" s="212"/>
      <c r="CG79" s="209"/>
    </row>
    <row r="80" spans="1:85" ht="26" customHeight="1" x14ac:dyDescent="0.7">
      <c r="A80" s="204" t="e">
        <f>VLOOKUP(D80,非表示_活動量と単位!$D$8:$E$75,2,FALSE)</f>
        <v>#N/A</v>
      </c>
      <c r="B80" s="505"/>
      <c r="C80" s="495"/>
      <c r="D80" s="88"/>
      <c r="E80" s="674"/>
      <c r="F80" s="678" t="str">
        <f t="shared" si="26"/>
        <v/>
      </c>
      <c r="G80" s="680" t="str">
        <f t="shared" si="17"/>
        <v/>
      </c>
      <c r="H80" s="659" t="str">
        <f t="shared" ref="H80:H102" si="30">IF($D80="","",IF(VLOOKUP($C80,モニタリングポイント,9,FALSE)="デフォルト値",VLOOKUP($D80,デフォルト値,4,FALSE),""))</f>
        <v/>
      </c>
      <c r="I80" s="655" t="str">
        <f t="shared" si="19"/>
        <v/>
      </c>
      <c r="J80" s="661" t="str">
        <f t="shared" si="20"/>
        <v/>
      </c>
      <c r="K80" s="663" t="str">
        <f t="shared" si="21"/>
        <v/>
      </c>
      <c r="L80" s="664" t="str">
        <f t="shared" si="27"/>
        <v/>
      </c>
      <c r="M80" s="193"/>
      <c r="N80" s="97" t="str">
        <f t="shared" si="23"/>
        <v/>
      </c>
      <c r="O80" s="244"/>
      <c r="P80" s="199"/>
      <c r="Q80" s="107"/>
      <c r="R80" s="245"/>
      <c r="S80" s="245"/>
      <c r="T80" s="246"/>
      <c r="U80" s="246"/>
      <c r="V80" s="246"/>
      <c r="W80" s="246"/>
      <c r="X80" s="246"/>
      <c r="Y80" s="246"/>
      <c r="Z80" s="246"/>
      <c r="AA80" s="246"/>
      <c r="AB80" s="247"/>
      <c r="AC80" s="243"/>
      <c r="AD80" s="99" t="str">
        <f t="shared" si="24"/>
        <v/>
      </c>
      <c r="AE80" s="255" t="str">
        <f t="shared" si="28"/>
        <v/>
      </c>
      <c r="CF80" s="212"/>
      <c r="CG80" s="209"/>
    </row>
    <row r="81" spans="1:85" ht="26" customHeight="1" x14ac:dyDescent="0.7">
      <c r="A81" s="204" t="e">
        <f>VLOOKUP(D81,非表示_活動量と単位!$D$8:$E$75,2,FALSE)</f>
        <v>#N/A</v>
      </c>
      <c r="B81" s="505"/>
      <c r="C81" s="495"/>
      <c r="D81" s="88"/>
      <c r="E81" s="674"/>
      <c r="F81" s="678" t="str">
        <f t="shared" si="26"/>
        <v/>
      </c>
      <c r="G81" s="680" t="str">
        <f t="shared" si="17"/>
        <v/>
      </c>
      <c r="H81" s="659" t="str">
        <f t="shared" si="30"/>
        <v/>
      </c>
      <c r="I81" s="655" t="str">
        <f t="shared" si="19"/>
        <v/>
      </c>
      <c r="J81" s="661" t="str">
        <f t="shared" si="20"/>
        <v/>
      </c>
      <c r="K81" s="663" t="str">
        <f t="shared" si="21"/>
        <v/>
      </c>
      <c r="L81" s="664" t="str">
        <f t="shared" si="27"/>
        <v/>
      </c>
      <c r="M81" s="193"/>
      <c r="N81" s="97" t="str">
        <f t="shared" si="23"/>
        <v/>
      </c>
      <c r="O81" s="244"/>
      <c r="P81" s="199"/>
      <c r="Q81" s="107"/>
      <c r="R81" s="245"/>
      <c r="S81" s="245"/>
      <c r="T81" s="246"/>
      <c r="U81" s="246"/>
      <c r="V81" s="246"/>
      <c r="W81" s="246"/>
      <c r="X81" s="246"/>
      <c r="Y81" s="246"/>
      <c r="Z81" s="246"/>
      <c r="AA81" s="246"/>
      <c r="AB81" s="247"/>
      <c r="AC81" s="243"/>
      <c r="AD81" s="99" t="str">
        <f t="shared" si="24"/>
        <v/>
      </c>
      <c r="AE81" s="255" t="str">
        <f t="shared" si="25"/>
        <v/>
      </c>
      <c r="CF81" s="212"/>
      <c r="CG81" s="209"/>
    </row>
    <row r="82" spans="1:85" ht="26" customHeight="1" x14ac:dyDescent="0.7">
      <c r="A82" s="204" t="e">
        <f>VLOOKUP(D82,非表示_活動量と単位!$D$8:$E$75,2,FALSE)</f>
        <v>#N/A</v>
      </c>
      <c r="B82" s="505"/>
      <c r="C82" s="495"/>
      <c r="D82" s="88"/>
      <c r="E82" s="674"/>
      <c r="F82" s="678" t="str">
        <f t="shared" si="26"/>
        <v/>
      </c>
      <c r="G82" s="680" t="str">
        <f t="shared" si="17"/>
        <v/>
      </c>
      <c r="H82" s="659" t="str">
        <f t="shared" si="30"/>
        <v/>
      </c>
      <c r="I82" s="655" t="str">
        <f t="shared" si="19"/>
        <v/>
      </c>
      <c r="J82" s="661" t="str">
        <f t="shared" si="20"/>
        <v/>
      </c>
      <c r="K82" s="663" t="str">
        <f t="shared" si="21"/>
        <v/>
      </c>
      <c r="L82" s="664" t="str">
        <f t="shared" si="27"/>
        <v/>
      </c>
      <c r="M82" s="193"/>
      <c r="N82" s="97" t="str">
        <f t="shared" si="23"/>
        <v/>
      </c>
      <c r="O82" s="244"/>
      <c r="P82" s="199"/>
      <c r="Q82" s="107"/>
      <c r="R82" s="245"/>
      <c r="S82" s="245"/>
      <c r="T82" s="246"/>
      <c r="U82" s="246"/>
      <c r="V82" s="246"/>
      <c r="W82" s="246"/>
      <c r="X82" s="246"/>
      <c r="Y82" s="246"/>
      <c r="Z82" s="246"/>
      <c r="AA82" s="246"/>
      <c r="AB82" s="247"/>
      <c r="AC82" s="243"/>
      <c r="AD82" s="99" t="str">
        <f t="shared" si="24"/>
        <v/>
      </c>
      <c r="AE82" s="255" t="str">
        <f t="shared" si="25"/>
        <v/>
      </c>
      <c r="CF82" s="212"/>
      <c r="CG82" s="209"/>
    </row>
    <row r="83" spans="1:85" ht="26" customHeight="1" x14ac:dyDescent="0.7">
      <c r="A83" s="204" t="e">
        <f>VLOOKUP(D83,非表示_活動量と単位!$D$8:$E$75,2,FALSE)</f>
        <v>#N/A</v>
      </c>
      <c r="B83" s="505"/>
      <c r="C83" s="495"/>
      <c r="D83" s="88"/>
      <c r="E83" s="674"/>
      <c r="F83" s="678" t="str">
        <f t="shared" si="26"/>
        <v/>
      </c>
      <c r="G83" s="680" t="str">
        <f t="shared" si="17"/>
        <v/>
      </c>
      <c r="H83" s="659" t="str">
        <f t="shared" si="30"/>
        <v/>
      </c>
      <c r="I83" s="655" t="str">
        <f t="shared" si="19"/>
        <v/>
      </c>
      <c r="J83" s="661" t="str">
        <f t="shared" si="20"/>
        <v/>
      </c>
      <c r="K83" s="663" t="str">
        <f t="shared" si="21"/>
        <v/>
      </c>
      <c r="L83" s="664" t="str">
        <f t="shared" si="27"/>
        <v/>
      </c>
      <c r="M83" s="193"/>
      <c r="N83" s="97" t="str">
        <f t="shared" si="23"/>
        <v/>
      </c>
      <c r="O83" s="244"/>
      <c r="P83" s="199"/>
      <c r="Q83" s="107"/>
      <c r="R83" s="245"/>
      <c r="S83" s="245"/>
      <c r="T83" s="246"/>
      <c r="U83" s="246"/>
      <c r="V83" s="246"/>
      <c r="W83" s="246"/>
      <c r="X83" s="246"/>
      <c r="Y83" s="246"/>
      <c r="Z83" s="246"/>
      <c r="AA83" s="246"/>
      <c r="AB83" s="247"/>
      <c r="AC83" s="243"/>
      <c r="AD83" s="99" t="str">
        <f t="shared" si="24"/>
        <v/>
      </c>
      <c r="AE83" s="255" t="str">
        <f t="shared" si="25"/>
        <v/>
      </c>
      <c r="CF83" s="212"/>
      <c r="CG83" s="209"/>
    </row>
    <row r="84" spans="1:85" ht="26" customHeight="1" x14ac:dyDescent="0.7">
      <c r="A84" s="204" t="e">
        <f>VLOOKUP(D84,非表示_活動量と単位!$D$8:$E$75,2,FALSE)</f>
        <v>#N/A</v>
      </c>
      <c r="B84" s="505"/>
      <c r="C84" s="495"/>
      <c r="D84" s="88"/>
      <c r="E84" s="674"/>
      <c r="F84" s="678" t="str">
        <f t="shared" si="26"/>
        <v/>
      </c>
      <c r="G84" s="680" t="str">
        <f t="shared" si="17"/>
        <v/>
      </c>
      <c r="H84" s="659" t="str">
        <f t="shared" si="30"/>
        <v/>
      </c>
      <c r="I84" s="655" t="str">
        <f t="shared" si="19"/>
        <v/>
      </c>
      <c r="J84" s="661" t="str">
        <f t="shared" si="20"/>
        <v/>
      </c>
      <c r="K84" s="663" t="str">
        <f t="shared" si="21"/>
        <v/>
      </c>
      <c r="L84" s="664" t="str">
        <f t="shared" si="27"/>
        <v/>
      </c>
      <c r="M84" s="193"/>
      <c r="N84" s="97" t="str">
        <f t="shared" si="23"/>
        <v/>
      </c>
      <c r="O84" s="198"/>
      <c r="P84" s="199"/>
      <c r="Q84" s="98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1"/>
      <c r="AC84" s="243"/>
      <c r="AD84" s="99" t="str">
        <f t="shared" si="24"/>
        <v/>
      </c>
      <c r="AE84" s="255" t="str">
        <f t="shared" ref="AE84:AE93" si="31">IF($D84="","",IF(AD84="---","---",IF(OR($D84="系統電力",$D84="産業用蒸気",$D84="温水",$D84="冷水",$D84="蒸気（産業用以外）"),F84*VLOOKUP($D84,GJ換算係数,2,FALSE),F84*H84)))</f>
        <v/>
      </c>
      <c r="CF84" s="212"/>
      <c r="CG84" s="209"/>
    </row>
    <row r="85" spans="1:85" ht="26" customHeight="1" x14ac:dyDescent="0.7">
      <c r="A85" s="204" t="e">
        <f>VLOOKUP(D85,非表示_活動量と単位!$D$8:$E$75,2,FALSE)</f>
        <v>#N/A</v>
      </c>
      <c r="B85" s="505"/>
      <c r="C85" s="495"/>
      <c r="D85" s="88"/>
      <c r="E85" s="674"/>
      <c r="F85" s="678" t="str">
        <f t="shared" si="26"/>
        <v/>
      </c>
      <c r="G85" s="680" t="str">
        <f t="shared" si="17"/>
        <v/>
      </c>
      <c r="H85" s="659" t="str">
        <f t="shared" si="30"/>
        <v/>
      </c>
      <c r="I85" s="655" t="str">
        <f t="shared" si="19"/>
        <v/>
      </c>
      <c r="J85" s="661" t="str">
        <f t="shared" si="20"/>
        <v/>
      </c>
      <c r="K85" s="663" t="str">
        <f t="shared" si="21"/>
        <v/>
      </c>
      <c r="L85" s="664" t="str">
        <f t="shared" si="27"/>
        <v/>
      </c>
      <c r="M85" s="193"/>
      <c r="N85" s="97" t="str">
        <f t="shared" si="23"/>
        <v/>
      </c>
      <c r="O85" s="198"/>
      <c r="P85" s="199"/>
      <c r="Q85" s="98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1"/>
      <c r="AC85" s="243"/>
      <c r="AD85" s="99" t="str">
        <f t="shared" si="24"/>
        <v/>
      </c>
      <c r="AE85" s="255" t="str">
        <f t="shared" si="31"/>
        <v/>
      </c>
      <c r="CF85" s="212"/>
      <c r="CG85" s="209"/>
    </row>
    <row r="86" spans="1:85" ht="26" customHeight="1" x14ac:dyDescent="0.7">
      <c r="A86" s="204" t="e">
        <f>VLOOKUP(D86,非表示_活動量と単位!$D$8:$E$75,2,FALSE)</f>
        <v>#N/A</v>
      </c>
      <c r="B86" s="505"/>
      <c r="C86" s="495"/>
      <c r="D86" s="88"/>
      <c r="E86" s="674"/>
      <c r="F86" s="678" t="str">
        <f t="shared" si="26"/>
        <v/>
      </c>
      <c r="G86" s="680" t="str">
        <f t="shared" si="17"/>
        <v/>
      </c>
      <c r="H86" s="659" t="str">
        <f t="shared" si="30"/>
        <v/>
      </c>
      <c r="I86" s="655" t="str">
        <f t="shared" si="19"/>
        <v/>
      </c>
      <c r="J86" s="661" t="str">
        <f t="shared" si="20"/>
        <v/>
      </c>
      <c r="K86" s="663" t="str">
        <f t="shared" si="21"/>
        <v/>
      </c>
      <c r="L86" s="664" t="str">
        <f t="shared" si="27"/>
        <v/>
      </c>
      <c r="M86" s="193"/>
      <c r="N86" s="97" t="str">
        <f t="shared" si="23"/>
        <v/>
      </c>
      <c r="O86" s="244"/>
      <c r="P86" s="199"/>
      <c r="Q86" s="107"/>
      <c r="R86" s="245"/>
      <c r="S86" s="245"/>
      <c r="T86" s="246"/>
      <c r="U86" s="246"/>
      <c r="V86" s="246"/>
      <c r="W86" s="246"/>
      <c r="X86" s="246"/>
      <c r="Y86" s="246"/>
      <c r="Z86" s="246"/>
      <c r="AA86" s="246"/>
      <c r="AB86" s="247"/>
      <c r="AC86" s="243"/>
      <c r="AD86" s="99" t="str">
        <f t="shared" si="24"/>
        <v/>
      </c>
      <c r="AE86" s="255" t="str">
        <f t="shared" si="31"/>
        <v/>
      </c>
      <c r="CF86" s="212"/>
      <c r="CG86" s="209"/>
    </row>
    <row r="87" spans="1:85" ht="26" customHeight="1" x14ac:dyDescent="0.7">
      <c r="A87" s="204" t="e">
        <f>VLOOKUP(D87,非表示_活動量と単位!$D$8:$E$75,2,FALSE)</f>
        <v>#N/A</v>
      </c>
      <c r="B87" s="505"/>
      <c r="C87" s="495"/>
      <c r="D87" s="88"/>
      <c r="E87" s="674"/>
      <c r="F87" s="678" t="str">
        <f t="shared" si="26"/>
        <v/>
      </c>
      <c r="G87" s="680" t="str">
        <f t="shared" si="17"/>
        <v/>
      </c>
      <c r="H87" s="659" t="str">
        <f t="shared" si="30"/>
        <v/>
      </c>
      <c r="I87" s="655" t="str">
        <f t="shared" si="19"/>
        <v/>
      </c>
      <c r="J87" s="661" t="str">
        <f t="shared" si="20"/>
        <v/>
      </c>
      <c r="K87" s="663" t="str">
        <f t="shared" si="21"/>
        <v/>
      </c>
      <c r="L87" s="664" t="str">
        <f t="shared" si="27"/>
        <v/>
      </c>
      <c r="M87" s="193"/>
      <c r="N87" s="97" t="str">
        <f t="shared" si="23"/>
        <v/>
      </c>
      <c r="O87" s="244"/>
      <c r="P87" s="199"/>
      <c r="Q87" s="107"/>
      <c r="R87" s="245"/>
      <c r="S87" s="245"/>
      <c r="T87" s="246"/>
      <c r="U87" s="246"/>
      <c r="V87" s="246"/>
      <c r="W87" s="246"/>
      <c r="X87" s="246"/>
      <c r="Y87" s="246"/>
      <c r="Z87" s="246"/>
      <c r="AA87" s="246"/>
      <c r="AB87" s="247"/>
      <c r="AC87" s="243"/>
      <c r="AD87" s="99" t="str">
        <f t="shared" si="24"/>
        <v/>
      </c>
      <c r="AE87" s="255" t="str">
        <f t="shared" si="31"/>
        <v/>
      </c>
      <c r="CF87" s="212"/>
      <c r="CG87" s="209"/>
    </row>
    <row r="88" spans="1:85" ht="26" customHeight="1" x14ac:dyDescent="0.7">
      <c r="A88" s="204" t="e">
        <f>VLOOKUP(D88,非表示_活動量と単位!$D$8:$E$75,2,FALSE)</f>
        <v>#N/A</v>
      </c>
      <c r="B88" s="505"/>
      <c r="C88" s="495"/>
      <c r="D88" s="88"/>
      <c r="E88" s="674"/>
      <c r="F88" s="678" t="str">
        <f t="shared" si="26"/>
        <v/>
      </c>
      <c r="G88" s="680" t="str">
        <f t="shared" si="17"/>
        <v/>
      </c>
      <c r="H88" s="659" t="str">
        <f t="shared" si="30"/>
        <v/>
      </c>
      <c r="I88" s="655" t="str">
        <f t="shared" si="19"/>
        <v/>
      </c>
      <c r="J88" s="661" t="str">
        <f t="shared" si="20"/>
        <v/>
      </c>
      <c r="K88" s="663" t="str">
        <f t="shared" si="21"/>
        <v/>
      </c>
      <c r="L88" s="664" t="str">
        <f t="shared" si="27"/>
        <v/>
      </c>
      <c r="M88" s="193"/>
      <c r="N88" s="97" t="str">
        <f t="shared" si="23"/>
        <v/>
      </c>
      <c r="O88" s="244"/>
      <c r="P88" s="199"/>
      <c r="Q88" s="107"/>
      <c r="R88" s="245"/>
      <c r="S88" s="245"/>
      <c r="T88" s="246"/>
      <c r="U88" s="246"/>
      <c r="V88" s="246"/>
      <c r="W88" s="246"/>
      <c r="X88" s="246"/>
      <c r="Y88" s="246"/>
      <c r="Z88" s="246"/>
      <c r="AA88" s="246"/>
      <c r="AB88" s="247"/>
      <c r="AC88" s="243"/>
      <c r="AD88" s="99" t="str">
        <f t="shared" si="24"/>
        <v/>
      </c>
      <c r="AE88" s="255" t="str">
        <f t="shared" si="31"/>
        <v/>
      </c>
      <c r="CF88" s="212"/>
      <c r="CG88" s="209"/>
    </row>
    <row r="89" spans="1:85" ht="26" customHeight="1" x14ac:dyDescent="0.7">
      <c r="A89" s="204" t="e">
        <f>VLOOKUP(D89,非表示_活動量と単位!$D$8:$E$75,2,FALSE)</f>
        <v>#N/A</v>
      </c>
      <c r="B89" s="505"/>
      <c r="C89" s="495"/>
      <c r="D89" s="88"/>
      <c r="E89" s="674"/>
      <c r="F89" s="678" t="str">
        <f t="shared" si="26"/>
        <v/>
      </c>
      <c r="G89" s="680" t="str">
        <f t="shared" si="17"/>
        <v/>
      </c>
      <c r="H89" s="659" t="str">
        <f t="shared" si="30"/>
        <v/>
      </c>
      <c r="I89" s="655" t="str">
        <f t="shared" si="19"/>
        <v/>
      </c>
      <c r="J89" s="661" t="str">
        <f t="shared" si="20"/>
        <v/>
      </c>
      <c r="K89" s="663" t="str">
        <f t="shared" si="21"/>
        <v/>
      </c>
      <c r="L89" s="664" t="str">
        <f t="shared" si="27"/>
        <v/>
      </c>
      <c r="M89" s="193"/>
      <c r="N89" s="97" t="str">
        <f t="shared" si="23"/>
        <v/>
      </c>
      <c r="O89" s="244"/>
      <c r="P89" s="199"/>
      <c r="Q89" s="107"/>
      <c r="R89" s="245"/>
      <c r="S89" s="245"/>
      <c r="T89" s="246"/>
      <c r="U89" s="246"/>
      <c r="V89" s="246"/>
      <c r="W89" s="246"/>
      <c r="X89" s="246"/>
      <c r="Y89" s="246"/>
      <c r="Z89" s="246"/>
      <c r="AA89" s="246"/>
      <c r="AB89" s="247"/>
      <c r="AC89" s="243"/>
      <c r="AD89" s="99" t="str">
        <f t="shared" si="24"/>
        <v/>
      </c>
      <c r="AE89" s="255" t="str">
        <f t="shared" si="31"/>
        <v/>
      </c>
      <c r="CF89" s="212"/>
      <c r="CG89" s="209"/>
    </row>
    <row r="90" spans="1:85" ht="26" customHeight="1" x14ac:dyDescent="0.7">
      <c r="A90" s="204" t="e">
        <f>VLOOKUP(D90,非表示_活動量と単位!$D$8:$E$75,2,FALSE)</f>
        <v>#N/A</v>
      </c>
      <c r="B90" s="505"/>
      <c r="C90" s="495"/>
      <c r="D90" s="88"/>
      <c r="E90" s="674"/>
      <c r="F90" s="678" t="str">
        <f t="shared" si="26"/>
        <v/>
      </c>
      <c r="G90" s="680" t="str">
        <f t="shared" si="17"/>
        <v/>
      </c>
      <c r="H90" s="659" t="str">
        <f t="shared" si="30"/>
        <v/>
      </c>
      <c r="I90" s="655" t="str">
        <f t="shared" si="19"/>
        <v/>
      </c>
      <c r="J90" s="661" t="str">
        <f t="shared" si="20"/>
        <v/>
      </c>
      <c r="K90" s="663" t="str">
        <f t="shared" si="21"/>
        <v/>
      </c>
      <c r="L90" s="664" t="str">
        <f t="shared" si="27"/>
        <v/>
      </c>
      <c r="M90" s="193"/>
      <c r="N90" s="97" t="str">
        <f t="shared" si="23"/>
        <v/>
      </c>
      <c r="O90" s="244"/>
      <c r="P90" s="199"/>
      <c r="Q90" s="107"/>
      <c r="R90" s="245"/>
      <c r="S90" s="245"/>
      <c r="T90" s="246"/>
      <c r="U90" s="246"/>
      <c r="V90" s="246"/>
      <c r="W90" s="246"/>
      <c r="X90" s="246"/>
      <c r="Y90" s="246"/>
      <c r="Z90" s="246"/>
      <c r="AA90" s="246"/>
      <c r="AB90" s="247"/>
      <c r="AC90" s="243"/>
      <c r="AD90" s="99" t="str">
        <f t="shared" si="24"/>
        <v/>
      </c>
      <c r="AE90" s="255" t="str">
        <f t="shared" si="31"/>
        <v/>
      </c>
      <c r="CF90" s="212"/>
      <c r="CG90" s="209"/>
    </row>
    <row r="91" spans="1:85" ht="26" customHeight="1" x14ac:dyDescent="0.7">
      <c r="A91" s="204" t="e">
        <f>VLOOKUP(D91,非表示_活動量と単位!$D$8:$E$75,2,FALSE)</f>
        <v>#N/A</v>
      </c>
      <c r="B91" s="505"/>
      <c r="C91" s="495"/>
      <c r="D91" s="88"/>
      <c r="E91" s="674"/>
      <c r="F91" s="678" t="str">
        <f t="shared" si="26"/>
        <v/>
      </c>
      <c r="G91" s="680" t="str">
        <f t="shared" si="17"/>
        <v/>
      </c>
      <c r="H91" s="659" t="str">
        <f t="shared" si="30"/>
        <v/>
      </c>
      <c r="I91" s="655" t="str">
        <f t="shared" si="19"/>
        <v/>
      </c>
      <c r="J91" s="661" t="str">
        <f t="shared" si="20"/>
        <v/>
      </c>
      <c r="K91" s="663" t="str">
        <f t="shared" si="21"/>
        <v/>
      </c>
      <c r="L91" s="664" t="str">
        <f t="shared" si="27"/>
        <v/>
      </c>
      <c r="M91" s="193"/>
      <c r="N91" s="97" t="str">
        <f t="shared" si="23"/>
        <v/>
      </c>
      <c r="O91" s="244"/>
      <c r="P91" s="199"/>
      <c r="Q91" s="107"/>
      <c r="R91" s="245"/>
      <c r="S91" s="245"/>
      <c r="T91" s="246"/>
      <c r="U91" s="246"/>
      <c r="V91" s="246"/>
      <c r="W91" s="246"/>
      <c r="X91" s="246"/>
      <c r="Y91" s="246"/>
      <c r="Z91" s="246"/>
      <c r="AA91" s="246"/>
      <c r="AB91" s="247"/>
      <c r="AC91" s="243"/>
      <c r="AD91" s="99" t="str">
        <f t="shared" si="24"/>
        <v/>
      </c>
      <c r="AE91" s="255" t="str">
        <f t="shared" si="31"/>
        <v/>
      </c>
      <c r="CF91" s="212"/>
      <c r="CG91" s="209"/>
    </row>
    <row r="92" spans="1:85" ht="26" customHeight="1" x14ac:dyDescent="0.7">
      <c r="A92" s="204" t="e">
        <f>VLOOKUP(D92,非表示_活動量と単位!$D$8:$E$75,2,FALSE)</f>
        <v>#N/A</v>
      </c>
      <c r="B92" s="505"/>
      <c r="C92" s="495"/>
      <c r="D92" s="88"/>
      <c r="E92" s="674"/>
      <c r="F92" s="678" t="str">
        <f t="shared" si="26"/>
        <v/>
      </c>
      <c r="G92" s="680" t="str">
        <f t="shared" si="17"/>
        <v/>
      </c>
      <c r="H92" s="659" t="str">
        <f t="shared" si="30"/>
        <v/>
      </c>
      <c r="I92" s="655" t="str">
        <f t="shared" si="19"/>
        <v/>
      </c>
      <c r="J92" s="661" t="str">
        <f t="shared" si="20"/>
        <v/>
      </c>
      <c r="K92" s="663" t="str">
        <f t="shared" si="21"/>
        <v/>
      </c>
      <c r="L92" s="664" t="str">
        <f t="shared" si="27"/>
        <v/>
      </c>
      <c r="M92" s="193"/>
      <c r="N92" s="97" t="str">
        <f t="shared" si="23"/>
        <v/>
      </c>
      <c r="O92" s="244"/>
      <c r="P92" s="199"/>
      <c r="Q92" s="107"/>
      <c r="R92" s="245"/>
      <c r="S92" s="245"/>
      <c r="T92" s="246"/>
      <c r="U92" s="246"/>
      <c r="V92" s="246"/>
      <c r="W92" s="246"/>
      <c r="X92" s="246"/>
      <c r="Y92" s="246"/>
      <c r="Z92" s="246"/>
      <c r="AA92" s="246"/>
      <c r="AB92" s="247"/>
      <c r="AC92" s="243"/>
      <c r="AD92" s="99" t="str">
        <f t="shared" si="24"/>
        <v/>
      </c>
      <c r="AE92" s="255" t="str">
        <f t="shared" si="31"/>
        <v/>
      </c>
      <c r="CF92" s="212"/>
      <c r="CG92" s="209"/>
    </row>
    <row r="93" spans="1:85" ht="26" customHeight="1" x14ac:dyDescent="0.7">
      <c r="A93" s="204" t="e">
        <f>VLOOKUP(D93,非表示_活動量と単位!$D$8:$E$75,2,FALSE)</f>
        <v>#N/A</v>
      </c>
      <c r="B93" s="505"/>
      <c r="C93" s="495"/>
      <c r="D93" s="88"/>
      <c r="E93" s="674"/>
      <c r="F93" s="678" t="str">
        <f t="shared" si="26"/>
        <v/>
      </c>
      <c r="G93" s="680" t="str">
        <f t="shared" si="17"/>
        <v/>
      </c>
      <c r="H93" s="659" t="str">
        <f t="shared" si="30"/>
        <v/>
      </c>
      <c r="I93" s="655" t="str">
        <f t="shared" si="19"/>
        <v/>
      </c>
      <c r="J93" s="661" t="str">
        <f t="shared" si="20"/>
        <v/>
      </c>
      <c r="K93" s="663" t="str">
        <f t="shared" si="21"/>
        <v/>
      </c>
      <c r="L93" s="664" t="str">
        <f t="shared" si="27"/>
        <v/>
      </c>
      <c r="M93" s="193"/>
      <c r="N93" s="97" t="str">
        <f t="shared" si="23"/>
        <v/>
      </c>
      <c r="O93" s="244"/>
      <c r="P93" s="199"/>
      <c r="Q93" s="107"/>
      <c r="R93" s="245"/>
      <c r="S93" s="245"/>
      <c r="T93" s="246"/>
      <c r="U93" s="246"/>
      <c r="V93" s="246"/>
      <c r="W93" s="246"/>
      <c r="X93" s="246"/>
      <c r="Y93" s="246"/>
      <c r="Z93" s="246"/>
      <c r="AA93" s="246"/>
      <c r="AB93" s="247"/>
      <c r="AC93" s="243"/>
      <c r="AD93" s="99" t="str">
        <f t="shared" si="24"/>
        <v/>
      </c>
      <c r="AE93" s="255" t="str">
        <f t="shared" si="31"/>
        <v/>
      </c>
      <c r="CF93" s="212"/>
      <c r="CG93" s="209"/>
    </row>
    <row r="94" spans="1:85" ht="26" customHeight="1" x14ac:dyDescent="0.7">
      <c r="A94" s="204" t="e">
        <f>VLOOKUP(D94,非表示_活動量と単位!$D$8:$E$75,2,FALSE)</f>
        <v>#N/A</v>
      </c>
      <c r="B94" s="505"/>
      <c r="C94" s="495"/>
      <c r="D94" s="88"/>
      <c r="E94" s="674"/>
      <c r="F94" s="678" t="str">
        <f t="shared" si="26"/>
        <v/>
      </c>
      <c r="G94" s="680" t="str">
        <f t="shared" si="17"/>
        <v/>
      </c>
      <c r="H94" s="659" t="str">
        <f t="shared" si="30"/>
        <v/>
      </c>
      <c r="I94" s="655" t="str">
        <f t="shared" si="19"/>
        <v/>
      </c>
      <c r="J94" s="661" t="str">
        <f t="shared" si="20"/>
        <v/>
      </c>
      <c r="K94" s="663" t="str">
        <f t="shared" si="21"/>
        <v/>
      </c>
      <c r="L94" s="664" t="str">
        <f t="shared" si="27"/>
        <v/>
      </c>
      <c r="M94" s="193"/>
      <c r="N94" s="97" t="str">
        <f t="shared" si="23"/>
        <v/>
      </c>
      <c r="O94" s="198"/>
      <c r="P94" s="199"/>
      <c r="Q94" s="98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1"/>
      <c r="AC94" s="243"/>
      <c r="AD94" s="99" t="str">
        <f t="shared" si="24"/>
        <v/>
      </c>
      <c r="AE94" s="255" t="str">
        <f t="shared" si="25"/>
        <v/>
      </c>
      <c r="CF94" s="212"/>
      <c r="CG94" s="209"/>
    </row>
    <row r="95" spans="1:85" ht="26" customHeight="1" x14ac:dyDescent="0.7">
      <c r="A95" s="204" t="e">
        <f>VLOOKUP(D95,非表示_活動量と単位!$D$8:$E$75,2,FALSE)</f>
        <v>#N/A</v>
      </c>
      <c r="B95" s="505"/>
      <c r="C95" s="495"/>
      <c r="D95" s="88"/>
      <c r="E95" s="674"/>
      <c r="F95" s="678" t="str">
        <f t="shared" si="26"/>
        <v/>
      </c>
      <c r="G95" s="680" t="str">
        <f t="shared" si="17"/>
        <v/>
      </c>
      <c r="H95" s="659" t="str">
        <f t="shared" si="30"/>
        <v/>
      </c>
      <c r="I95" s="655" t="str">
        <f t="shared" si="19"/>
        <v/>
      </c>
      <c r="J95" s="661" t="str">
        <f t="shared" si="20"/>
        <v/>
      </c>
      <c r="K95" s="663" t="str">
        <f t="shared" si="21"/>
        <v/>
      </c>
      <c r="L95" s="664" t="str">
        <f t="shared" si="27"/>
        <v/>
      </c>
      <c r="M95" s="193"/>
      <c r="N95" s="97" t="str">
        <f t="shared" si="23"/>
        <v/>
      </c>
      <c r="O95" s="198"/>
      <c r="P95" s="199"/>
      <c r="Q95" s="98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1"/>
      <c r="AC95" s="243"/>
      <c r="AD95" s="99" t="str">
        <f t="shared" si="24"/>
        <v/>
      </c>
      <c r="AE95" s="255" t="str">
        <f t="shared" si="25"/>
        <v/>
      </c>
      <c r="CF95" s="212"/>
      <c r="CG95" s="209"/>
    </row>
    <row r="96" spans="1:85" ht="26" customHeight="1" x14ac:dyDescent="0.7">
      <c r="A96" s="204" t="e">
        <f>VLOOKUP(D96,非表示_活動量と単位!$D$8:$E$75,2,FALSE)</f>
        <v>#N/A</v>
      </c>
      <c r="B96" s="505"/>
      <c r="C96" s="495"/>
      <c r="D96" s="88"/>
      <c r="E96" s="674"/>
      <c r="F96" s="678" t="str">
        <f t="shared" si="26"/>
        <v/>
      </c>
      <c r="G96" s="680" t="str">
        <f t="shared" si="17"/>
        <v/>
      </c>
      <c r="H96" s="659" t="str">
        <f t="shared" si="30"/>
        <v/>
      </c>
      <c r="I96" s="655" t="str">
        <f t="shared" si="19"/>
        <v/>
      </c>
      <c r="J96" s="661" t="str">
        <f t="shared" si="20"/>
        <v/>
      </c>
      <c r="K96" s="663" t="str">
        <f t="shared" si="21"/>
        <v/>
      </c>
      <c r="L96" s="664" t="str">
        <f t="shared" si="27"/>
        <v/>
      </c>
      <c r="M96" s="193"/>
      <c r="N96" s="97" t="str">
        <f t="shared" si="23"/>
        <v/>
      </c>
      <c r="O96" s="244"/>
      <c r="P96" s="199"/>
      <c r="Q96" s="107"/>
      <c r="R96" s="245"/>
      <c r="S96" s="245"/>
      <c r="T96" s="246"/>
      <c r="U96" s="246"/>
      <c r="V96" s="246"/>
      <c r="W96" s="246"/>
      <c r="X96" s="246"/>
      <c r="Y96" s="246"/>
      <c r="Z96" s="246"/>
      <c r="AA96" s="246"/>
      <c r="AB96" s="247"/>
      <c r="AC96" s="243"/>
      <c r="AD96" s="99" t="str">
        <f t="shared" si="24"/>
        <v/>
      </c>
      <c r="AE96" s="255" t="str">
        <f t="shared" si="25"/>
        <v/>
      </c>
      <c r="CF96" s="212"/>
      <c r="CG96" s="209"/>
    </row>
    <row r="97" spans="1:85" ht="26" customHeight="1" x14ac:dyDescent="0.7">
      <c r="A97" s="204" t="e">
        <f>VLOOKUP(D97,非表示_活動量と単位!$D$8:$E$75,2,FALSE)</f>
        <v>#N/A</v>
      </c>
      <c r="B97" s="505"/>
      <c r="C97" s="495"/>
      <c r="D97" s="88"/>
      <c r="E97" s="674"/>
      <c r="F97" s="678" t="str">
        <f t="shared" si="26"/>
        <v/>
      </c>
      <c r="G97" s="680" t="str">
        <f t="shared" si="17"/>
        <v/>
      </c>
      <c r="H97" s="659" t="str">
        <f t="shared" si="30"/>
        <v/>
      </c>
      <c r="I97" s="655" t="str">
        <f t="shared" si="19"/>
        <v/>
      </c>
      <c r="J97" s="661" t="str">
        <f t="shared" si="20"/>
        <v/>
      </c>
      <c r="K97" s="663" t="str">
        <f t="shared" si="21"/>
        <v/>
      </c>
      <c r="L97" s="664" t="str">
        <f t="shared" si="27"/>
        <v/>
      </c>
      <c r="M97" s="193"/>
      <c r="N97" s="97" t="str">
        <f t="shared" si="23"/>
        <v/>
      </c>
      <c r="O97" s="244"/>
      <c r="P97" s="199"/>
      <c r="Q97" s="107"/>
      <c r="R97" s="245"/>
      <c r="S97" s="245"/>
      <c r="T97" s="246"/>
      <c r="U97" s="246"/>
      <c r="V97" s="246"/>
      <c r="W97" s="246"/>
      <c r="X97" s="246"/>
      <c r="Y97" s="246"/>
      <c r="Z97" s="246"/>
      <c r="AA97" s="246"/>
      <c r="AB97" s="247"/>
      <c r="AC97" s="243"/>
      <c r="AD97" s="99" t="str">
        <f t="shared" si="24"/>
        <v/>
      </c>
      <c r="AE97" s="255" t="str">
        <f t="shared" si="25"/>
        <v/>
      </c>
      <c r="CF97" s="212"/>
      <c r="CG97" s="209"/>
    </row>
    <row r="98" spans="1:85" ht="26" customHeight="1" x14ac:dyDescent="0.7">
      <c r="A98" s="204" t="e">
        <f>VLOOKUP(D98,非表示_活動量と単位!$D$8:$E$75,2,FALSE)</f>
        <v>#N/A</v>
      </c>
      <c r="B98" s="505"/>
      <c r="C98" s="495"/>
      <c r="D98" s="88"/>
      <c r="E98" s="674"/>
      <c r="F98" s="678" t="str">
        <f t="shared" si="26"/>
        <v/>
      </c>
      <c r="G98" s="680" t="str">
        <f t="shared" si="17"/>
        <v/>
      </c>
      <c r="H98" s="659" t="str">
        <f t="shared" si="30"/>
        <v/>
      </c>
      <c r="I98" s="655" t="str">
        <f t="shared" si="19"/>
        <v/>
      </c>
      <c r="J98" s="661" t="str">
        <f t="shared" si="20"/>
        <v/>
      </c>
      <c r="K98" s="663" t="str">
        <f t="shared" si="21"/>
        <v/>
      </c>
      <c r="L98" s="664" t="str">
        <f t="shared" si="27"/>
        <v/>
      </c>
      <c r="M98" s="193"/>
      <c r="N98" s="97" t="str">
        <f t="shared" si="23"/>
        <v/>
      </c>
      <c r="O98" s="244"/>
      <c r="P98" s="199"/>
      <c r="Q98" s="107"/>
      <c r="R98" s="245"/>
      <c r="S98" s="245"/>
      <c r="T98" s="246"/>
      <c r="U98" s="246"/>
      <c r="V98" s="246"/>
      <c r="W98" s="246"/>
      <c r="X98" s="246"/>
      <c r="Y98" s="246"/>
      <c r="Z98" s="246"/>
      <c r="AA98" s="246"/>
      <c r="AB98" s="247"/>
      <c r="AC98" s="243"/>
      <c r="AD98" s="99" t="str">
        <f t="shared" si="24"/>
        <v/>
      </c>
      <c r="AE98" s="255" t="str">
        <f t="shared" si="25"/>
        <v/>
      </c>
      <c r="CF98" s="212"/>
      <c r="CG98" s="209"/>
    </row>
    <row r="99" spans="1:85" ht="26" customHeight="1" x14ac:dyDescent="0.7">
      <c r="A99" s="204" t="e">
        <f>VLOOKUP(D99,非表示_活動量と単位!$D$8:$E$75,2,FALSE)</f>
        <v>#N/A</v>
      </c>
      <c r="B99" s="505"/>
      <c r="C99" s="495"/>
      <c r="D99" s="88"/>
      <c r="E99" s="674"/>
      <c r="F99" s="678" t="str">
        <f t="shared" si="26"/>
        <v/>
      </c>
      <c r="G99" s="680" t="str">
        <f t="shared" si="17"/>
        <v/>
      </c>
      <c r="H99" s="659" t="str">
        <f t="shared" si="30"/>
        <v/>
      </c>
      <c r="I99" s="655" t="str">
        <f t="shared" si="19"/>
        <v/>
      </c>
      <c r="J99" s="661" t="str">
        <f t="shared" si="20"/>
        <v/>
      </c>
      <c r="K99" s="663" t="str">
        <f t="shared" si="21"/>
        <v/>
      </c>
      <c r="L99" s="664" t="str">
        <f t="shared" si="27"/>
        <v/>
      </c>
      <c r="M99" s="193"/>
      <c r="N99" s="97" t="str">
        <f t="shared" si="23"/>
        <v/>
      </c>
      <c r="O99" s="244"/>
      <c r="P99" s="199"/>
      <c r="Q99" s="107"/>
      <c r="R99" s="245"/>
      <c r="S99" s="245"/>
      <c r="T99" s="246"/>
      <c r="U99" s="246"/>
      <c r="V99" s="246"/>
      <c r="W99" s="246"/>
      <c r="X99" s="246"/>
      <c r="Y99" s="246"/>
      <c r="Z99" s="246"/>
      <c r="AA99" s="246"/>
      <c r="AB99" s="247"/>
      <c r="AC99" s="243"/>
      <c r="AD99" s="99" t="str">
        <f t="shared" si="24"/>
        <v/>
      </c>
      <c r="AE99" s="255" t="str">
        <f t="shared" si="25"/>
        <v/>
      </c>
      <c r="CF99" s="212"/>
      <c r="CG99" s="209"/>
    </row>
    <row r="100" spans="1:85" ht="26" customHeight="1" x14ac:dyDescent="0.7">
      <c r="A100" s="204" t="e">
        <f>VLOOKUP(D100,非表示_活動量と単位!$D$8:$E$75,2,FALSE)</f>
        <v>#N/A</v>
      </c>
      <c r="B100" s="505"/>
      <c r="C100" s="495"/>
      <c r="D100" s="88"/>
      <c r="E100" s="674"/>
      <c r="F100" s="678" t="str">
        <f t="shared" si="26"/>
        <v/>
      </c>
      <c r="G100" s="680" t="str">
        <f t="shared" si="17"/>
        <v/>
      </c>
      <c r="H100" s="659" t="str">
        <f t="shared" si="30"/>
        <v/>
      </c>
      <c r="I100" s="655" t="str">
        <f t="shared" si="19"/>
        <v/>
      </c>
      <c r="J100" s="661" t="str">
        <f t="shared" si="20"/>
        <v/>
      </c>
      <c r="K100" s="663" t="str">
        <f t="shared" si="21"/>
        <v/>
      </c>
      <c r="L100" s="664" t="str">
        <f t="shared" si="27"/>
        <v/>
      </c>
      <c r="M100" s="193"/>
      <c r="N100" s="97" t="str">
        <f t="shared" si="23"/>
        <v/>
      </c>
      <c r="O100" s="244"/>
      <c r="P100" s="199"/>
      <c r="Q100" s="107"/>
      <c r="R100" s="245"/>
      <c r="S100" s="245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243"/>
      <c r="AD100" s="99" t="str">
        <f t="shared" si="24"/>
        <v/>
      </c>
      <c r="AE100" s="255" t="str">
        <f t="shared" si="25"/>
        <v/>
      </c>
      <c r="CF100" s="212"/>
      <c r="CG100" s="209"/>
    </row>
    <row r="101" spans="1:85" ht="26" customHeight="1" x14ac:dyDescent="0.7">
      <c r="A101" s="204" t="e">
        <f>VLOOKUP(D101,非表示_活動量と単位!$D$8:$E$75,2,FALSE)</f>
        <v>#N/A</v>
      </c>
      <c r="B101" s="505"/>
      <c r="C101" s="495"/>
      <c r="D101" s="88"/>
      <c r="E101" s="674"/>
      <c r="F101" s="678" t="str">
        <f>IF(E101="","",INT(E101))</f>
        <v/>
      </c>
      <c r="G101" s="680" t="str">
        <f t="shared" si="17"/>
        <v/>
      </c>
      <c r="H101" s="659" t="str">
        <f t="shared" si="30"/>
        <v/>
      </c>
      <c r="I101" s="655" t="str">
        <f t="shared" si="19"/>
        <v/>
      </c>
      <c r="J101" s="661" t="str">
        <f t="shared" si="20"/>
        <v/>
      </c>
      <c r="K101" s="663" t="str">
        <f t="shared" si="21"/>
        <v/>
      </c>
      <c r="L101" s="664" t="str">
        <f t="shared" si="27"/>
        <v/>
      </c>
      <c r="M101" s="193"/>
      <c r="N101" s="97" t="str">
        <f t="shared" si="23"/>
        <v/>
      </c>
      <c r="O101" s="244"/>
      <c r="P101" s="199"/>
      <c r="Q101" s="107"/>
      <c r="R101" s="245"/>
      <c r="S101" s="245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243"/>
      <c r="AD101" s="99" t="str">
        <f t="shared" si="24"/>
        <v/>
      </c>
      <c r="AE101" s="255" t="str">
        <f t="shared" si="25"/>
        <v/>
      </c>
      <c r="CF101" s="212"/>
      <c r="CG101" s="209"/>
    </row>
    <row r="102" spans="1:85" ht="26" customHeight="1" thickBot="1" x14ac:dyDescent="0.75">
      <c r="A102" s="204" t="e">
        <f>VLOOKUP(D102,非表示_活動量と単位!$D$8:$E$75,2,FALSE)</f>
        <v>#N/A</v>
      </c>
      <c r="B102" s="505"/>
      <c r="C102" s="491"/>
      <c r="D102" s="89"/>
      <c r="E102" s="676"/>
      <c r="F102" s="681" t="str">
        <f t="shared" si="26"/>
        <v/>
      </c>
      <c r="G102" s="680" t="str">
        <f t="shared" si="17"/>
        <v/>
      </c>
      <c r="H102" s="659" t="str">
        <f t="shared" si="30"/>
        <v/>
      </c>
      <c r="I102" s="655" t="str">
        <f t="shared" si="19"/>
        <v/>
      </c>
      <c r="J102" s="661" t="str">
        <f t="shared" si="20"/>
        <v/>
      </c>
      <c r="K102" s="663" t="str">
        <f t="shared" si="21"/>
        <v/>
      </c>
      <c r="L102" s="664" t="str">
        <f t="shared" si="27"/>
        <v/>
      </c>
      <c r="M102" s="196"/>
      <c r="N102" s="513" t="str">
        <f t="shared" si="23"/>
        <v/>
      </c>
      <c r="O102" s="514"/>
      <c r="P102" s="515"/>
      <c r="Q102" s="110"/>
      <c r="R102" s="252"/>
      <c r="S102" s="252"/>
      <c r="T102" s="253"/>
      <c r="U102" s="253"/>
      <c r="V102" s="253"/>
      <c r="W102" s="253"/>
      <c r="X102" s="253"/>
      <c r="Y102" s="253"/>
      <c r="Z102" s="253"/>
      <c r="AA102" s="253"/>
      <c r="AB102" s="516"/>
      <c r="AC102" s="517"/>
      <c r="AD102" s="239" t="str">
        <f t="shared" si="24"/>
        <v/>
      </c>
      <c r="AE102" s="256" t="str">
        <f t="shared" ref="AE102" si="32">IF($D102="","",IF(AD102="---","---",IF(OR($D102="系統電力",$D102="産業用蒸気",$D102="温水",$D102="冷水",$D102="蒸気（産業用以外）"),F102*VLOOKUP($D102,GJ換算係数,2,FALSE),F102*H102)))</f>
        <v/>
      </c>
      <c r="CF102" s="212"/>
      <c r="CG102" s="209"/>
    </row>
    <row r="103" spans="1:85" ht="12" customHeight="1" x14ac:dyDescent="0.7">
      <c r="B103" s="263"/>
      <c r="N103" s="34"/>
      <c r="O103" s="34"/>
      <c r="P103" s="34"/>
      <c r="CF103" s="212"/>
      <c r="CG103" s="209"/>
    </row>
    <row r="104" spans="1:85" ht="12" customHeight="1" x14ac:dyDescent="0.7">
      <c r="B104" s="263"/>
      <c r="N104" s="34"/>
      <c r="O104" s="34"/>
      <c r="P104" s="34"/>
      <c r="CF104" s="212"/>
      <c r="CG104" s="209"/>
    </row>
    <row r="105" spans="1:85" ht="12" customHeight="1" x14ac:dyDescent="0.7">
      <c r="B105" s="263"/>
      <c r="N105" s="34"/>
      <c r="O105" s="34"/>
      <c r="P105" s="34"/>
      <c r="CF105" s="212"/>
      <c r="CG105" s="209"/>
    </row>
    <row r="106" spans="1:85" ht="12" customHeight="1" x14ac:dyDescent="0.7">
      <c r="B106" s="263"/>
      <c r="N106" s="34"/>
      <c r="O106" s="34"/>
      <c r="P106" s="34"/>
      <c r="CF106" s="212"/>
      <c r="CG106" s="209"/>
    </row>
    <row r="107" spans="1:85" ht="12" customHeight="1" x14ac:dyDescent="0.7">
      <c r="B107" s="263"/>
      <c r="N107" s="34"/>
      <c r="O107" s="34"/>
      <c r="P107" s="34"/>
      <c r="CF107" s="212"/>
      <c r="CG107" s="209"/>
    </row>
    <row r="108" spans="1:85" ht="12" customHeight="1" x14ac:dyDescent="0.7">
      <c r="B108" s="263"/>
      <c r="N108" s="34"/>
      <c r="O108" s="34"/>
      <c r="P108" s="34"/>
      <c r="CF108" s="212"/>
      <c r="CG108" s="209"/>
    </row>
    <row r="109" spans="1:85" ht="12" customHeight="1" x14ac:dyDescent="0.7">
      <c r="B109" s="263"/>
      <c r="N109" s="34"/>
      <c r="O109" s="34"/>
      <c r="P109" s="34"/>
      <c r="CF109" s="212"/>
      <c r="CG109" s="209"/>
    </row>
    <row r="110" spans="1:85" ht="12" customHeight="1" x14ac:dyDescent="0.7">
      <c r="B110" s="263"/>
      <c r="N110" s="34"/>
      <c r="O110" s="34"/>
      <c r="P110" s="34"/>
      <c r="CF110" s="212"/>
      <c r="CG110" s="209"/>
    </row>
    <row r="111" spans="1:85" ht="12" customHeight="1" x14ac:dyDescent="0.7">
      <c r="B111" s="263"/>
      <c r="N111" s="34"/>
      <c r="O111" s="34"/>
      <c r="P111" s="34"/>
      <c r="CF111" s="212"/>
      <c r="CG111" s="209"/>
    </row>
    <row r="112" spans="1:85" ht="12" customHeight="1" x14ac:dyDescent="0.7">
      <c r="B112" s="263"/>
      <c r="N112" s="34"/>
      <c r="O112" s="34"/>
      <c r="P112" s="34"/>
      <c r="CF112" s="212"/>
      <c r="CG112" s="209"/>
    </row>
    <row r="113" spans="2:85" ht="12" customHeight="1" x14ac:dyDescent="0.7">
      <c r="B113" s="263"/>
      <c r="N113" s="34"/>
      <c r="O113" s="34"/>
      <c r="P113" s="34"/>
      <c r="CF113" s="212"/>
      <c r="CG113" s="209"/>
    </row>
    <row r="114" spans="2:85" ht="12" customHeight="1" x14ac:dyDescent="0.7">
      <c r="B114" s="263"/>
      <c r="N114" s="34"/>
      <c r="O114" s="34"/>
      <c r="P114" s="34"/>
      <c r="CF114" s="212"/>
      <c r="CG114" s="209"/>
    </row>
    <row r="115" spans="2:85" ht="12" customHeight="1" x14ac:dyDescent="0.7">
      <c r="B115" s="263"/>
      <c r="N115" s="34"/>
      <c r="O115" s="34"/>
      <c r="P115" s="34"/>
      <c r="CF115" s="212"/>
      <c r="CG115" s="209"/>
    </row>
    <row r="116" spans="2:85" ht="12" customHeight="1" x14ac:dyDescent="0.7">
      <c r="B116" s="263"/>
      <c r="CF116" s="212"/>
      <c r="CG116" s="209"/>
    </row>
    <row r="117" spans="2:85" ht="12" customHeight="1" x14ac:dyDescent="0.7">
      <c r="B117" s="263"/>
      <c r="CF117" s="212"/>
      <c r="CG117" s="209"/>
    </row>
    <row r="118" spans="2:85" ht="12" customHeight="1" x14ac:dyDescent="0.7">
      <c r="B118" s="263"/>
      <c r="CF118" s="212"/>
      <c r="CG118" s="209"/>
    </row>
    <row r="119" spans="2:85" ht="12" customHeight="1" x14ac:dyDescent="0.7">
      <c r="B119" s="263"/>
      <c r="CF119" s="212"/>
      <c r="CG119" s="209"/>
    </row>
    <row r="120" spans="2:85" ht="12" customHeight="1" x14ac:dyDescent="0.7">
      <c r="B120" s="263"/>
      <c r="CF120" s="212"/>
      <c r="CG120" s="209"/>
    </row>
    <row r="121" spans="2:85" ht="12" customHeight="1" x14ac:dyDescent="0.7">
      <c r="B121" s="263"/>
      <c r="CF121" s="212"/>
      <c r="CG121" s="209"/>
    </row>
    <row r="122" spans="2:85" ht="12" customHeight="1" x14ac:dyDescent="0.7">
      <c r="B122" s="263"/>
      <c r="CF122" s="212"/>
      <c r="CG122" s="209"/>
    </row>
    <row r="123" spans="2:85" ht="12" customHeight="1" x14ac:dyDescent="0.7">
      <c r="B123" s="263"/>
      <c r="CF123" s="212"/>
      <c r="CG123" s="209"/>
    </row>
    <row r="124" spans="2:85" ht="12" customHeight="1" x14ac:dyDescent="0.7">
      <c r="B124" s="263"/>
      <c r="CF124" s="212"/>
      <c r="CG124" s="209"/>
    </row>
    <row r="125" spans="2:85" ht="12" customHeight="1" x14ac:dyDescent="0.7"/>
    <row r="126" spans="2:85" ht="12" customHeight="1" x14ac:dyDescent="0.7"/>
    <row r="127" spans="2:85" ht="12" customHeight="1" x14ac:dyDescent="0.7"/>
    <row r="128" spans="2:85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spans="116:117" ht="12" customHeight="1" x14ac:dyDescent="0.7"/>
    <row r="146" spans="116:117" ht="12" customHeight="1" x14ac:dyDescent="0.7"/>
    <row r="147" spans="116:117" ht="12" customHeight="1" thickBot="1" x14ac:dyDescent="0.75">
      <c r="DM147" s="207" t="s">
        <v>676</v>
      </c>
    </row>
    <row r="148" spans="116:117" ht="12" customHeight="1" x14ac:dyDescent="0.7">
      <c r="DM148" s="213" t="s">
        <v>672</v>
      </c>
    </row>
    <row r="149" spans="116:117" ht="12" customHeight="1" x14ac:dyDescent="0.7">
      <c r="DM149" s="214" t="s">
        <v>674</v>
      </c>
    </row>
    <row r="150" spans="116:117" ht="12" customHeight="1" x14ac:dyDescent="0.7">
      <c r="DL150" s="215"/>
      <c r="DM150" s="214" t="s">
        <v>678</v>
      </c>
    </row>
    <row r="151" spans="116:117" ht="12" customHeight="1" x14ac:dyDescent="0.7">
      <c r="DL151" s="215"/>
      <c r="DM151" s="214" t="s">
        <v>675</v>
      </c>
    </row>
    <row r="152" spans="116:117" ht="12" customHeight="1" thickBot="1" x14ac:dyDescent="0.75">
      <c r="DL152" s="215"/>
      <c r="DM152" s="216" t="s">
        <v>673</v>
      </c>
    </row>
    <row r="153" spans="116:117" ht="12" customHeight="1" x14ac:dyDescent="0.7"/>
    <row r="154" spans="116:117" ht="12" customHeight="1" x14ac:dyDescent="0.7"/>
    <row r="155" spans="116:117" ht="12" customHeight="1" x14ac:dyDescent="0.7"/>
    <row r="156" spans="116:117" ht="12" customHeight="1" x14ac:dyDescent="0.7"/>
    <row r="157" spans="116:117" ht="12" customHeight="1" x14ac:dyDescent="0.7"/>
    <row r="158" spans="116:117" ht="12" customHeight="1" x14ac:dyDescent="0.7"/>
    <row r="159" spans="116:117" ht="12" customHeight="1" x14ac:dyDescent="0.7"/>
    <row r="160" spans="116:117" ht="12" customHeight="1" x14ac:dyDescent="0.7"/>
    <row r="161" ht="12" customHeight="1" x14ac:dyDescent="0.7"/>
    <row r="162" ht="12" customHeight="1" x14ac:dyDescent="0.7"/>
    <row r="163" ht="12" customHeight="1" x14ac:dyDescent="0.7"/>
    <row r="164" ht="12" customHeight="1" x14ac:dyDescent="0.7"/>
    <row r="165" ht="12" customHeight="1" x14ac:dyDescent="0.7"/>
    <row r="166" ht="12" customHeight="1" x14ac:dyDescent="0.7"/>
    <row r="167" ht="12" customHeight="1" x14ac:dyDescent="0.7"/>
    <row r="168" ht="12" customHeight="1" x14ac:dyDescent="0.7"/>
    <row r="169" ht="12" customHeight="1" x14ac:dyDescent="0.7"/>
    <row r="170" ht="12" customHeight="1" x14ac:dyDescent="0.7"/>
    <row r="171" ht="12" customHeight="1" x14ac:dyDescent="0.7"/>
    <row r="172" ht="12" customHeight="1" x14ac:dyDescent="0.7"/>
    <row r="173" ht="12" customHeight="1" x14ac:dyDescent="0.7"/>
    <row r="174" ht="12" customHeight="1" x14ac:dyDescent="0.7"/>
    <row r="175" ht="12" customHeight="1" x14ac:dyDescent="0.7"/>
    <row r="176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spans="111:115" ht="12" customHeight="1" x14ac:dyDescent="0.7"/>
    <row r="194" spans="111:115" ht="12" customHeight="1" x14ac:dyDescent="0.7"/>
    <row r="195" spans="111:115" ht="12" customHeight="1" x14ac:dyDescent="0.7"/>
    <row r="196" spans="111:115" ht="12" customHeight="1" x14ac:dyDescent="0.7"/>
    <row r="197" spans="111:115" ht="12" customHeight="1" x14ac:dyDescent="0.7"/>
    <row r="198" spans="111:115" ht="12" customHeight="1" x14ac:dyDescent="0.7"/>
    <row r="199" spans="111:115" ht="12" customHeight="1" x14ac:dyDescent="0.7">
      <c r="DG199" s="187"/>
      <c r="DH199" s="187"/>
      <c r="DI199" s="187"/>
      <c r="DJ199" s="187"/>
      <c r="DK199" s="187"/>
    </row>
    <row r="200" spans="111:115" ht="12" customHeight="1" x14ac:dyDescent="0.7">
      <c r="DG200" s="187"/>
      <c r="DH200" s="187"/>
      <c r="DI200" s="187"/>
      <c r="DJ200" s="187"/>
      <c r="DK200" s="187"/>
    </row>
    <row r="201" spans="111:115" ht="12" customHeight="1" x14ac:dyDescent="0.7">
      <c r="DG201" s="187"/>
      <c r="DH201" s="187"/>
      <c r="DI201" s="187"/>
      <c r="DJ201" s="187"/>
      <c r="DK201" s="187"/>
    </row>
    <row r="202" spans="111:115" ht="12" customHeight="1" x14ac:dyDescent="0.7">
      <c r="DG202" s="187"/>
      <c r="DH202" s="187"/>
      <c r="DI202" s="187"/>
      <c r="DJ202" s="187"/>
      <c r="DK202" s="187"/>
    </row>
    <row r="203" spans="111:115" ht="12" customHeight="1" x14ac:dyDescent="0.7">
      <c r="DG203" s="187"/>
      <c r="DH203" s="187"/>
      <c r="DI203" s="187"/>
      <c r="DJ203" s="187"/>
      <c r="DK203" s="187"/>
    </row>
    <row r="204" spans="111:115" ht="12" customHeight="1" x14ac:dyDescent="0.7">
      <c r="DG204" s="187"/>
      <c r="DH204" s="187"/>
      <c r="DI204" s="187"/>
      <c r="DJ204" s="187"/>
      <c r="DK204" s="187"/>
    </row>
    <row r="205" spans="111:115" ht="12" customHeight="1" x14ac:dyDescent="0.7">
      <c r="DG205" s="187"/>
      <c r="DH205" s="187"/>
      <c r="DI205" s="187"/>
      <c r="DJ205" s="187"/>
      <c r="DK205" s="187"/>
    </row>
    <row r="206" spans="111:115" ht="12" customHeight="1" x14ac:dyDescent="0.7"/>
    <row r="207" spans="111:115" ht="12" customHeight="1" x14ac:dyDescent="0.7"/>
    <row r="208" spans="111:115" ht="12" customHeight="1" x14ac:dyDescent="0.7"/>
    <row r="209" ht="12" customHeight="1" x14ac:dyDescent="0.7"/>
    <row r="210" ht="12" customHeight="1" x14ac:dyDescent="0.7"/>
    <row r="211" ht="12" customHeight="1" x14ac:dyDescent="0.7"/>
    <row r="212" ht="12" customHeight="1" x14ac:dyDescent="0.7"/>
    <row r="213" ht="12" customHeight="1" x14ac:dyDescent="0.7"/>
    <row r="214" ht="12" customHeight="1" x14ac:dyDescent="0.7"/>
    <row r="215" ht="12" customHeight="1" x14ac:dyDescent="0.7"/>
    <row r="216" ht="12" customHeight="1" x14ac:dyDescent="0.7"/>
    <row r="217" ht="12" customHeight="1" x14ac:dyDescent="0.7"/>
    <row r="218" ht="12" customHeight="1" x14ac:dyDescent="0.7"/>
    <row r="219" ht="12" customHeight="1" x14ac:dyDescent="0.7"/>
    <row r="220" ht="12" customHeight="1" x14ac:dyDescent="0.7"/>
    <row r="221" ht="12" customHeight="1" x14ac:dyDescent="0.7"/>
    <row r="222" ht="12" customHeight="1" x14ac:dyDescent="0.7"/>
    <row r="223" ht="12" customHeight="1" x14ac:dyDescent="0.7"/>
    <row r="224" ht="12" customHeight="1" x14ac:dyDescent="0.7"/>
    <row r="225" ht="12" customHeight="1" x14ac:dyDescent="0.7"/>
    <row r="226" ht="12" customHeight="1" x14ac:dyDescent="0.7"/>
    <row r="227" ht="12" customHeight="1" x14ac:dyDescent="0.7"/>
    <row r="228" ht="12" customHeight="1" x14ac:dyDescent="0.7"/>
    <row r="229" ht="12" customHeight="1" x14ac:dyDescent="0.7"/>
    <row r="230" ht="12" customHeight="1" x14ac:dyDescent="0.7"/>
    <row r="231" ht="12" customHeight="1" x14ac:dyDescent="0.7"/>
    <row r="232" ht="12" customHeight="1" x14ac:dyDescent="0.7"/>
    <row r="233" ht="12" customHeight="1" x14ac:dyDescent="0.7"/>
    <row r="234" ht="12" customHeight="1" x14ac:dyDescent="0.7"/>
    <row r="235" ht="12" customHeight="1" x14ac:dyDescent="0.7"/>
    <row r="236" ht="12" customHeight="1" x14ac:dyDescent="0.7"/>
    <row r="237" ht="12" customHeight="1" x14ac:dyDescent="0.7"/>
    <row r="238" ht="12" customHeight="1" x14ac:dyDescent="0.7"/>
    <row r="239" ht="12" customHeight="1" x14ac:dyDescent="0.7"/>
    <row r="240" ht="12" customHeight="1" x14ac:dyDescent="0.7"/>
    <row r="241" ht="12" customHeight="1" x14ac:dyDescent="0.7"/>
    <row r="242" ht="12" customHeight="1" x14ac:dyDescent="0.7"/>
    <row r="243" ht="12" customHeight="1" x14ac:dyDescent="0.7"/>
    <row r="244" ht="12" customHeight="1" x14ac:dyDescent="0.7"/>
    <row r="245" ht="12" customHeight="1" x14ac:dyDescent="0.7"/>
    <row r="246" ht="12" customHeight="1" x14ac:dyDescent="0.7"/>
    <row r="247" ht="12" customHeight="1" x14ac:dyDescent="0.7"/>
    <row r="248" ht="12" customHeight="1" x14ac:dyDescent="0.7"/>
  </sheetData>
  <sheetProtection algorithmName="SHA-512" hashValue="r4UEDCZidoyzwMNMEVyrZPR7ZM6K8iSY9FQjVwIMtOuCFYghSKRnEYzRzfDu8iai/mvGvXxyMB5TvDtl2osySg==" saltValue="CLxib1nix8wPZOfkpJBcMw==" spinCount="100000" sheet="1" scenarios="1" formatRows="0"/>
  <mergeCells count="36">
    <mergeCell ref="AC4:AC6"/>
    <mergeCell ref="AD4:AE4"/>
    <mergeCell ref="AD5:AD6"/>
    <mergeCell ref="AE5:AE6"/>
    <mergeCell ref="J32:K32"/>
    <mergeCell ref="P4:AA5"/>
    <mergeCell ref="AB4:AB6"/>
    <mergeCell ref="J33:K33"/>
    <mergeCell ref="L4:L6"/>
    <mergeCell ref="M4:M6"/>
    <mergeCell ref="N4:N5"/>
    <mergeCell ref="O4:O6"/>
    <mergeCell ref="J4:K5"/>
    <mergeCell ref="B4:B6"/>
    <mergeCell ref="C4:C6"/>
    <mergeCell ref="D4:D6"/>
    <mergeCell ref="H4:I5"/>
    <mergeCell ref="F4:G5"/>
    <mergeCell ref="E4:E6"/>
    <mergeCell ref="B45:B47"/>
    <mergeCell ref="C45:C47"/>
    <mergeCell ref="D45:D47"/>
    <mergeCell ref="H45:I46"/>
    <mergeCell ref="F45:G46"/>
    <mergeCell ref="E45:E47"/>
    <mergeCell ref="J45:K46"/>
    <mergeCell ref="L45:L47"/>
    <mergeCell ref="M45:M47"/>
    <mergeCell ref="N45:N46"/>
    <mergeCell ref="O45:O47"/>
    <mergeCell ref="P45:AA46"/>
    <mergeCell ref="AB45:AB47"/>
    <mergeCell ref="AC45:AC47"/>
    <mergeCell ref="AD45:AE45"/>
    <mergeCell ref="AD46:AD47"/>
    <mergeCell ref="AE46:AE47"/>
  </mergeCells>
  <phoneticPr fontId="2"/>
  <conditionalFormatting sqref="AC10:AE12 M7:AE7 D7 L32:L33 AE32:AE33 M8:N12 B7:B12 D48 B86:D102 B84:B85 M84:N85 AC84:AE85 B48:B53 M49:N53 AC51:AE53 B76:D83 AC74:AE75 B59:B65 M59:N65 AC64:AE65 M71:N75 B71:B75 B13:D31 M13:AE21 B54:D58 B66:D70 M48:AE48 M66:AE70 M54:AE58 M76:AE83 M86:AE102 G22:AE31">
    <cfRule type="expression" dxfId="377" priority="150">
      <formula>$BQ$3=TRUE</formula>
    </cfRule>
  </conditionalFormatting>
  <conditionalFormatting sqref="C10:D12">
    <cfRule type="expression" dxfId="376" priority="148">
      <formula>$BQ$3=TRUE</formula>
    </cfRule>
  </conditionalFormatting>
  <conditionalFormatting sqref="O10:AB12">
    <cfRule type="expression" dxfId="375" priority="147">
      <formula>$BQ$3=TRUE</formula>
    </cfRule>
  </conditionalFormatting>
  <conditionalFormatting sqref="C7">
    <cfRule type="expression" dxfId="374" priority="141">
      <formula>$BQ$3=TRUE</formula>
    </cfRule>
  </conditionalFormatting>
  <conditionalFormatting sqref="AC8:AE9">
    <cfRule type="expression" dxfId="373" priority="139">
      <formula>$BQ$3=TRUE</formula>
    </cfRule>
  </conditionalFormatting>
  <conditionalFormatting sqref="C8:D9">
    <cfRule type="expression" dxfId="372" priority="138">
      <formula>$BQ$3=TRUE</formula>
    </cfRule>
  </conditionalFormatting>
  <conditionalFormatting sqref="O8:AB9">
    <cfRule type="expression" dxfId="371" priority="137">
      <formula>$BQ$3=TRUE</formula>
    </cfRule>
  </conditionalFormatting>
  <conditionalFormatting sqref="C51:D51">
    <cfRule type="expression" dxfId="370" priority="124">
      <formula>$BQ$3=TRUE</formula>
    </cfRule>
  </conditionalFormatting>
  <conditionalFormatting sqref="O51:AB51">
    <cfRule type="expression" dxfId="369" priority="123">
      <formula>$BQ$3=TRUE</formula>
    </cfRule>
  </conditionalFormatting>
  <conditionalFormatting sqref="C48">
    <cfRule type="expression" dxfId="368" priority="119">
      <formula>$BQ$3=TRUE</formula>
    </cfRule>
  </conditionalFormatting>
  <conditionalFormatting sqref="AC49:AE50">
    <cfRule type="expression" dxfId="367" priority="117">
      <formula>$BQ$3=TRUE</formula>
    </cfRule>
  </conditionalFormatting>
  <conditionalFormatting sqref="C49:D50">
    <cfRule type="expression" dxfId="366" priority="116">
      <formula>$BQ$3=TRUE</formula>
    </cfRule>
  </conditionalFormatting>
  <conditionalFormatting sqref="O49:AB50">
    <cfRule type="expression" dxfId="365" priority="115">
      <formula>$BQ$3=TRUE</formula>
    </cfRule>
  </conditionalFormatting>
  <conditionalFormatting sqref="C84:D85">
    <cfRule type="expression" dxfId="364" priority="109">
      <formula>$BQ$3=TRUE</formula>
    </cfRule>
  </conditionalFormatting>
  <conditionalFormatting sqref="O84:AB85">
    <cfRule type="expression" dxfId="363" priority="108">
      <formula>$BQ$3=TRUE</formula>
    </cfRule>
  </conditionalFormatting>
  <conditionalFormatting sqref="C52:D53">
    <cfRule type="expression" dxfId="362" priority="104">
      <formula>$BQ$3=TRUE</formula>
    </cfRule>
  </conditionalFormatting>
  <conditionalFormatting sqref="O52:AB53">
    <cfRule type="expression" dxfId="361" priority="103">
      <formula>$BQ$3=TRUE</formula>
    </cfRule>
  </conditionalFormatting>
  <conditionalFormatting sqref="AC73:AE73">
    <cfRule type="expression" dxfId="360" priority="100">
      <formula>$BQ$3=TRUE</formula>
    </cfRule>
  </conditionalFormatting>
  <conditionalFormatting sqref="C73:D73">
    <cfRule type="expression" dxfId="359" priority="99">
      <formula>$BQ$3=TRUE</formula>
    </cfRule>
  </conditionalFormatting>
  <conditionalFormatting sqref="O73:AB73">
    <cfRule type="expression" dxfId="358" priority="98">
      <formula>$BQ$3=TRUE</formula>
    </cfRule>
  </conditionalFormatting>
  <conditionalFormatting sqref="AC59:AE60">
    <cfRule type="expression" dxfId="357" priority="93">
      <formula>$BQ$3=TRUE</formula>
    </cfRule>
  </conditionalFormatting>
  <conditionalFormatting sqref="C59:D60">
    <cfRule type="expression" dxfId="356" priority="92">
      <formula>$BQ$3=TRUE</formula>
    </cfRule>
  </conditionalFormatting>
  <conditionalFormatting sqref="O59:AB60">
    <cfRule type="expression" dxfId="355" priority="91">
      <formula>$BQ$3=TRUE</formula>
    </cfRule>
  </conditionalFormatting>
  <conditionalFormatting sqref="C74:D75">
    <cfRule type="expression" dxfId="354" priority="85">
      <formula>$BQ$3=TRUE</formula>
    </cfRule>
  </conditionalFormatting>
  <conditionalFormatting sqref="O74:AB75">
    <cfRule type="expression" dxfId="353" priority="84">
      <formula>$BQ$3=TRUE</formula>
    </cfRule>
  </conditionalFormatting>
  <conditionalFormatting sqref="AC63:AE63">
    <cfRule type="expression" dxfId="352" priority="81">
      <formula>$BQ$3=TRUE</formula>
    </cfRule>
  </conditionalFormatting>
  <conditionalFormatting sqref="C63:D63">
    <cfRule type="expression" dxfId="351" priority="80">
      <formula>$BQ$3=TRUE</formula>
    </cfRule>
  </conditionalFormatting>
  <conditionalFormatting sqref="O63:AB63">
    <cfRule type="expression" dxfId="350" priority="79">
      <formula>$BQ$3=TRUE</formula>
    </cfRule>
  </conditionalFormatting>
  <conditionalFormatting sqref="AC61:AE62">
    <cfRule type="expression" dxfId="349" priority="74">
      <formula>$BQ$3=TRUE</formula>
    </cfRule>
  </conditionalFormatting>
  <conditionalFormatting sqref="C61:D62">
    <cfRule type="expression" dxfId="348" priority="73">
      <formula>$BQ$3=TRUE</formula>
    </cfRule>
  </conditionalFormatting>
  <conditionalFormatting sqref="O61:AB62">
    <cfRule type="expression" dxfId="347" priority="72">
      <formula>$BQ$3=TRUE</formula>
    </cfRule>
  </conditionalFormatting>
  <conditionalFormatting sqref="C64:D65">
    <cfRule type="expression" dxfId="346" priority="66">
      <formula>$BQ$3=TRUE</formula>
    </cfRule>
  </conditionalFormatting>
  <conditionalFormatting sqref="O64:AB65">
    <cfRule type="expression" dxfId="345" priority="65">
      <formula>$BQ$3=TRUE</formula>
    </cfRule>
  </conditionalFormatting>
  <conditionalFormatting sqref="AC71:AE72">
    <cfRule type="expression" dxfId="344" priority="62">
      <formula>$BQ$3=TRUE</formula>
    </cfRule>
  </conditionalFormatting>
  <conditionalFormatting sqref="C71:D72">
    <cfRule type="expression" dxfId="343" priority="61">
      <formula>$BQ$3=TRUE</formula>
    </cfRule>
  </conditionalFormatting>
  <conditionalFormatting sqref="O71:AB72">
    <cfRule type="expression" dxfId="342" priority="60">
      <formula>$BQ$3=TRUE</formula>
    </cfRule>
  </conditionalFormatting>
  <conditionalFormatting sqref="L32 G8:G10 G13:G21 K7:L21 K48:L102">
    <cfRule type="expression" dxfId="341" priority="54">
      <formula>$BO$3=TRUE</formula>
    </cfRule>
  </conditionalFormatting>
  <conditionalFormatting sqref="L33">
    <cfRule type="expression" dxfId="340" priority="53">
      <formula>$BO$3=TRUE</formula>
    </cfRule>
  </conditionalFormatting>
  <conditionalFormatting sqref="L33">
    <cfRule type="expression" dxfId="339" priority="52">
      <formula>$BO$3=TRUE</formula>
    </cfRule>
  </conditionalFormatting>
  <conditionalFormatting sqref="AE32">
    <cfRule type="expression" dxfId="338" priority="51">
      <formula>$BO$3=TRUE</formula>
    </cfRule>
  </conditionalFormatting>
  <conditionalFormatting sqref="G7">
    <cfRule type="expression" dxfId="337" priority="47">
      <formula>$BO$3=TRUE</formula>
    </cfRule>
  </conditionalFormatting>
  <conditionalFormatting sqref="G11:G12">
    <cfRule type="expression" dxfId="336" priority="45">
      <formula>$BO$3=TRUE</formula>
    </cfRule>
  </conditionalFormatting>
  <conditionalFormatting sqref="G48:G102">
    <cfRule type="expression" dxfId="335" priority="38">
      <formula>$BO$3=TRUE</formula>
    </cfRule>
  </conditionalFormatting>
  <conditionalFormatting sqref="H7:I21">
    <cfRule type="expression" dxfId="334" priority="30">
      <formula>$A7=1</formula>
    </cfRule>
    <cfRule type="expression" dxfId="333" priority="33">
      <formula>VLOOKUP($C7,モニタリングポイント,9,FALSE)="デフォルト値"</formula>
    </cfRule>
  </conditionalFormatting>
  <conditionalFormatting sqref="H7:I21">
    <cfRule type="expression" dxfId="332" priority="34">
      <formula>$BO$3=TRUE</formula>
    </cfRule>
  </conditionalFormatting>
  <conditionalFormatting sqref="J7:K21">
    <cfRule type="expression" dxfId="331" priority="32">
      <formula xml:space="preserve"> VLOOKUP($C7,モニタリングポイント,11,FALSE)="デフォルト値"</formula>
    </cfRule>
  </conditionalFormatting>
  <conditionalFormatting sqref="J7:J21">
    <cfRule type="expression" dxfId="330" priority="31">
      <formula>$BO$3=TRUE</formula>
    </cfRule>
  </conditionalFormatting>
  <conditionalFormatting sqref="H48:I102">
    <cfRule type="expression" dxfId="329" priority="25">
      <formula>$A48=1</formula>
    </cfRule>
    <cfRule type="expression" dxfId="328" priority="28">
      <formula>VLOOKUP($C48,モニタリングポイント,9,FALSE)="デフォルト値"</formula>
    </cfRule>
  </conditionalFormatting>
  <conditionalFormatting sqref="H48:I102">
    <cfRule type="expression" dxfId="327" priority="29">
      <formula>$BO$3=TRUE</formula>
    </cfRule>
  </conditionalFormatting>
  <conditionalFormatting sqref="J48:K102">
    <cfRule type="expression" dxfId="326" priority="27">
      <formula xml:space="preserve"> VLOOKUP($C48,モニタリングポイント,11,FALSE)="デフォルト値"</formula>
    </cfRule>
  </conditionalFormatting>
  <conditionalFormatting sqref="J48:J102">
    <cfRule type="expression" dxfId="325" priority="26">
      <formula>$BO$3=TRUE</formula>
    </cfRule>
  </conditionalFormatting>
  <conditionalFormatting sqref="E13:E22 E30:E31 E7:E10">
    <cfRule type="expression" dxfId="324" priority="24">
      <formula>$BR$3=TRUE</formula>
    </cfRule>
  </conditionalFormatting>
  <conditionalFormatting sqref="E29">
    <cfRule type="expression" dxfId="323" priority="23">
      <formula>$BR$3=TRUE</formula>
    </cfRule>
  </conditionalFormatting>
  <conditionalFormatting sqref="E28">
    <cfRule type="expression" dxfId="322" priority="22">
      <formula>$BR$3=TRUE</formula>
    </cfRule>
  </conditionalFormatting>
  <conditionalFormatting sqref="E27">
    <cfRule type="expression" dxfId="321" priority="21">
      <formula>$BR$3=TRUE</formula>
    </cfRule>
  </conditionalFormatting>
  <conditionalFormatting sqref="E26">
    <cfRule type="expression" dxfId="320" priority="20">
      <formula>$BR$3=TRUE</formula>
    </cfRule>
  </conditionalFormatting>
  <conditionalFormatting sqref="E11:E12">
    <cfRule type="expression" dxfId="319" priority="19">
      <formula>$BR$3=TRUE</formula>
    </cfRule>
  </conditionalFormatting>
  <conditionalFormatting sqref="E25">
    <cfRule type="expression" dxfId="318" priority="18">
      <formula>$BR$3=TRUE</formula>
    </cfRule>
  </conditionalFormatting>
  <conditionalFormatting sqref="E24">
    <cfRule type="expression" dxfId="317" priority="17">
      <formula>$BR$3=TRUE</formula>
    </cfRule>
  </conditionalFormatting>
  <conditionalFormatting sqref="E23">
    <cfRule type="expression" dxfId="316" priority="16">
      <formula>$BR$3=TRUE</formula>
    </cfRule>
  </conditionalFormatting>
  <conditionalFormatting sqref="E48:E51 E54:E102">
    <cfRule type="expression" dxfId="315" priority="15">
      <formula>$BR$3=TRUE</formula>
    </cfRule>
  </conditionalFormatting>
  <conditionalFormatting sqref="E52:E53">
    <cfRule type="expression" dxfId="314" priority="14">
      <formula>$BR$3=TRUE</formula>
    </cfRule>
  </conditionalFormatting>
  <conditionalFormatting sqref="F1:F3 F32:F44 F103">
    <cfRule type="expression" dxfId="313" priority="13">
      <formula>$BR$3=TRUE</formula>
    </cfRule>
  </conditionalFormatting>
  <conditionalFormatting sqref="F32:F44">
    <cfRule type="expression" dxfId="312" priority="12">
      <formula>$BR$3=TRUE</formula>
    </cfRule>
  </conditionalFormatting>
  <conditionalFormatting sqref="F13:F22 F30:F31 F7:F10">
    <cfRule type="expression" dxfId="311" priority="11">
      <formula>$BR$3=TRUE</formula>
    </cfRule>
  </conditionalFormatting>
  <conditionalFormatting sqref="F29">
    <cfRule type="expression" dxfId="310" priority="10">
      <formula>$BR$3=TRUE</formula>
    </cfRule>
  </conditionalFormatting>
  <conditionalFormatting sqref="F28">
    <cfRule type="expression" dxfId="309" priority="9">
      <formula>$BR$3=TRUE</formula>
    </cfRule>
  </conditionalFormatting>
  <conditionalFormatting sqref="F27">
    <cfRule type="expression" dxfId="308" priority="8">
      <formula>$BR$3=TRUE</formula>
    </cfRule>
  </conditionalFormatting>
  <conditionalFormatting sqref="F26">
    <cfRule type="expression" dxfId="307" priority="7">
      <formula>$BR$3=TRUE</formula>
    </cfRule>
  </conditionalFormatting>
  <conditionalFormatting sqref="F11:F12">
    <cfRule type="expression" dxfId="306" priority="6">
      <formula>$BR$3=TRUE</formula>
    </cfRule>
  </conditionalFormatting>
  <conditionalFormatting sqref="F25">
    <cfRule type="expression" dxfId="305" priority="5">
      <formula>$BR$3=TRUE</formula>
    </cfRule>
  </conditionalFormatting>
  <conditionalFormatting sqref="F24">
    <cfRule type="expression" dxfId="304" priority="4">
      <formula>$BR$3=TRUE</formula>
    </cfRule>
  </conditionalFormatting>
  <conditionalFormatting sqref="F23">
    <cfRule type="expression" dxfId="303" priority="3">
      <formula>$BR$3=TRUE</formula>
    </cfRule>
  </conditionalFormatting>
  <conditionalFormatting sqref="F48:F51 F54:F102">
    <cfRule type="expression" dxfId="302" priority="2">
      <formula>$BR$3=TRUE</formula>
    </cfRule>
  </conditionalFormatting>
  <conditionalFormatting sqref="F52:F53">
    <cfRule type="expression" dxfId="301" priority="1">
      <formula>$BR$3=TRUE</formula>
    </cfRule>
  </conditionalFormatting>
  <dataValidations count="1">
    <dataValidation type="list" allowBlank="1" showInputMessage="1" showErrorMessage="1" sqref="D48:D102 D7:D31" xr:uid="{00000000-0002-0000-07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2" manualBreakCount="2">
    <brk id="21" max="30" man="1"/>
    <brk id="44" max="30" man="1"/>
  </rowBreaks>
  <colBreaks count="2" manualBreakCount="2">
    <brk id="13" max="43" man="1"/>
    <brk id="30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6</xdr:col>
                    <xdr:colOff>214313</xdr:colOff>
                    <xdr:row>0</xdr:row>
                    <xdr:rowOff>138113</xdr:rowOff>
                  </from>
                  <to>
                    <xdr:col>7</xdr:col>
                    <xdr:colOff>862013</xdr:colOff>
                    <xdr:row>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DM208"/>
  <sheetViews>
    <sheetView showGridLines="0" view="pageBreakPreview" zoomScale="80" zoomScaleNormal="85" zoomScaleSheetLayoutView="80" workbookViewId="0"/>
  </sheetViews>
  <sheetFormatPr defaultColWidth="8.6875" defaultRowHeight="12" x14ac:dyDescent="0.7"/>
  <cols>
    <col min="1" max="1" width="2.125" style="204" customWidth="1"/>
    <col min="2" max="2" width="4.125" style="187" customWidth="1"/>
    <col min="3" max="3" width="11.6875" style="5" customWidth="1"/>
    <col min="4" max="4" width="26.625" style="5" customWidth="1"/>
    <col min="5" max="6" width="14.5" style="5" customWidth="1"/>
    <col min="7" max="7" width="9.6875" style="33" customWidth="1"/>
    <col min="8" max="8" width="14.625" style="33" customWidth="1"/>
    <col min="9" max="9" width="9.6875" style="33" customWidth="1"/>
    <col min="10" max="10" width="14.5" style="33" customWidth="1"/>
    <col min="11" max="11" width="9.6875" style="33" customWidth="1"/>
    <col min="12" max="12" width="15.625" style="33" customWidth="1"/>
    <col min="13" max="13" width="57.5" style="33" customWidth="1"/>
    <col min="14" max="14" width="9" style="33" hidden="1" customWidth="1"/>
    <col min="15" max="19" width="8.6875" style="33" hidden="1" customWidth="1"/>
    <col min="20" max="29" width="8.6875" style="5" hidden="1" customWidth="1"/>
    <col min="30" max="30" width="22.1875" style="5" hidden="1" customWidth="1"/>
    <col min="31" max="31" width="12.625" style="5" hidden="1" customWidth="1"/>
    <col min="32" max="32" width="4.1875" style="187" customWidth="1"/>
    <col min="33" max="33" width="2.1875" style="187" customWidth="1"/>
    <col min="34" max="34" width="4" style="207" customWidth="1"/>
    <col min="35" max="68" width="2.1875" style="187" customWidth="1"/>
    <col min="69" max="69" width="9.1875" style="187" hidden="1" customWidth="1"/>
    <col min="70" max="83" width="2.1875" style="187" customWidth="1"/>
    <col min="84" max="84" width="2.1875" style="205" customWidth="1"/>
    <col min="85" max="85" width="2.1875" style="206" customWidth="1"/>
    <col min="86" max="94" width="2.1875" style="187" customWidth="1"/>
    <col min="95" max="95" width="8.6875" style="187"/>
    <col min="96" max="97" width="8.6875" style="207"/>
    <col min="98" max="98" width="6.125" style="207" customWidth="1"/>
    <col min="99" max="99" width="8.6875" style="207"/>
    <col min="100" max="100" width="8.1875" style="207" customWidth="1"/>
    <col min="101" max="101" width="9.6875" style="207" customWidth="1"/>
    <col min="102" max="102" width="6.5" style="207" customWidth="1"/>
    <col min="103" max="110" width="8.6875" style="207"/>
    <col min="111" max="111" width="26.1875" style="207" customWidth="1"/>
    <col min="112" max="117" width="8.6875" style="207"/>
    <col min="118" max="16384" width="8.6875" style="187"/>
  </cols>
  <sheetData>
    <row r="1" spans="1:85" ht="12" customHeight="1" thickBot="1" x14ac:dyDescent="0.75"/>
    <row r="2" spans="1:85" ht="18.600000000000001" customHeight="1" thickBot="1" x14ac:dyDescent="0.75">
      <c r="B2" s="498" t="str">
        <f ca="1">MID(CELL("filename",C2),FIND("]",CELL("filename",C2))+1,3)&amp;"．"</f>
        <v>6-3．</v>
      </c>
      <c r="C2" s="45" t="s">
        <v>887</v>
      </c>
      <c r="F2" s="130" t="str">
        <f>IF('4. 排出源リスト'!H5&amp;"年度"="","",'4. 排出源リスト'!H5&amp;"年度")</f>
        <v>令和4年度</v>
      </c>
      <c r="BQ2" s="187" t="s">
        <v>761</v>
      </c>
    </row>
    <row r="3" spans="1:85" ht="12" customHeight="1" thickBot="1" x14ac:dyDescent="0.75">
      <c r="BQ3" s="536" t="b">
        <v>0</v>
      </c>
    </row>
    <row r="4" spans="1:85" ht="17" customHeight="1" x14ac:dyDescent="0.7">
      <c r="B4" s="839"/>
      <c r="C4" s="840" t="s">
        <v>749</v>
      </c>
      <c r="D4" s="851" t="s">
        <v>586</v>
      </c>
      <c r="E4" s="896" t="s">
        <v>945</v>
      </c>
      <c r="F4" s="892" t="s">
        <v>946</v>
      </c>
      <c r="G4" s="879"/>
      <c r="H4" s="892" t="s">
        <v>588</v>
      </c>
      <c r="I4" s="893"/>
      <c r="J4" s="879" t="s">
        <v>659</v>
      </c>
      <c r="K4" s="879"/>
      <c r="L4" s="881" t="s">
        <v>836</v>
      </c>
      <c r="M4" s="884" t="s">
        <v>704</v>
      </c>
      <c r="N4" s="887" t="s">
        <v>747</v>
      </c>
      <c r="O4" s="889" t="s">
        <v>750</v>
      </c>
      <c r="P4" s="867" t="s">
        <v>862</v>
      </c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9" t="s">
        <v>751</v>
      </c>
      <c r="AC4" s="870" t="s">
        <v>748</v>
      </c>
      <c r="AD4" s="873" t="s">
        <v>772</v>
      </c>
      <c r="AE4" s="874"/>
    </row>
    <row r="5" spans="1:85" ht="14" customHeight="1" x14ac:dyDescent="0.7">
      <c r="B5" s="839"/>
      <c r="C5" s="841"/>
      <c r="D5" s="852"/>
      <c r="E5" s="897"/>
      <c r="F5" s="894"/>
      <c r="G5" s="880"/>
      <c r="H5" s="894"/>
      <c r="I5" s="895"/>
      <c r="J5" s="880"/>
      <c r="K5" s="880"/>
      <c r="L5" s="882"/>
      <c r="M5" s="885"/>
      <c r="N5" s="888"/>
      <c r="O5" s="890"/>
      <c r="P5" s="868"/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56"/>
      <c r="AC5" s="871"/>
      <c r="AD5" s="875" t="s">
        <v>773</v>
      </c>
      <c r="AE5" s="877" t="s">
        <v>755</v>
      </c>
      <c r="CF5" s="208"/>
      <c r="CG5" s="209"/>
    </row>
    <row r="6" spans="1:85" ht="20" customHeight="1" thickBot="1" x14ac:dyDescent="0.75">
      <c r="B6" s="839"/>
      <c r="C6" s="842"/>
      <c r="D6" s="853"/>
      <c r="E6" s="898"/>
      <c r="F6" s="229" t="s">
        <v>657</v>
      </c>
      <c r="G6" s="230" t="s">
        <v>658</v>
      </c>
      <c r="H6" s="231" t="s">
        <v>703</v>
      </c>
      <c r="I6" s="232" t="s">
        <v>676</v>
      </c>
      <c r="J6" s="233" t="s">
        <v>703</v>
      </c>
      <c r="K6" s="234" t="s">
        <v>676</v>
      </c>
      <c r="L6" s="883"/>
      <c r="M6" s="886"/>
      <c r="N6" s="235" t="s">
        <v>746</v>
      </c>
      <c r="O6" s="891"/>
      <c r="P6" s="105" t="s">
        <v>660</v>
      </c>
      <c r="Q6" s="105" t="s">
        <v>661</v>
      </c>
      <c r="R6" s="105" t="s">
        <v>662</v>
      </c>
      <c r="S6" s="105" t="s">
        <v>663</v>
      </c>
      <c r="T6" s="105" t="s">
        <v>664</v>
      </c>
      <c r="U6" s="105" t="s">
        <v>665</v>
      </c>
      <c r="V6" s="105" t="s">
        <v>666</v>
      </c>
      <c r="W6" s="105" t="s">
        <v>667</v>
      </c>
      <c r="X6" s="105" t="s">
        <v>668</v>
      </c>
      <c r="Y6" s="105" t="s">
        <v>669</v>
      </c>
      <c r="Z6" s="105" t="s">
        <v>670</v>
      </c>
      <c r="AA6" s="105" t="s">
        <v>671</v>
      </c>
      <c r="AB6" s="857"/>
      <c r="AC6" s="872"/>
      <c r="AD6" s="876"/>
      <c r="AE6" s="878"/>
      <c r="AH6" s="467"/>
      <c r="CF6" s="210"/>
      <c r="CG6" s="209"/>
    </row>
    <row r="7" spans="1:85" ht="24.6" customHeight="1" x14ac:dyDescent="0.7">
      <c r="A7" s="204" t="e">
        <f>VLOOKUP(D7,非表示_活動量と単位!$D$8:$E$75,2,FALSE)</f>
        <v>#N/A</v>
      </c>
      <c r="B7" s="504"/>
      <c r="C7" s="484"/>
      <c r="D7" s="387"/>
      <c r="E7" s="673"/>
      <c r="F7" s="677" t="str">
        <f>IF(E7="","",INT(E7))</f>
        <v/>
      </c>
      <c r="G7" s="683" t="str">
        <f>IF($D7="","",VLOOKUP($D7,活動の種別と単位,4,FALSE))</f>
        <v/>
      </c>
      <c r="H7" s="646" t="str">
        <f t="shared" ref="H7:H21" si="0">IF($D7="","",IF(VLOOKUP($C7,モニタリングポイント,9,FALSE)="デフォルト値",VLOOKUP($D7,デフォルト値,4,FALSE),""))</f>
        <v/>
      </c>
      <c r="I7" s="622" t="str">
        <f t="shared" ref="I7:I21" si="1">IF($D7="","",VLOOKUP($D7,活動の種別と単位,5,FALSE))</f>
        <v/>
      </c>
      <c r="J7" s="648" t="str">
        <f t="shared" ref="J7:J21" si="2">IF($D7="","",IF(VLOOKUP($C7,モニタリングポイント,11,FALSE)="デフォルト値",VLOOKUP($D7,デフォルト値,5,FALSE),""))</f>
        <v/>
      </c>
      <c r="K7" s="282" t="str">
        <f t="shared" ref="K7:K21" si="3">IF($D7="","",VLOOKUP($D7,活動の種別と単位,6,FALSE))</f>
        <v/>
      </c>
      <c r="L7" s="668" t="str">
        <f>IF($D7="","",IF($A7=0,F7*H7*J7,F7*J7))</f>
        <v/>
      </c>
      <c r="M7" s="192"/>
      <c r="N7" s="389" t="str">
        <f t="shared" ref="N7:N21" si="4">IF($D7="","",VLOOKUP($D7,活動の種別と単位,3,FALSE))</f>
        <v/>
      </c>
      <c r="O7" s="390"/>
      <c r="P7" s="391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392"/>
      <c r="AC7" s="393"/>
      <c r="AD7" s="376" t="str">
        <f t="shared" ref="AD7:AD31" si="5">IF($D7="","",VLOOKUP($D7,活動の種別と単位,7,FALSE))</f>
        <v/>
      </c>
      <c r="AE7" s="377" t="str">
        <f t="shared" ref="AE7:AE31" si="6">IF($D7="","",IF(AD7="---","---",IF(OR($D7="系統電力",$D7="産業用蒸気",$D7="温水",$D7="冷水",$D7="蒸気（産業用以外）"),F7*VLOOKUP($D7,GJ換算係数,2,FALSE),F7*H7)))</f>
        <v/>
      </c>
      <c r="AH7" s="468"/>
      <c r="CF7" s="210"/>
      <c r="CG7" s="209"/>
    </row>
    <row r="8" spans="1:85" ht="24.6" customHeight="1" x14ac:dyDescent="0.7">
      <c r="A8" s="204" t="e">
        <f>VLOOKUP(D8,非表示_活動量と単位!$D$8:$E$75,2,FALSE)</f>
        <v>#N/A</v>
      </c>
      <c r="B8" s="504"/>
      <c r="C8" s="492"/>
      <c r="D8" s="396"/>
      <c r="E8" s="674"/>
      <c r="F8" s="678" t="str">
        <f t="shared" ref="F8:F31" si="7">IF(E8="","",INT(E8))</f>
        <v/>
      </c>
      <c r="G8" s="680" t="str">
        <f t="shared" ref="G8:G21" si="8">IF($D8="","",VLOOKUP($D8,活動の種別と単位,4,FALSE))</f>
        <v/>
      </c>
      <c r="H8" s="659" t="str">
        <f t="shared" si="0"/>
        <v/>
      </c>
      <c r="I8" s="655" t="str">
        <f t="shared" si="1"/>
        <v/>
      </c>
      <c r="J8" s="661" t="str">
        <f t="shared" si="2"/>
        <v/>
      </c>
      <c r="K8" s="663" t="str">
        <f t="shared" si="3"/>
        <v/>
      </c>
      <c r="L8" s="664" t="str">
        <f t="shared" ref="L8:L21" si="9">IF($D8="","",IF($A8=0,F8*H8*J8,F8*J8))</f>
        <v/>
      </c>
      <c r="M8" s="193"/>
      <c r="N8" s="398" t="str">
        <f t="shared" si="4"/>
        <v/>
      </c>
      <c r="O8" s="399"/>
      <c r="P8" s="400"/>
      <c r="Q8" s="401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/>
      <c r="AC8" s="404"/>
      <c r="AD8" s="378" t="str">
        <f t="shared" si="5"/>
        <v/>
      </c>
      <c r="AE8" s="379" t="str">
        <f t="shared" si="6"/>
        <v/>
      </c>
      <c r="AH8" s="467"/>
      <c r="CF8" s="210"/>
      <c r="CG8" s="209"/>
    </row>
    <row r="9" spans="1:85" ht="24.6" customHeight="1" x14ac:dyDescent="0.7">
      <c r="A9" s="204" t="e">
        <f>VLOOKUP(D9,非表示_活動量と単位!$D$8:$E$75,2,FALSE)</f>
        <v>#N/A</v>
      </c>
      <c r="B9" s="504"/>
      <c r="C9" s="492"/>
      <c r="D9" s="396"/>
      <c r="E9" s="674"/>
      <c r="F9" s="678" t="str">
        <f t="shared" si="7"/>
        <v/>
      </c>
      <c r="G9" s="680" t="str">
        <f t="shared" si="8"/>
        <v/>
      </c>
      <c r="H9" s="659" t="str">
        <f t="shared" si="0"/>
        <v/>
      </c>
      <c r="I9" s="655" t="str">
        <f t="shared" si="1"/>
        <v/>
      </c>
      <c r="J9" s="661" t="str">
        <f t="shared" si="2"/>
        <v/>
      </c>
      <c r="K9" s="663" t="str">
        <f t="shared" si="3"/>
        <v/>
      </c>
      <c r="L9" s="664" t="str">
        <f t="shared" si="9"/>
        <v/>
      </c>
      <c r="M9" s="193"/>
      <c r="N9" s="398" t="str">
        <f t="shared" si="4"/>
        <v/>
      </c>
      <c r="O9" s="399"/>
      <c r="P9" s="400"/>
      <c r="Q9" s="401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3"/>
      <c r="AC9" s="404"/>
      <c r="AD9" s="378" t="str">
        <f t="shared" si="5"/>
        <v/>
      </c>
      <c r="AE9" s="379" t="str">
        <f t="shared" si="6"/>
        <v/>
      </c>
      <c r="AH9" s="468"/>
      <c r="CF9" s="210"/>
      <c r="CG9" s="209"/>
    </row>
    <row r="10" spans="1:85" ht="24.6" customHeight="1" x14ac:dyDescent="0.7">
      <c r="A10" s="204" t="e">
        <f>VLOOKUP(D10,非表示_活動量と単位!$D$8:$E$75,2,FALSE)</f>
        <v>#N/A</v>
      </c>
      <c r="B10" s="504"/>
      <c r="C10" s="492"/>
      <c r="D10" s="396"/>
      <c r="E10" s="674"/>
      <c r="F10" s="678" t="str">
        <f t="shared" si="7"/>
        <v/>
      </c>
      <c r="G10" s="680" t="str">
        <f t="shared" si="8"/>
        <v/>
      </c>
      <c r="H10" s="659" t="str">
        <f t="shared" si="0"/>
        <v/>
      </c>
      <c r="I10" s="655" t="str">
        <f t="shared" si="1"/>
        <v/>
      </c>
      <c r="J10" s="661" t="str">
        <f t="shared" si="2"/>
        <v/>
      </c>
      <c r="K10" s="663" t="str">
        <f t="shared" si="3"/>
        <v/>
      </c>
      <c r="L10" s="664" t="str">
        <f t="shared" si="9"/>
        <v/>
      </c>
      <c r="M10" s="193"/>
      <c r="N10" s="398" t="str">
        <f t="shared" si="4"/>
        <v/>
      </c>
      <c r="O10" s="399"/>
      <c r="P10" s="400"/>
      <c r="Q10" s="401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3"/>
      <c r="AC10" s="404"/>
      <c r="AD10" s="378" t="str">
        <f t="shared" si="5"/>
        <v/>
      </c>
      <c r="AE10" s="379" t="str">
        <f t="shared" si="6"/>
        <v/>
      </c>
      <c r="AH10" s="467"/>
      <c r="CF10" s="210"/>
      <c r="CG10" s="209"/>
    </row>
    <row r="11" spans="1:85" ht="24.6" customHeight="1" x14ac:dyDescent="0.7">
      <c r="A11" s="204" t="e">
        <f>VLOOKUP(D11,非表示_活動量と単位!$D$8:$E$75,2,FALSE)</f>
        <v>#N/A</v>
      </c>
      <c r="B11" s="504"/>
      <c r="C11" s="492"/>
      <c r="D11" s="396"/>
      <c r="E11" s="674"/>
      <c r="F11" s="678" t="str">
        <f t="shared" si="7"/>
        <v/>
      </c>
      <c r="G11" s="680" t="str">
        <f t="shared" si="8"/>
        <v/>
      </c>
      <c r="H11" s="659" t="str">
        <f t="shared" si="0"/>
        <v/>
      </c>
      <c r="I11" s="655" t="str">
        <f t="shared" si="1"/>
        <v/>
      </c>
      <c r="J11" s="661" t="str">
        <f t="shared" si="2"/>
        <v/>
      </c>
      <c r="K11" s="663" t="str">
        <f t="shared" si="3"/>
        <v/>
      </c>
      <c r="L11" s="664" t="str">
        <f t="shared" si="9"/>
        <v/>
      </c>
      <c r="M11" s="193"/>
      <c r="N11" s="398" t="str">
        <f t="shared" si="4"/>
        <v/>
      </c>
      <c r="O11" s="407"/>
      <c r="P11" s="400"/>
      <c r="Q11" s="107"/>
      <c r="R11" s="245"/>
      <c r="S11" s="245"/>
      <c r="T11" s="246"/>
      <c r="U11" s="246"/>
      <c r="V11" s="246"/>
      <c r="W11" s="246"/>
      <c r="X11" s="246"/>
      <c r="Y11" s="246"/>
      <c r="Z11" s="246"/>
      <c r="AA11" s="246"/>
      <c r="AB11" s="408"/>
      <c r="AC11" s="404"/>
      <c r="AD11" s="378" t="str">
        <f t="shared" si="5"/>
        <v/>
      </c>
      <c r="AE11" s="379" t="str">
        <f t="shared" ref="AE11:AE12" si="10">IF($D11="","",IF(AD11="---","---",IF(OR($D11="系統電力",$D11="産業用蒸気",$D11="温水",$D11="冷水",$D11="蒸気（産業用以外）"),F11*VLOOKUP($D11,GJ換算係数,2,FALSE),F11*H11)))</f>
        <v/>
      </c>
      <c r="AH11" s="468"/>
      <c r="CF11" s="210"/>
      <c r="CG11" s="209"/>
    </row>
    <row r="12" spans="1:85" ht="24.6" customHeight="1" x14ac:dyDescent="0.7">
      <c r="A12" s="204" t="e">
        <f>VLOOKUP(D12,非表示_活動量と単位!$D$8:$E$75,2,FALSE)</f>
        <v>#N/A</v>
      </c>
      <c r="B12" s="504"/>
      <c r="C12" s="492"/>
      <c r="D12" s="396"/>
      <c r="E12" s="674"/>
      <c r="F12" s="678" t="str">
        <f t="shared" si="7"/>
        <v/>
      </c>
      <c r="G12" s="680" t="str">
        <f t="shared" si="8"/>
        <v/>
      </c>
      <c r="H12" s="659" t="str">
        <f t="shared" si="0"/>
        <v/>
      </c>
      <c r="I12" s="655" t="str">
        <f t="shared" si="1"/>
        <v/>
      </c>
      <c r="J12" s="661" t="str">
        <f t="shared" si="2"/>
        <v/>
      </c>
      <c r="K12" s="663" t="str">
        <f t="shared" si="3"/>
        <v/>
      </c>
      <c r="L12" s="664" t="str">
        <f t="shared" si="9"/>
        <v/>
      </c>
      <c r="M12" s="193"/>
      <c r="N12" s="398" t="str">
        <f t="shared" si="4"/>
        <v/>
      </c>
      <c r="O12" s="407"/>
      <c r="P12" s="400"/>
      <c r="Q12" s="107"/>
      <c r="R12" s="245"/>
      <c r="S12" s="245"/>
      <c r="T12" s="246"/>
      <c r="U12" s="246"/>
      <c r="V12" s="246"/>
      <c r="W12" s="246"/>
      <c r="X12" s="246"/>
      <c r="Y12" s="246"/>
      <c r="Z12" s="246"/>
      <c r="AA12" s="246"/>
      <c r="AB12" s="408"/>
      <c r="AC12" s="404"/>
      <c r="AD12" s="378" t="str">
        <f t="shared" si="5"/>
        <v/>
      </c>
      <c r="AE12" s="379" t="str">
        <f t="shared" si="10"/>
        <v/>
      </c>
      <c r="AH12" s="467"/>
      <c r="CF12" s="210"/>
      <c r="CG12" s="209"/>
    </row>
    <row r="13" spans="1:85" ht="24.6" customHeight="1" x14ac:dyDescent="0.7">
      <c r="A13" s="204" t="e">
        <f>VLOOKUP(D13,非表示_活動量と単位!$D$8:$E$75,2,FALSE)</f>
        <v>#N/A</v>
      </c>
      <c r="B13" s="504"/>
      <c r="C13" s="492"/>
      <c r="D13" s="396"/>
      <c r="E13" s="674"/>
      <c r="F13" s="678" t="str">
        <f t="shared" si="7"/>
        <v/>
      </c>
      <c r="G13" s="680" t="str">
        <f t="shared" si="8"/>
        <v/>
      </c>
      <c r="H13" s="659" t="str">
        <f t="shared" si="0"/>
        <v/>
      </c>
      <c r="I13" s="655" t="str">
        <f t="shared" si="1"/>
        <v/>
      </c>
      <c r="J13" s="661" t="str">
        <f t="shared" si="2"/>
        <v/>
      </c>
      <c r="K13" s="663" t="str">
        <f t="shared" si="3"/>
        <v/>
      </c>
      <c r="L13" s="664" t="str">
        <f t="shared" si="9"/>
        <v/>
      </c>
      <c r="M13" s="193"/>
      <c r="N13" s="398" t="str">
        <f t="shared" si="4"/>
        <v/>
      </c>
      <c r="O13" s="407"/>
      <c r="P13" s="400"/>
      <c r="Q13" s="107"/>
      <c r="R13" s="245"/>
      <c r="S13" s="245"/>
      <c r="T13" s="246"/>
      <c r="U13" s="246"/>
      <c r="V13" s="246"/>
      <c r="W13" s="246"/>
      <c r="X13" s="246"/>
      <c r="Y13" s="246"/>
      <c r="Z13" s="246"/>
      <c r="AA13" s="246"/>
      <c r="AB13" s="408"/>
      <c r="AC13" s="404"/>
      <c r="AD13" s="378" t="str">
        <f t="shared" si="5"/>
        <v/>
      </c>
      <c r="AE13" s="379" t="str">
        <f t="shared" si="6"/>
        <v/>
      </c>
      <c r="AH13" s="468"/>
      <c r="CF13" s="210"/>
      <c r="CG13" s="209"/>
    </row>
    <row r="14" spans="1:85" ht="24.6" customHeight="1" x14ac:dyDescent="0.7">
      <c r="A14" s="204" t="e">
        <f>VLOOKUP(D14,非表示_活動量と単位!$D$8:$E$75,2,FALSE)</f>
        <v>#N/A</v>
      </c>
      <c r="B14" s="504"/>
      <c r="C14" s="492"/>
      <c r="D14" s="396"/>
      <c r="E14" s="674"/>
      <c r="F14" s="678" t="str">
        <f t="shared" si="7"/>
        <v/>
      </c>
      <c r="G14" s="680" t="str">
        <f t="shared" si="8"/>
        <v/>
      </c>
      <c r="H14" s="659" t="str">
        <f t="shared" si="0"/>
        <v/>
      </c>
      <c r="I14" s="655" t="str">
        <f t="shared" si="1"/>
        <v/>
      </c>
      <c r="J14" s="661" t="str">
        <f t="shared" si="2"/>
        <v/>
      </c>
      <c r="K14" s="663" t="str">
        <f t="shared" si="3"/>
        <v/>
      </c>
      <c r="L14" s="664" t="str">
        <f t="shared" si="9"/>
        <v/>
      </c>
      <c r="M14" s="193"/>
      <c r="N14" s="398" t="str">
        <f t="shared" si="4"/>
        <v/>
      </c>
      <c r="O14" s="407"/>
      <c r="P14" s="400"/>
      <c r="Q14" s="107"/>
      <c r="R14" s="245"/>
      <c r="S14" s="245"/>
      <c r="T14" s="246"/>
      <c r="U14" s="246"/>
      <c r="V14" s="246"/>
      <c r="W14" s="246"/>
      <c r="X14" s="246"/>
      <c r="Y14" s="246"/>
      <c r="Z14" s="246"/>
      <c r="AA14" s="246"/>
      <c r="AB14" s="408"/>
      <c r="AC14" s="404"/>
      <c r="AD14" s="378" t="str">
        <f t="shared" si="5"/>
        <v/>
      </c>
      <c r="AE14" s="379" t="str">
        <f t="shared" si="6"/>
        <v/>
      </c>
      <c r="AH14" s="467"/>
      <c r="CF14" s="210"/>
      <c r="CG14" s="209"/>
    </row>
    <row r="15" spans="1:85" ht="24.6" customHeight="1" x14ac:dyDescent="0.7">
      <c r="A15" s="204" t="e">
        <f>VLOOKUP(D15,非表示_活動量と単位!$D$8:$E$75,2,FALSE)</f>
        <v>#N/A</v>
      </c>
      <c r="B15" s="504"/>
      <c r="C15" s="492"/>
      <c r="D15" s="396"/>
      <c r="E15" s="674"/>
      <c r="F15" s="678" t="str">
        <f t="shared" si="7"/>
        <v/>
      </c>
      <c r="G15" s="680" t="str">
        <f t="shared" si="8"/>
        <v/>
      </c>
      <c r="H15" s="659" t="str">
        <f t="shared" si="0"/>
        <v/>
      </c>
      <c r="I15" s="655" t="str">
        <f t="shared" si="1"/>
        <v/>
      </c>
      <c r="J15" s="661" t="str">
        <f t="shared" si="2"/>
        <v/>
      </c>
      <c r="K15" s="663" t="str">
        <f t="shared" si="3"/>
        <v/>
      </c>
      <c r="L15" s="664" t="str">
        <f t="shared" si="9"/>
        <v/>
      </c>
      <c r="M15" s="193"/>
      <c r="N15" s="398" t="str">
        <f t="shared" si="4"/>
        <v/>
      </c>
      <c r="O15" s="407"/>
      <c r="P15" s="400"/>
      <c r="Q15" s="107"/>
      <c r="R15" s="245"/>
      <c r="S15" s="245"/>
      <c r="T15" s="246"/>
      <c r="U15" s="246"/>
      <c r="V15" s="246"/>
      <c r="W15" s="246"/>
      <c r="X15" s="246"/>
      <c r="Y15" s="246"/>
      <c r="Z15" s="246"/>
      <c r="AA15" s="246"/>
      <c r="AB15" s="408"/>
      <c r="AC15" s="404"/>
      <c r="AD15" s="378" t="str">
        <f t="shared" si="5"/>
        <v/>
      </c>
      <c r="AE15" s="379" t="str">
        <f t="shared" si="6"/>
        <v/>
      </c>
      <c r="AH15" s="468"/>
      <c r="CF15" s="210"/>
      <c r="CG15" s="209"/>
    </row>
    <row r="16" spans="1:85" ht="24.6" customHeight="1" x14ac:dyDescent="0.7">
      <c r="A16" s="204" t="e">
        <f>VLOOKUP(D16,非表示_活動量と単位!$D$8:$E$75,2,FALSE)</f>
        <v>#N/A</v>
      </c>
      <c r="B16" s="504"/>
      <c r="C16" s="492"/>
      <c r="D16" s="396"/>
      <c r="E16" s="674"/>
      <c r="F16" s="678" t="str">
        <f t="shared" si="7"/>
        <v/>
      </c>
      <c r="G16" s="680" t="str">
        <f t="shared" si="8"/>
        <v/>
      </c>
      <c r="H16" s="659" t="str">
        <f t="shared" si="0"/>
        <v/>
      </c>
      <c r="I16" s="655" t="str">
        <f t="shared" si="1"/>
        <v/>
      </c>
      <c r="J16" s="661" t="str">
        <f t="shared" si="2"/>
        <v/>
      </c>
      <c r="K16" s="663" t="str">
        <f t="shared" si="3"/>
        <v/>
      </c>
      <c r="L16" s="664" t="str">
        <f t="shared" si="9"/>
        <v/>
      </c>
      <c r="M16" s="193"/>
      <c r="N16" s="398" t="str">
        <f t="shared" si="4"/>
        <v/>
      </c>
      <c r="O16" s="407"/>
      <c r="P16" s="400"/>
      <c r="Q16" s="107"/>
      <c r="R16" s="245"/>
      <c r="S16" s="245"/>
      <c r="T16" s="246"/>
      <c r="U16" s="246"/>
      <c r="V16" s="246"/>
      <c r="W16" s="246"/>
      <c r="X16" s="246"/>
      <c r="Y16" s="246"/>
      <c r="Z16" s="246"/>
      <c r="AA16" s="246"/>
      <c r="AB16" s="408"/>
      <c r="AC16" s="404"/>
      <c r="AD16" s="378" t="str">
        <f t="shared" si="5"/>
        <v/>
      </c>
      <c r="AE16" s="379" t="str">
        <f t="shared" si="6"/>
        <v/>
      </c>
      <c r="AH16" s="467"/>
      <c r="CF16" s="210"/>
      <c r="CG16" s="209"/>
    </row>
    <row r="17" spans="1:85" ht="24.6" customHeight="1" x14ac:dyDescent="0.7">
      <c r="A17" s="204" t="e">
        <f>VLOOKUP(D17,非表示_活動量と単位!$D$8:$E$75,2,FALSE)</f>
        <v>#N/A</v>
      </c>
      <c r="B17" s="504"/>
      <c r="C17" s="492"/>
      <c r="D17" s="396"/>
      <c r="E17" s="674"/>
      <c r="F17" s="678" t="str">
        <f t="shared" si="7"/>
        <v/>
      </c>
      <c r="G17" s="680" t="str">
        <f t="shared" si="8"/>
        <v/>
      </c>
      <c r="H17" s="659" t="str">
        <f t="shared" si="0"/>
        <v/>
      </c>
      <c r="I17" s="655" t="str">
        <f t="shared" si="1"/>
        <v/>
      </c>
      <c r="J17" s="661" t="str">
        <f t="shared" si="2"/>
        <v/>
      </c>
      <c r="K17" s="663" t="str">
        <f t="shared" si="3"/>
        <v/>
      </c>
      <c r="L17" s="664" t="str">
        <f t="shared" si="9"/>
        <v/>
      </c>
      <c r="M17" s="193"/>
      <c r="N17" s="398" t="str">
        <f t="shared" si="4"/>
        <v/>
      </c>
      <c r="O17" s="407"/>
      <c r="P17" s="400"/>
      <c r="Q17" s="107"/>
      <c r="R17" s="245"/>
      <c r="S17" s="245"/>
      <c r="T17" s="246"/>
      <c r="U17" s="246"/>
      <c r="V17" s="246"/>
      <c r="W17" s="246"/>
      <c r="X17" s="246"/>
      <c r="Y17" s="246"/>
      <c r="Z17" s="246"/>
      <c r="AA17" s="246"/>
      <c r="AB17" s="408"/>
      <c r="AC17" s="404"/>
      <c r="AD17" s="378" t="str">
        <f t="shared" si="5"/>
        <v/>
      </c>
      <c r="AE17" s="379" t="str">
        <f t="shared" si="6"/>
        <v/>
      </c>
      <c r="AH17" s="468"/>
      <c r="CF17" s="210"/>
      <c r="CG17" s="209"/>
    </row>
    <row r="18" spans="1:85" ht="24.6" customHeight="1" x14ac:dyDescent="0.7">
      <c r="A18" s="204" t="e">
        <f>VLOOKUP(D18,非表示_活動量と単位!$D$8:$E$75,2,FALSE)</f>
        <v>#N/A</v>
      </c>
      <c r="B18" s="504"/>
      <c r="C18" s="492"/>
      <c r="D18" s="396"/>
      <c r="E18" s="674"/>
      <c r="F18" s="678" t="str">
        <f t="shared" si="7"/>
        <v/>
      </c>
      <c r="G18" s="680" t="str">
        <f t="shared" si="8"/>
        <v/>
      </c>
      <c r="H18" s="659" t="str">
        <f t="shared" si="0"/>
        <v/>
      </c>
      <c r="I18" s="655" t="str">
        <f t="shared" si="1"/>
        <v/>
      </c>
      <c r="J18" s="661" t="str">
        <f t="shared" si="2"/>
        <v/>
      </c>
      <c r="K18" s="663" t="str">
        <f t="shared" si="3"/>
        <v/>
      </c>
      <c r="L18" s="664" t="str">
        <f t="shared" si="9"/>
        <v/>
      </c>
      <c r="M18" s="193"/>
      <c r="N18" s="398" t="str">
        <f t="shared" si="4"/>
        <v/>
      </c>
      <c r="O18" s="407"/>
      <c r="P18" s="400"/>
      <c r="Q18" s="107"/>
      <c r="R18" s="245"/>
      <c r="S18" s="245"/>
      <c r="T18" s="246"/>
      <c r="U18" s="246"/>
      <c r="V18" s="246"/>
      <c r="W18" s="246"/>
      <c r="X18" s="246"/>
      <c r="Y18" s="246"/>
      <c r="Z18" s="246"/>
      <c r="AA18" s="246"/>
      <c r="AB18" s="408"/>
      <c r="AC18" s="404"/>
      <c r="AD18" s="378" t="str">
        <f t="shared" si="5"/>
        <v/>
      </c>
      <c r="AE18" s="379" t="str">
        <f t="shared" si="6"/>
        <v/>
      </c>
      <c r="AH18" s="467"/>
      <c r="CF18" s="210"/>
      <c r="CG18" s="209"/>
    </row>
    <row r="19" spans="1:85" ht="24.6" customHeight="1" x14ac:dyDescent="0.7">
      <c r="A19" s="204" t="e">
        <f>VLOOKUP(D19,非表示_活動量と単位!$D$8:$E$75,2,FALSE)</f>
        <v>#N/A</v>
      </c>
      <c r="B19" s="504"/>
      <c r="C19" s="492"/>
      <c r="D19" s="396"/>
      <c r="E19" s="674"/>
      <c r="F19" s="678" t="str">
        <f t="shared" si="7"/>
        <v/>
      </c>
      <c r="G19" s="680" t="str">
        <f t="shared" si="8"/>
        <v/>
      </c>
      <c r="H19" s="659" t="str">
        <f t="shared" si="0"/>
        <v/>
      </c>
      <c r="I19" s="655" t="str">
        <f t="shared" si="1"/>
        <v/>
      </c>
      <c r="J19" s="661" t="str">
        <f t="shared" si="2"/>
        <v/>
      </c>
      <c r="K19" s="663" t="str">
        <f t="shared" si="3"/>
        <v/>
      </c>
      <c r="L19" s="664" t="str">
        <f t="shared" si="9"/>
        <v/>
      </c>
      <c r="M19" s="193"/>
      <c r="N19" s="398" t="str">
        <f t="shared" si="4"/>
        <v/>
      </c>
      <c r="O19" s="407"/>
      <c r="P19" s="400"/>
      <c r="Q19" s="107"/>
      <c r="R19" s="245"/>
      <c r="S19" s="245"/>
      <c r="T19" s="246"/>
      <c r="U19" s="246"/>
      <c r="V19" s="246"/>
      <c r="W19" s="246"/>
      <c r="X19" s="246"/>
      <c r="Y19" s="246"/>
      <c r="Z19" s="246"/>
      <c r="AA19" s="246"/>
      <c r="AB19" s="408"/>
      <c r="AC19" s="404"/>
      <c r="AD19" s="378" t="str">
        <f t="shared" si="5"/>
        <v/>
      </c>
      <c r="AE19" s="379" t="str">
        <f t="shared" si="6"/>
        <v/>
      </c>
      <c r="AH19" s="468"/>
      <c r="CF19" s="210"/>
      <c r="CG19" s="209"/>
    </row>
    <row r="20" spans="1:85" ht="24.6" customHeight="1" x14ac:dyDescent="0.7">
      <c r="A20" s="204" t="e">
        <f>VLOOKUP(D20,非表示_活動量と単位!$D$8:$E$75,2,FALSE)</f>
        <v>#N/A</v>
      </c>
      <c r="B20" s="504"/>
      <c r="C20" s="492"/>
      <c r="D20" s="396"/>
      <c r="E20" s="674"/>
      <c r="F20" s="678" t="str">
        <f t="shared" si="7"/>
        <v/>
      </c>
      <c r="G20" s="680" t="str">
        <f t="shared" si="8"/>
        <v/>
      </c>
      <c r="H20" s="659" t="str">
        <f t="shared" si="0"/>
        <v/>
      </c>
      <c r="I20" s="655" t="str">
        <f t="shared" si="1"/>
        <v/>
      </c>
      <c r="J20" s="661" t="str">
        <f t="shared" si="2"/>
        <v/>
      </c>
      <c r="K20" s="663" t="str">
        <f t="shared" si="3"/>
        <v/>
      </c>
      <c r="L20" s="664" t="str">
        <f t="shared" si="9"/>
        <v/>
      </c>
      <c r="M20" s="193"/>
      <c r="N20" s="398" t="str">
        <f t="shared" si="4"/>
        <v/>
      </c>
      <c r="O20" s="407"/>
      <c r="P20" s="400"/>
      <c r="Q20" s="107"/>
      <c r="R20" s="245"/>
      <c r="S20" s="245"/>
      <c r="T20" s="246"/>
      <c r="U20" s="246"/>
      <c r="V20" s="246"/>
      <c r="W20" s="246"/>
      <c r="X20" s="246"/>
      <c r="Y20" s="246"/>
      <c r="Z20" s="246"/>
      <c r="AA20" s="246"/>
      <c r="AB20" s="408"/>
      <c r="AC20" s="404"/>
      <c r="AD20" s="378" t="str">
        <f t="shared" si="5"/>
        <v/>
      </c>
      <c r="AE20" s="379" t="str">
        <f t="shared" si="6"/>
        <v/>
      </c>
      <c r="AH20" s="467"/>
      <c r="CF20" s="210"/>
      <c r="CG20" s="209"/>
    </row>
    <row r="21" spans="1:85" ht="24.6" customHeight="1" thickBot="1" x14ac:dyDescent="0.75">
      <c r="A21" s="204" t="e">
        <f>VLOOKUP(D21,非表示_活動量と単位!$D$8:$E$75,2,FALSE)</f>
        <v>#N/A</v>
      </c>
      <c r="B21" s="504"/>
      <c r="C21" s="487"/>
      <c r="D21" s="409"/>
      <c r="E21" s="674"/>
      <c r="F21" s="678" t="str">
        <f t="shared" si="7"/>
        <v/>
      </c>
      <c r="G21" s="680" t="str">
        <f t="shared" si="8"/>
        <v/>
      </c>
      <c r="H21" s="670" t="str">
        <f t="shared" si="0"/>
        <v/>
      </c>
      <c r="I21" s="645" t="str">
        <f t="shared" si="1"/>
        <v/>
      </c>
      <c r="J21" s="671" t="str">
        <f t="shared" si="2"/>
        <v/>
      </c>
      <c r="K21" s="651" t="str">
        <f t="shared" si="3"/>
        <v/>
      </c>
      <c r="L21" s="672" t="str">
        <f t="shared" si="9"/>
        <v/>
      </c>
      <c r="M21" s="194"/>
      <c r="N21" s="411" t="str">
        <f t="shared" si="4"/>
        <v/>
      </c>
      <c r="O21" s="412"/>
      <c r="P21" s="413"/>
      <c r="Q21" s="108"/>
      <c r="R21" s="248"/>
      <c r="S21" s="248"/>
      <c r="T21" s="249"/>
      <c r="U21" s="249"/>
      <c r="V21" s="249"/>
      <c r="W21" s="249"/>
      <c r="X21" s="249"/>
      <c r="Y21" s="249"/>
      <c r="Z21" s="249"/>
      <c r="AA21" s="249"/>
      <c r="AB21" s="414"/>
      <c r="AC21" s="415"/>
      <c r="AD21" s="380" t="str">
        <f t="shared" si="5"/>
        <v/>
      </c>
      <c r="AE21" s="381" t="str">
        <f t="shared" si="6"/>
        <v/>
      </c>
      <c r="AH21" s="468"/>
      <c r="CF21" s="210"/>
      <c r="CG21" s="209"/>
    </row>
    <row r="22" spans="1:85" ht="25.25" customHeight="1" x14ac:dyDescent="0.7">
      <c r="A22" s="204">
        <f t="shared" ref="A22:A30" si="11">IF($H22="",1,0)</f>
        <v>1</v>
      </c>
      <c r="B22" s="504"/>
      <c r="C22" s="493"/>
      <c r="D22" s="418" t="s">
        <v>640</v>
      </c>
      <c r="E22" s="673"/>
      <c r="F22" s="677" t="str">
        <f t="shared" si="7"/>
        <v/>
      </c>
      <c r="G22" s="419"/>
      <c r="H22" s="636"/>
      <c r="I22" s="419"/>
      <c r="J22" s="638"/>
      <c r="K22" s="419"/>
      <c r="L22" s="371" t="str">
        <f>IF($C22="","",IF($A22=0,F22*H22*J22,F22*J22))</f>
        <v/>
      </c>
      <c r="M22" s="195"/>
      <c r="N22" s="420"/>
      <c r="O22" s="421"/>
      <c r="P22" s="422"/>
      <c r="Q22" s="109"/>
      <c r="R22" s="250"/>
      <c r="S22" s="250"/>
      <c r="T22" s="251"/>
      <c r="U22" s="251"/>
      <c r="V22" s="251"/>
      <c r="W22" s="251"/>
      <c r="X22" s="251"/>
      <c r="Y22" s="251"/>
      <c r="Z22" s="251"/>
      <c r="AA22" s="251"/>
      <c r="AB22" s="423"/>
      <c r="AC22" s="424"/>
      <c r="AD22" s="382" t="str">
        <f t="shared" si="5"/>
        <v>---</v>
      </c>
      <c r="AE22" s="383" t="str">
        <f t="shared" si="6"/>
        <v>---</v>
      </c>
      <c r="AH22" s="468"/>
      <c r="CF22" s="210"/>
      <c r="CG22" s="209"/>
    </row>
    <row r="23" spans="1:85" ht="25.25" customHeight="1" x14ac:dyDescent="0.7">
      <c r="A23" s="204">
        <f t="shared" si="11"/>
        <v>1</v>
      </c>
      <c r="B23" s="504"/>
      <c r="C23" s="492"/>
      <c r="D23" s="427" t="s">
        <v>640</v>
      </c>
      <c r="E23" s="674"/>
      <c r="F23" s="678" t="str">
        <f t="shared" si="7"/>
        <v/>
      </c>
      <c r="G23" s="428"/>
      <c r="H23" s="637"/>
      <c r="I23" s="428"/>
      <c r="J23" s="639"/>
      <c r="K23" s="428"/>
      <c r="L23" s="372" t="str">
        <f t="shared" ref="L23:L31" si="12">IF($C23="","",IF($A23=0,F23*H23*J23,F23*J23))</f>
        <v/>
      </c>
      <c r="M23" s="193"/>
      <c r="N23" s="429"/>
      <c r="O23" s="407"/>
      <c r="P23" s="400"/>
      <c r="Q23" s="107"/>
      <c r="R23" s="245"/>
      <c r="S23" s="245"/>
      <c r="T23" s="246"/>
      <c r="U23" s="246"/>
      <c r="V23" s="246"/>
      <c r="W23" s="246"/>
      <c r="X23" s="246"/>
      <c r="Y23" s="246"/>
      <c r="Z23" s="246"/>
      <c r="AA23" s="246"/>
      <c r="AB23" s="408"/>
      <c r="AC23" s="404"/>
      <c r="AD23" s="378" t="str">
        <f t="shared" si="5"/>
        <v>---</v>
      </c>
      <c r="AE23" s="384" t="str">
        <f t="shared" ref="AE23:AE24" si="13">IF($D23="","",IF(AD23="---","---",IF(OR($D23="系統電力",$D23="産業用蒸気",$D23="温水",$D23="冷水",$D23="蒸気（産業用以外）"),F23*VLOOKUP($D23,GJ換算係数,2,FALSE),F23*H23)))</f>
        <v>---</v>
      </c>
      <c r="CF23" s="210"/>
      <c r="CG23" s="209"/>
    </row>
    <row r="24" spans="1:85" ht="25.25" customHeight="1" x14ac:dyDescent="0.7">
      <c r="A24" s="204">
        <f t="shared" si="11"/>
        <v>1</v>
      </c>
      <c r="B24" s="504"/>
      <c r="C24" s="492"/>
      <c r="D24" s="427" t="s">
        <v>640</v>
      </c>
      <c r="E24" s="674"/>
      <c r="F24" s="678" t="str">
        <f t="shared" si="7"/>
        <v/>
      </c>
      <c r="G24" s="428"/>
      <c r="H24" s="637"/>
      <c r="I24" s="428"/>
      <c r="J24" s="639"/>
      <c r="K24" s="428"/>
      <c r="L24" s="372" t="str">
        <f t="shared" si="12"/>
        <v/>
      </c>
      <c r="M24" s="193"/>
      <c r="N24" s="429"/>
      <c r="O24" s="407"/>
      <c r="P24" s="400"/>
      <c r="Q24" s="107"/>
      <c r="R24" s="245"/>
      <c r="S24" s="245"/>
      <c r="T24" s="246"/>
      <c r="U24" s="246"/>
      <c r="V24" s="246"/>
      <c r="W24" s="246"/>
      <c r="X24" s="246"/>
      <c r="Y24" s="246"/>
      <c r="Z24" s="246"/>
      <c r="AA24" s="246"/>
      <c r="AB24" s="408"/>
      <c r="AC24" s="404"/>
      <c r="AD24" s="378" t="str">
        <f t="shared" si="5"/>
        <v>---</v>
      </c>
      <c r="AE24" s="384" t="str">
        <f t="shared" si="13"/>
        <v>---</v>
      </c>
      <c r="CF24" s="210"/>
      <c r="CG24" s="209"/>
    </row>
    <row r="25" spans="1:85" ht="25.25" customHeight="1" x14ac:dyDescent="0.7">
      <c r="A25" s="204">
        <f t="shared" si="11"/>
        <v>1</v>
      </c>
      <c r="B25" s="504"/>
      <c r="C25" s="492"/>
      <c r="D25" s="427" t="s">
        <v>640</v>
      </c>
      <c r="E25" s="674"/>
      <c r="F25" s="678" t="str">
        <f t="shared" si="7"/>
        <v/>
      </c>
      <c r="G25" s="428"/>
      <c r="H25" s="637"/>
      <c r="I25" s="428"/>
      <c r="J25" s="639"/>
      <c r="K25" s="428"/>
      <c r="L25" s="372" t="str">
        <f t="shared" si="12"/>
        <v/>
      </c>
      <c r="M25" s="193"/>
      <c r="N25" s="429"/>
      <c r="O25" s="407"/>
      <c r="P25" s="400"/>
      <c r="Q25" s="107"/>
      <c r="R25" s="245"/>
      <c r="S25" s="245"/>
      <c r="T25" s="246"/>
      <c r="U25" s="246"/>
      <c r="V25" s="246"/>
      <c r="W25" s="246"/>
      <c r="X25" s="246"/>
      <c r="Y25" s="246"/>
      <c r="Z25" s="246"/>
      <c r="AA25" s="246"/>
      <c r="AB25" s="408"/>
      <c r="AC25" s="404"/>
      <c r="AD25" s="378" t="str">
        <f t="shared" si="5"/>
        <v>---</v>
      </c>
      <c r="AE25" s="384" t="str">
        <f t="shared" ref="AE25:AE26" si="14">IF($D25="","",IF(AD25="---","---",IF(OR($D25="系統電力",$D25="産業用蒸気",$D25="温水",$D25="冷水",$D25="蒸気（産業用以外）"),F25*VLOOKUP($D25,GJ換算係数,2,FALSE),F25*H25)))</f>
        <v>---</v>
      </c>
      <c r="CF25" s="210"/>
      <c r="CG25" s="209"/>
    </row>
    <row r="26" spans="1:85" ht="25.25" customHeight="1" x14ac:dyDescent="0.7">
      <c r="A26" s="204">
        <f t="shared" si="11"/>
        <v>1</v>
      </c>
      <c r="B26" s="504"/>
      <c r="C26" s="492"/>
      <c r="D26" s="427" t="s">
        <v>640</v>
      </c>
      <c r="E26" s="674"/>
      <c r="F26" s="678" t="str">
        <f t="shared" si="7"/>
        <v/>
      </c>
      <c r="G26" s="428"/>
      <c r="H26" s="637"/>
      <c r="I26" s="428"/>
      <c r="J26" s="639"/>
      <c r="K26" s="428"/>
      <c r="L26" s="372" t="str">
        <f t="shared" si="12"/>
        <v/>
      </c>
      <c r="M26" s="193"/>
      <c r="N26" s="429"/>
      <c r="O26" s="407"/>
      <c r="P26" s="400"/>
      <c r="Q26" s="107"/>
      <c r="R26" s="245"/>
      <c r="S26" s="245"/>
      <c r="T26" s="246"/>
      <c r="U26" s="246"/>
      <c r="V26" s="246"/>
      <c r="W26" s="246"/>
      <c r="X26" s="246"/>
      <c r="Y26" s="246"/>
      <c r="Z26" s="246"/>
      <c r="AA26" s="246"/>
      <c r="AB26" s="408"/>
      <c r="AC26" s="404"/>
      <c r="AD26" s="378" t="str">
        <f t="shared" si="5"/>
        <v>---</v>
      </c>
      <c r="AE26" s="384" t="str">
        <f t="shared" si="14"/>
        <v>---</v>
      </c>
      <c r="CF26" s="210"/>
      <c r="CG26" s="209"/>
    </row>
    <row r="27" spans="1:85" ht="25.25" customHeight="1" x14ac:dyDescent="0.7">
      <c r="A27" s="204">
        <f t="shared" si="11"/>
        <v>1</v>
      </c>
      <c r="B27" s="504"/>
      <c r="C27" s="492"/>
      <c r="D27" s="427" t="s">
        <v>640</v>
      </c>
      <c r="E27" s="674"/>
      <c r="F27" s="678" t="str">
        <f t="shared" si="7"/>
        <v/>
      </c>
      <c r="G27" s="428"/>
      <c r="H27" s="637"/>
      <c r="I27" s="428"/>
      <c r="J27" s="639"/>
      <c r="K27" s="428"/>
      <c r="L27" s="372" t="str">
        <f t="shared" si="12"/>
        <v/>
      </c>
      <c r="M27" s="193"/>
      <c r="N27" s="429"/>
      <c r="O27" s="407"/>
      <c r="P27" s="400"/>
      <c r="Q27" s="107"/>
      <c r="R27" s="245"/>
      <c r="S27" s="245"/>
      <c r="T27" s="246"/>
      <c r="U27" s="246"/>
      <c r="V27" s="246"/>
      <c r="W27" s="246"/>
      <c r="X27" s="246"/>
      <c r="Y27" s="246"/>
      <c r="Z27" s="246"/>
      <c r="AA27" s="246"/>
      <c r="AB27" s="408"/>
      <c r="AC27" s="404"/>
      <c r="AD27" s="378" t="str">
        <f t="shared" si="5"/>
        <v>---</v>
      </c>
      <c r="AE27" s="384" t="str">
        <f t="shared" si="6"/>
        <v>---</v>
      </c>
      <c r="CF27" s="210"/>
      <c r="CG27" s="209"/>
    </row>
    <row r="28" spans="1:85" ht="25.25" customHeight="1" x14ac:dyDescent="0.7">
      <c r="A28" s="204">
        <f t="shared" si="11"/>
        <v>1</v>
      </c>
      <c r="B28" s="504"/>
      <c r="C28" s="492"/>
      <c r="D28" s="427" t="s">
        <v>640</v>
      </c>
      <c r="E28" s="674"/>
      <c r="F28" s="678" t="str">
        <f t="shared" si="7"/>
        <v/>
      </c>
      <c r="G28" s="428"/>
      <c r="H28" s="637"/>
      <c r="I28" s="428"/>
      <c r="J28" s="639"/>
      <c r="K28" s="428"/>
      <c r="L28" s="372" t="str">
        <f t="shared" si="12"/>
        <v/>
      </c>
      <c r="M28" s="193"/>
      <c r="N28" s="429"/>
      <c r="O28" s="407"/>
      <c r="P28" s="400"/>
      <c r="Q28" s="107"/>
      <c r="R28" s="245"/>
      <c r="S28" s="245"/>
      <c r="T28" s="246"/>
      <c r="U28" s="246"/>
      <c r="V28" s="246"/>
      <c r="W28" s="246"/>
      <c r="X28" s="246"/>
      <c r="Y28" s="246"/>
      <c r="Z28" s="246"/>
      <c r="AA28" s="246"/>
      <c r="AB28" s="408"/>
      <c r="AC28" s="404"/>
      <c r="AD28" s="378" t="str">
        <f t="shared" si="5"/>
        <v>---</v>
      </c>
      <c r="AE28" s="384" t="str">
        <f t="shared" ref="AE28" si="15">IF($D28="","",IF(AD28="---","---",IF(OR($D28="系統電力",$D28="産業用蒸気",$D28="温水",$D28="冷水",$D28="蒸気（産業用以外）"),F28*VLOOKUP($D28,GJ換算係数,2,FALSE),F28*H28)))</f>
        <v>---</v>
      </c>
      <c r="CF28" s="210"/>
      <c r="CG28" s="209"/>
    </row>
    <row r="29" spans="1:85" ht="25.25" customHeight="1" x14ac:dyDescent="0.7">
      <c r="A29" s="204">
        <f t="shared" si="11"/>
        <v>1</v>
      </c>
      <c r="B29" s="504"/>
      <c r="C29" s="492"/>
      <c r="D29" s="427" t="s">
        <v>640</v>
      </c>
      <c r="E29" s="674"/>
      <c r="F29" s="678" t="str">
        <f t="shared" si="7"/>
        <v/>
      </c>
      <c r="G29" s="428"/>
      <c r="H29" s="637"/>
      <c r="I29" s="428"/>
      <c r="J29" s="639"/>
      <c r="K29" s="428"/>
      <c r="L29" s="372" t="str">
        <f t="shared" si="12"/>
        <v/>
      </c>
      <c r="M29" s="193"/>
      <c r="N29" s="429"/>
      <c r="O29" s="407"/>
      <c r="P29" s="400"/>
      <c r="Q29" s="107"/>
      <c r="R29" s="245"/>
      <c r="S29" s="245"/>
      <c r="T29" s="246"/>
      <c r="U29" s="246"/>
      <c r="V29" s="246"/>
      <c r="W29" s="246"/>
      <c r="X29" s="246"/>
      <c r="Y29" s="246"/>
      <c r="Z29" s="246"/>
      <c r="AA29" s="246"/>
      <c r="AB29" s="408"/>
      <c r="AC29" s="404"/>
      <c r="AD29" s="378" t="str">
        <f t="shared" si="5"/>
        <v>---</v>
      </c>
      <c r="AE29" s="384" t="str">
        <f t="shared" ref="AE29" si="16">IF($D29="","",IF(AD29="---","---",IF(OR($D29="系統電力",$D29="産業用蒸気",$D29="温水",$D29="冷水",$D29="蒸気（産業用以外）"),F29*VLOOKUP($D29,GJ換算係数,2,FALSE),F29*H29)))</f>
        <v>---</v>
      </c>
      <c r="CF29" s="210"/>
      <c r="CG29" s="209"/>
    </row>
    <row r="30" spans="1:85" ht="25.25" customHeight="1" x14ac:dyDescent="0.7">
      <c r="A30" s="204">
        <f t="shared" si="11"/>
        <v>1</v>
      </c>
      <c r="B30" s="504"/>
      <c r="C30" s="492"/>
      <c r="D30" s="427" t="s">
        <v>640</v>
      </c>
      <c r="E30" s="674"/>
      <c r="F30" s="678" t="str">
        <f t="shared" si="7"/>
        <v/>
      </c>
      <c r="G30" s="428"/>
      <c r="H30" s="637"/>
      <c r="I30" s="428"/>
      <c r="J30" s="639"/>
      <c r="K30" s="428"/>
      <c r="L30" s="372" t="str">
        <f t="shared" si="12"/>
        <v/>
      </c>
      <c r="M30" s="193"/>
      <c r="N30" s="429"/>
      <c r="O30" s="407"/>
      <c r="P30" s="400"/>
      <c r="Q30" s="107"/>
      <c r="R30" s="245"/>
      <c r="S30" s="245"/>
      <c r="T30" s="246"/>
      <c r="U30" s="246"/>
      <c r="V30" s="246"/>
      <c r="W30" s="246"/>
      <c r="X30" s="246"/>
      <c r="Y30" s="246"/>
      <c r="Z30" s="246"/>
      <c r="AA30" s="246"/>
      <c r="AB30" s="408"/>
      <c r="AC30" s="404"/>
      <c r="AD30" s="378" t="str">
        <f t="shared" si="5"/>
        <v>---</v>
      </c>
      <c r="AE30" s="384" t="str">
        <f t="shared" si="6"/>
        <v>---</v>
      </c>
      <c r="CF30" s="210"/>
      <c r="CG30" s="209"/>
    </row>
    <row r="31" spans="1:85" ht="25.25" customHeight="1" thickBot="1" x14ac:dyDescent="0.75">
      <c r="A31" s="204">
        <f t="shared" ref="A31" si="17">IF($H31="",1,0)</f>
        <v>1</v>
      </c>
      <c r="B31" s="504"/>
      <c r="C31" s="488"/>
      <c r="D31" s="431" t="s">
        <v>640</v>
      </c>
      <c r="E31" s="675"/>
      <c r="F31" s="679" t="str">
        <f t="shared" si="7"/>
        <v/>
      </c>
      <c r="G31" s="432"/>
      <c r="H31" s="321"/>
      <c r="I31" s="432"/>
      <c r="J31" s="640"/>
      <c r="K31" s="432"/>
      <c r="L31" s="373" t="str">
        <f t="shared" si="12"/>
        <v/>
      </c>
      <c r="M31" s="196"/>
      <c r="N31" s="433"/>
      <c r="O31" s="434"/>
      <c r="P31" s="435"/>
      <c r="Q31" s="110"/>
      <c r="R31" s="252"/>
      <c r="S31" s="252"/>
      <c r="T31" s="253"/>
      <c r="U31" s="253"/>
      <c r="V31" s="253"/>
      <c r="W31" s="253"/>
      <c r="X31" s="253"/>
      <c r="Y31" s="253"/>
      <c r="Z31" s="253"/>
      <c r="AA31" s="253"/>
      <c r="AB31" s="436"/>
      <c r="AC31" s="437"/>
      <c r="AD31" s="385" t="str">
        <f t="shared" si="5"/>
        <v>---</v>
      </c>
      <c r="AE31" s="386" t="str">
        <f t="shared" si="6"/>
        <v>---</v>
      </c>
      <c r="CF31" s="210"/>
      <c r="CG31" s="209"/>
    </row>
    <row r="32" spans="1:85" ht="28.25" customHeight="1" thickBot="1" x14ac:dyDescent="0.75">
      <c r="A32" s="310"/>
      <c r="B32" s="257"/>
      <c r="C32" s="257"/>
      <c r="D32" s="257"/>
      <c r="E32" s="7"/>
      <c r="G32" s="205"/>
      <c r="H32" s="205"/>
      <c r="I32" s="205"/>
      <c r="J32" s="908" t="s">
        <v>752</v>
      </c>
      <c r="K32" s="909"/>
      <c r="L32" s="570">
        <f>INT(SUM($L$7:$L$31)+SUM($L$48:$L$102))</f>
        <v>0</v>
      </c>
      <c r="M32" s="441"/>
      <c r="N32" s="259"/>
      <c r="O32" s="259"/>
      <c r="P32" s="259"/>
      <c r="Q32" s="259"/>
      <c r="R32" s="259"/>
      <c r="S32" s="259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202" t="s">
        <v>777</v>
      </c>
      <c r="AE32" s="570">
        <f>SUM($AE$7:$AE$31)+SUM($AE$48:$AE$102)</f>
        <v>0</v>
      </c>
      <c r="CF32" s="210"/>
      <c r="CG32" s="209"/>
    </row>
    <row r="33" spans="1:85" ht="27" hidden="1" customHeight="1" thickBot="1" x14ac:dyDescent="0.75">
      <c r="A33" s="310"/>
      <c r="B33" s="257"/>
      <c r="C33" s="257"/>
      <c r="D33" s="257"/>
      <c r="E33" s="7"/>
      <c r="G33" s="205"/>
      <c r="H33" s="205"/>
      <c r="I33" s="205"/>
      <c r="J33" s="906" t="s">
        <v>776</v>
      </c>
      <c r="K33" s="907"/>
      <c r="L33" s="570">
        <f>SUMIFS(L7:L31,AD7:AD31,"対象")+SUMIFS(L48:L102,AD48:AD102,"対象")</f>
        <v>0</v>
      </c>
      <c r="M33" s="441"/>
      <c r="N33" s="259"/>
      <c r="O33" s="259"/>
      <c r="P33" s="259"/>
      <c r="Q33" s="259"/>
      <c r="R33" s="259"/>
      <c r="S33" s="259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203" t="s">
        <v>896</v>
      </c>
      <c r="AE33" s="582" t="str">
        <f>IFERROR(L33/AE32,"---")</f>
        <v>---</v>
      </c>
      <c r="CF33" s="210"/>
      <c r="CG33" s="209"/>
    </row>
    <row r="34" spans="1:85" ht="2" customHeight="1" x14ac:dyDescent="0.7">
      <c r="A34" s="310"/>
      <c r="B34" s="260"/>
      <c r="C34" s="261"/>
      <c r="D34" s="262"/>
      <c r="E34" s="6"/>
      <c r="G34" s="205"/>
      <c r="H34" s="205"/>
      <c r="I34" s="205"/>
      <c r="J34" s="205"/>
      <c r="K34" s="258"/>
      <c r="L34" s="258"/>
      <c r="M34" s="258"/>
      <c r="N34" s="259"/>
      <c r="O34" s="259"/>
      <c r="P34" s="259"/>
      <c r="Q34" s="259"/>
      <c r="R34" s="259"/>
      <c r="S34" s="259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CF34" s="210"/>
      <c r="CG34" s="209"/>
    </row>
    <row r="35" spans="1:85" ht="12" customHeight="1" x14ac:dyDescent="0.7">
      <c r="A35" s="311"/>
      <c r="B35" s="625" t="s">
        <v>937</v>
      </c>
      <c r="C35" s="626" t="s">
        <v>938</v>
      </c>
      <c r="D35" s="96"/>
      <c r="E35" s="624"/>
      <c r="G35" s="205"/>
      <c r="H35" s="205"/>
      <c r="I35" s="205"/>
      <c r="J35" s="205"/>
      <c r="K35" s="258"/>
      <c r="L35" s="258"/>
      <c r="M35" s="258"/>
      <c r="N35" s="259"/>
      <c r="O35" s="259"/>
      <c r="P35" s="259"/>
      <c r="Q35" s="259"/>
      <c r="R35" s="259"/>
      <c r="S35" s="259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CF35" s="210"/>
      <c r="CG35" s="209"/>
    </row>
    <row r="36" spans="1:85" ht="14.75" customHeight="1" x14ac:dyDescent="0.7">
      <c r="A36" s="311"/>
      <c r="B36" s="500" t="s">
        <v>578</v>
      </c>
      <c r="C36" s="122" t="s">
        <v>888</v>
      </c>
      <c r="D36" s="96"/>
      <c r="E36" s="624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CF36" s="211"/>
      <c r="CG36" s="209"/>
    </row>
    <row r="37" spans="1:85" ht="14.75" customHeight="1" x14ac:dyDescent="0.7">
      <c r="A37" s="311"/>
      <c r="B37" s="501"/>
      <c r="C37" s="236" t="s">
        <v>889</v>
      </c>
      <c r="D37" s="96"/>
      <c r="E37" s="624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CF37" s="212"/>
      <c r="CG37" s="209"/>
    </row>
    <row r="38" spans="1:85" ht="14.75" customHeight="1" x14ac:dyDescent="0.7">
      <c r="A38" s="311"/>
      <c r="B38" s="501"/>
      <c r="C38" s="38" t="s">
        <v>906</v>
      </c>
      <c r="D38" s="38"/>
      <c r="E38" s="38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CF38" s="212"/>
      <c r="CG38" s="209"/>
    </row>
    <row r="39" spans="1:85" ht="14.75" customHeight="1" x14ac:dyDescent="0.7">
      <c r="A39" s="311"/>
      <c r="B39" s="500"/>
      <c r="C39" s="236" t="s">
        <v>890</v>
      </c>
      <c r="D39" s="237"/>
      <c r="E39" s="237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CF39" s="212"/>
      <c r="CG39" s="209"/>
    </row>
    <row r="40" spans="1:85" ht="14.75" customHeight="1" x14ac:dyDescent="0.7">
      <c r="A40" s="311"/>
      <c r="B40" s="500"/>
      <c r="C40" s="38" t="s">
        <v>895</v>
      </c>
      <c r="D40" s="38"/>
      <c r="E40" s="38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CF40" s="212"/>
      <c r="CG40" s="209"/>
    </row>
    <row r="41" spans="1:85" ht="14.75" customHeight="1" x14ac:dyDescent="0.7">
      <c r="A41" s="311"/>
      <c r="B41" s="502" t="s">
        <v>579</v>
      </c>
      <c r="C41" s="38" t="s">
        <v>753</v>
      </c>
      <c r="D41" s="38"/>
      <c r="E41" s="38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CF41" s="212"/>
      <c r="CG41" s="209"/>
    </row>
    <row r="42" spans="1:85" ht="14.75" customHeight="1" x14ac:dyDescent="0.7">
      <c r="A42" s="311"/>
      <c r="B42" s="502" t="s">
        <v>580</v>
      </c>
      <c r="C42" s="367" t="s">
        <v>856</v>
      </c>
      <c r="D42" s="38"/>
      <c r="E42" s="38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CF42" s="212"/>
      <c r="CG42" s="209"/>
    </row>
    <row r="43" spans="1:85" ht="12" customHeight="1" x14ac:dyDescent="0.7">
      <c r="A43" s="311"/>
      <c r="B43" s="263"/>
      <c r="C43" s="187"/>
      <c r="D43" s="187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CF43" s="212"/>
      <c r="CG43" s="209"/>
    </row>
    <row r="44" spans="1:85" ht="12" customHeight="1" thickBot="1" x14ac:dyDescent="0.75">
      <c r="A44" s="311"/>
      <c r="B44" s="263"/>
      <c r="C44" s="187"/>
      <c r="D44" s="187"/>
      <c r="G44" s="205"/>
      <c r="H44" s="205"/>
      <c r="I44" s="205"/>
      <c r="J44" s="205"/>
      <c r="K44" s="205"/>
      <c r="L44" s="205"/>
      <c r="M44" s="205"/>
      <c r="N44" s="259"/>
      <c r="O44" s="259"/>
      <c r="P44" s="259"/>
      <c r="Q44" s="205"/>
      <c r="R44" s="205"/>
      <c r="S44" s="205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CF44" s="212"/>
      <c r="CG44" s="209"/>
    </row>
    <row r="45" spans="1:85" ht="15" customHeight="1" x14ac:dyDescent="0.7">
      <c r="B45" s="839"/>
      <c r="C45" s="840" t="s">
        <v>749</v>
      </c>
      <c r="D45" s="851" t="s">
        <v>586</v>
      </c>
      <c r="E45" s="896" t="s">
        <v>945</v>
      </c>
      <c r="F45" s="892" t="s">
        <v>946</v>
      </c>
      <c r="G45" s="879"/>
      <c r="H45" s="892" t="s">
        <v>588</v>
      </c>
      <c r="I45" s="893"/>
      <c r="J45" s="879" t="s">
        <v>659</v>
      </c>
      <c r="K45" s="879"/>
      <c r="L45" s="881" t="s">
        <v>836</v>
      </c>
      <c r="M45" s="884" t="s">
        <v>704</v>
      </c>
      <c r="N45" s="887" t="s">
        <v>747</v>
      </c>
      <c r="O45" s="889" t="s">
        <v>750</v>
      </c>
      <c r="P45" s="867" t="s">
        <v>862</v>
      </c>
      <c r="Q45" s="867"/>
      <c r="R45" s="867"/>
      <c r="S45" s="867"/>
      <c r="T45" s="867"/>
      <c r="U45" s="867"/>
      <c r="V45" s="867"/>
      <c r="W45" s="867"/>
      <c r="X45" s="867"/>
      <c r="Y45" s="867"/>
      <c r="Z45" s="867"/>
      <c r="AA45" s="867"/>
      <c r="AB45" s="869" t="s">
        <v>751</v>
      </c>
      <c r="AC45" s="870" t="s">
        <v>748</v>
      </c>
      <c r="AD45" s="873" t="s">
        <v>772</v>
      </c>
      <c r="AE45" s="874"/>
      <c r="CF45" s="212"/>
      <c r="CG45" s="209"/>
    </row>
    <row r="46" spans="1:85" ht="12" customHeight="1" x14ac:dyDescent="0.7">
      <c r="B46" s="839"/>
      <c r="C46" s="841"/>
      <c r="D46" s="852"/>
      <c r="E46" s="897"/>
      <c r="F46" s="894"/>
      <c r="G46" s="880"/>
      <c r="H46" s="894"/>
      <c r="I46" s="895"/>
      <c r="J46" s="880"/>
      <c r="K46" s="880"/>
      <c r="L46" s="882"/>
      <c r="M46" s="885"/>
      <c r="N46" s="888"/>
      <c r="O46" s="890"/>
      <c r="P46" s="868"/>
      <c r="Q46" s="868"/>
      <c r="R46" s="868"/>
      <c r="S46" s="868"/>
      <c r="T46" s="868"/>
      <c r="U46" s="868"/>
      <c r="V46" s="868"/>
      <c r="W46" s="868"/>
      <c r="X46" s="868"/>
      <c r="Y46" s="868"/>
      <c r="Z46" s="868"/>
      <c r="AA46" s="868"/>
      <c r="AB46" s="856"/>
      <c r="AC46" s="871"/>
      <c r="AD46" s="875" t="s">
        <v>773</v>
      </c>
      <c r="AE46" s="877" t="s">
        <v>755</v>
      </c>
      <c r="CF46" s="212"/>
      <c r="CG46" s="209"/>
    </row>
    <row r="47" spans="1:85" ht="32.450000000000003" customHeight="1" thickBot="1" x14ac:dyDescent="0.75">
      <c r="B47" s="839"/>
      <c r="C47" s="842"/>
      <c r="D47" s="853"/>
      <c r="E47" s="898"/>
      <c r="F47" s="229" t="s">
        <v>657</v>
      </c>
      <c r="G47" s="230" t="s">
        <v>658</v>
      </c>
      <c r="H47" s="231" t="s">
        <v>703</v>
      </c>
      <c r="I47" s="232" t="s">
        <v>676</v>
      </c>
      <c r="J47" s="233" t="s">
        <v>703</v>
      </c>
      <c r="K47" s="234" t="s">
        <v>676</v>
      </c>
      <c r="L47" s="883"/>
      <c r="M47" s="886"/>
      <c r="N47" s="235" t="s">
        <v>746</v>
      </c>
      <c r="O47" s="891"/>
      <c r="P47" s="105" t="s">
        <v>660</v>
      </c>
      <c r="Q47" s="105" t="s">
        <v>661</v>
      </c>
      <c r="R47" s="105" t="s">
        <v>662</v>
      </c>
      <c r="S47" s="105" t="s">
        <v>663</v>
      </c>
      <c r="T47" s="105" t="s">
        <v>664</v>
      </c>
      <c r="U47" s="105" t="s">
        <v>665</v>
      </c>
      <c r="V47" s="105" t="s">
        <v>666</v>
      </c>
      <c r="W47" s="105" t="s">
        <v>667</v>
      </c>
      <c r="X47" s="105" t="s">
        <v>668</v>
      </c>
      <c r="Y47" s="105" t="s">
        <v>669</v>
      </c>
      <c r="Z47" s="105" t="s">
        <v>670</v>
      </c>
      <c r="AA47" s="105" t="s">
        <v>671</v>
      </c>
      <c r="AB47" s="857"/>
      <c r="AC47" s="872"/>
      <c r="AD47" s="876"/>
      <c r="AE47" s="878"/>
      <c r="CF47" s="212"/>
      <c r="CG47" s="209"/>
    </row>
    <row r="48" spans="1:85" ht="24" customHeight="1" x14ac:dyDescent="0.7">
      <c r="A48" s="204" t="e">
        <f>VLOOKUP(D48,非表示_活動量と単位!$D$8:$E$75,2,FALSE)</f>
        <v>#N/A</v>
      </c>
      <c r="B48" s="505"/>
      <c r="C48" s="494"/>
      <c r="D48" s="87"/>
      <c r="E48" s="673"/>
      <c r="F48" s="677" t="str">
        <f>IF(E48="","",INT(E48))</f>
        <v/>
      </c>
      <c r="G48" s="683" t="str">
        <f t="shared" ref="G48:G79" si="18">IF($D48="","",VLOOKUP($D48,活動の種別と単位,4,FALSE))</f>
        <v/>
      </c>
      <c r="H48" s="646" t="str">
        <f t="shared" ref="H48:H79" si="19">IF($D48="","",IF(VLOOKUP($C48,モニタリングポイント,9,FALSE)="デフォルト値",VLOOKUP($D48,デフォルト値,4,FALSE),""))</f>
        <v/>
      </c>
      <c r="I48" s="622" t="str">
        <f t="shared" ref="I48:I102" si="20">IF($D48="","",VLOOKUP($D48,活動の種別と単位,5,FALSE))</f>
        <v/>
      </c>
      <c r="J48" s="648" t="str">
        <f t="shared" ref="J48:J102" si="21">IF($D48="","",IF(VLOOKUP($C48,モニタリングポイント,11,FALSE)="デフォルト値",VLOOKUP($D48,デフォルト値,5,FALSE),""))</f>
        <v/>
      </c>
      <c r="K48" s="282" t="str">
        <f t="shared" ref="K48:K102" si="22">IF($D48="","",VLOOKUP($D48,活動の種別と単位,6,FALSE))</f>
        <v/>
      </c>
      <c r="L48" s="668" t="str">
        <f>IF($D48="","",IF($A48=0,F48*H48*J48,F48*J48))</f>
        <v/>
      </c>
      <c r="M48" s="192"/>
      <c r="N48" s="94" t="str">
        <f t="shared" ref="N48:N102" si="23">IF($D48="","",VLOOKUP($D48,活動の種別と単位,3,FALSE))</f>
        <v/>
      </c>
      <c r="O48" s="240"/>
      <c r="P48" s="197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241"/>
      <c r="AC48" s="242"/>
      <c r="AD48" s="95" t="str">
        <f t="shared" ref="AD48:AD102" si="24">IF($D48="","",VLOOKUP($D48,活動の種別と単位,7,FALSE))</f>
        <v/>
      </c>
      <c r="AE48" s="264" t="str">
        <f t="shared" ref="AE48:AE102" si="25">IF($D48="","",IF(AD48="---","---",IF(OR($D48="系統電力",$D48="産業用蒸気",$D48="温水",$D48="冷水",$D48="蒸気（産業用以外）"),F48*VLOOKUP($D48,GJ換算係数,2,FALSE),F48*H48)))</f>
        <v/>
      </c>
      <c r="CF48" s="212"/>
      <c r="CG48" s="209"/>
    </row>
    <row r="49" spans="1:85" ht="24" customHeight="1" x14ac:dyDescent="0.7">
      <c r="A49" s="204" t="e">
        <f>VLOOKUP(D49,非表示_活動量と単位!$D$8:$E$75,2,FALSE)</f>
        <v>#N/A</v>
      </c>
      <c r="B49" s="505"/>
      <c r="C49" s="495"/>
      <c r="D49" s="88"/>
      <c r="E49" s="674"/>
      <c r="F49" s="678" t="str">
        <f t="shared" ref="F49:F102" si="26">IF(E49="","",INT(E49))</f>
        <v/>
      </c>
      <c r="G49" s="684" t="str">
        <f t="shared" si="18"/>
        <v/>
      </c>
      <c r="H49" s="659" t="str">
        <f t="shared" si="19"/>
        <v/>
      </c>
      <c r="I49" s="655" t="str">
        <f t="shared" si="20"/>
        <v/>
      </c>
      <c r="J49" s="661" t="str">
        <f t="shared" si="21"/>
        <v/>
      </c>
      <c r="K49" s="663" t="str">
        <f t="shared" si="22"/>
        <v/>
      </c>
      <c r="L49" s="664" t="str">
        <f t="shared" ref="L49:L102" si="27">IF($D49="","",IF($A49=0,F49*H49*J49,F49*J49))</f>
        <v/>
      </c>
      <c r="M49" s="193"/>
      <c r="N49" s="97" t="str">
        <f t="shared" si="23"/>
        <v/>
      </c>
      <c r="O49" s="198"/>
      <c r="P49" s="199"/>
      <c r="Q49" s="98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1"/>
      <c r="AC49" s="243"/>
      <c r="AD49" s="99" t="str">
        <f t="shared" si="24"/>
        <v/>
      </c>
      <c r="AE49" s="255" t="str">
        <f t="shared" si="25"/>
        <v/>
      </c>
      <c r="CF49" s="212"/>
      <c r="CG49" s="209"/>
    </row>
    <row r="50" spans="1:85" ht="24" customHeight="1" x14ac:dyDescent="0.7">
      <c r="A50" s="204" t="e">
        <f>VLOOKUP(D50,非表示_活動量と単位!$D$8:$E$75,2,FALSE)</f>
        <v>#N/A</v>
      </c>
      <c r="B50" s="505"/>
      <c r="C50" s="495"/>
      <c r="D50" s="88"/>
      <c r="E50" s="674"/>
      <c r="F50" s="678" t="str">
        <f t="shared" si="26"/>
        <v/>
      </c>
      <c r="G50" s="684" t="str">
        <f t="shared" si="18"/>
        <v/>
      </c>
      <c r="H50" s="659" t="str">
        <f t="shared" si="19"/>
        <v/>
      </c>
      <c r="I50" s="655" t="str">
        <f t="shared" si="20"/>
        <v/>
      </c>
      <c r="J50" s="661" t="str">
        <f t="shared" si="21"/>
        <v/>
      </c>
      <c r="K50" s="663" t="str">
        <f t="shared" si="22"/>
        <v/>
      </c>
      <c r="L50" s="664" t="str">
        <f t="shared" si="27"/>
        <v/>
      </c>
      <c r="M50" s="193"/>
      <c r="N50" s="97" t="str">
        <f t="shared" si="23"/>
        <v/>
      </c>
      <c r="O50" s="198"/>
      <c r="P50" s="199"/>
      <c r="Q50" s="98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1"/>
      <c r="AC50" s="243"/>
      <c r="AD50" s="99" t="str">
        <f t="shared" si="24"/>
        <v/>
      </c>
      <c r="AE50" s="255" t="str">
        <f t="shared" si="25"/>
        <v/>
      </c>
      <c r="CF50" s="212"/>
      <c r="CG50" s="209"/>
    </row>
    <row r="51" spans="1:85" ht="24" customHeight="1" x14ac:dyDescent="0.7">
      <c r="A51" s="204" t="e">
        <f>VLOOKUP(D51,非表示_活動量と単位!$D$8:$E$75,2,FALSE)</f>
        <v>#N/A</v>
      </c>
      <c r="B51" s="505"/>
      <c r="C51" s="495"/>
      <c r="D51" s="88"/>
      <c r="E51" s="674"/>
      <c r="F51" s="678" t="str">
        <f t="shared" si="26"/>
        <v/>
      </c>
      <c r="G51" s="684" t="str">
        <f t="shared" si="18"/>
        <v/>
      </c>
      <c r="H51" s="659" t="str">
        <f t="shared" si="19"/>
        <v/>
      </c>
      <c r="I51" s="655" t="str">
        <f t="shared" si="20"/>
        <v/>
      </c>
      <c r="J51" s="661" t="str">
        <f t="shared" si="21"/>
        <v/>
      </c>
      <c r="K51" s="663" t="str">
        <f t="shared" si="22"/>
        <v/>
      </c>
      <c r="L51" s="664" t="str">
        <f t="shared" si="27"/>
        <v/>
      </c>
      <c r="M51" s="193"/>
      <c r="N51" s="97" t="str">
        <f t="shared" si="23"/>
        <v/>
      </c>
      <c r="O51" s="198"/>
      <c r="P51" s="199"/>
      <c r="Q51" s="98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1"/>
      <c r="AC51" s="243"/>
      <c r="AD51" s="99" t="str">
        <f t="shared" si="24"/>
        <v/>
      </c>
      <c r="AE51" s="255" t="str">
        <f t="shared" si="25"/>
        <v/>
      </c>
      <c r="CF51" s="212"/>
      <c r="CG51" s="209"/>
    </row>
    <row r="52" spans="1:85" ht="24" customHeight="1" x14ac:dyDescent="0.7">
      <c r="A52" s="204" t="e">
        <f>VLOOKUP(D52,非表示_活動量と単位!$D$8:$E$75,2,FALSE)</f>
        <v>#N/A</v>
      </c>
      <c r="B52" s="505"/>
      <c r="C52" s="495"/>
      <c r="D52" s="88"/>
      <c r="E52" s="674"/>
      <c r="F52" s="678" t="str">
        <f t="shared" si="26"/>
        <v/>
      </c>
      <c r="G52" s="684" t="str">
        <f t="shared" si="18"/>
        <v/>
      </c>
      <c r="H52" s="659" t="str">
        <f t="shared" si="19"/>
        <v/>
      </c>
      <c r="I52" s="655" t="str">
        <f t="shared" si="20"/>
        <v/>
      </c>
      <c r="J52" s="661" t="str">
        <f t="shared" si="21"/>
        <v/>
      </c>
      <c r="K52" s="663" t="str">
        <f t="shared" si="22"/>
        <v/>
      </c>
      <c r="L52" s="664" t="str">
        <f t="shared" si="27"/>
        <v/>
      </c>
      <c r="M52" s="193"/>
      <c r="N52" s="97" t="str">
        <f t="shared" si="23"/>
        <v/>
      </c>
      <c r="O52" s="198"/>
      <c r="P52" s="199"/>
      <c r="Q52" s="98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1"/>
      <c r="AC52" s="243"/>
      <c r="AD52" s="99" t="str">
        <f t="shared" si="24"/>
        <v/>
      </c>
      <c r="AE52" s="255" t="str">
        <f t="shared" si="25"/>
        <v/>
      </c>
      <c r="CF52" s="212"/>
      <c r="CG52" s="209"/>
    </row>
    <row r="53" spans="1:85" ht="24" customHeight="1" x14ac:dyDescent="0.7">
      <c r="A53" s="204" t="e">
        <f>VLOOKUP(D53,非表示_活動量と単位!$D$8:$E$75,2,FALSE)</f>
        <v>#N/A</v>
      </c>
      <c r="B53" s="505"/>
      <c r="C53" s="495"/>
      <c r="D53" s="88"/>
      <c r="E53" s="674"/>
      <c r="F53" s="678" t="str">
        <f t="shared" si="26"/>
        <v/>
      </c>
      <c r="G53" s="684" t="str">
        <f t="shared" si="18"/>
        <v/>
      </c>
      <c r="H53" s="659" t="str">
        <f t="shared" si="19"/>
        <v/>
      </c>
      <c r="I53" s="655" t="str">
        <f t="shared" si="20"/>
        <v/>
      </c>
      <c r="J53" s="661" t="str">
        <f t="shared" si="21"/>
        <v/>
      </c>
      <c r="K53" s="663" t="str">
        <f t="shared" si="22"/>
        <v/>
      </c>
      <c r="L53" s="664" t="str">
        <f t="shared" si="27"/>
        <v/>
      </c>
      <c r="M53" s="193"/>
      <c r="N53" s="97" t="str">
        <f t="shared" si="23"/>
        <v/>
      </c>
      <c r="O53" s="198"/>
      <c r="P53" s="199"/>
      <c r="Q53" s="98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1"/>
      <c r="AC53" s="243"/>
      <c r="AD53" s="99" t="str">
        <f t="shared" si="24"/>
        <v/>
      </c>
      <c r="AE53" s="255" t="str">
        <f t="shared" si="25"/>
        <v/>
      </c>
      <c r="CF53" s="212"/>
      <c r="CG53" s="209"/>
    </row>
    <row r="54" spans="1:85" ht="24" customHeight="1" x14ac:dyDescent="0.7">
      <c r="A54" s="204" t="e">
        <f>VLOOKUP(D54,非表示_活動量と単位!$D$8:$E$75,2,FALSE)</f>
        <v>#N/A</v>
      </c>
      <c r="B54" s="505"/>
      <c r="C54" s="495"/>
      <c r="D54" s="88"/>
      <c r="E54" s="674"/>
      <c r="F54" s="678" t="str">
        <f t="shared" si="26"/>
        <v/>
      </c>
      <c r="G54" s="684" t="str">
        <f t="shared" si="18"/>
        <v/>
      </c>
      <c r="H54" s="659" t="str">
        <f t="shared" si="19"/>
        <v/>
      </c>
      <c r="I54" s="655" t="str">
        <f t="shared" si="20"/>
        <v/>
      </c>
      <c r="J54" s="661" t="str">
        <f t="shared" si="21"/>
        <v/>
      </c>
      <c r="K54" s="663" t="str">
        <f t="shared" si="22"/>
        <v/>
      </c>
      <c r="L54" s="664" t="str">
        <f t="shared" si="27"/>
        <v/>
      </c>
      <c r="M54" s="193"/>
      <c r="N54" s="97" t="str">
        <f t="shared" si="23"/>
        <v/>
      </c>
      <c r="O54" s="244"/>
      <c r="P54" s="199"/>
      <c r="Q54" s="107"/>
      <c r="R54" s="245"/>
      <c r="S54" s="245"/>
      <c r="T54" s="246"/>
      <c r="U54" s="246"/>
      <c r="V54" s="246"/>
      <c r="W54" s="246"/>
      <c r="X54" s="246"/>
      <c r="Y54" s="246"/>
      <c r="Z54" s="246"/>
      <c r="AA54" s="246"/>
      <c r="AB54" s="247"/>
      <c r="AC54" s="243"/>
      <c r="AD54" s="99" t="str">
        <f t="shared" si="24"/>
        <v/>
      </c>
      <c r="AE54" s="255" t="str">
        <f t="shared" si="25"/>
        <v/>
      </c>
      <c r="CF54" s="212"/>
      <c r="CG54" s="209"/>
    </row>
    <row r="55" spans="1:85" ht="24" customHeight="1" x14ac:dyDescent="0.7">
      <c r="A55" s="204" t="e">
        <f>VLOOKUP(D55,非表示_活動量と単位!$D$8:$E$75,2,FALSE)</f>
        <v>#N/A</v>
      </c>
      <c r="B55" s="505"/>
      <c r="C55" s="495"/>
      <c r="D55" s="88"/>
      <c r="E55" s="674"/>
      <c r="F55" s="678" t="str">
        <f t="shared" si="26"/>
        <v/>
      </c>
      <c r="G55" s="684" t="str">
        <f t="shared" si="18"/>
        <v/>
      </c>
      <c r="H55" s="659" t="str">
        <f t="shared" si="19"/>
        <v/>
      </c>
      <c r="I55" s="655" t="str">
        <f t="shared" si="20"/>
        <v/>
      </c>
      <c r="J55" s="661" t="str">
        <f t="shared" si="21"/>
        <v/>
      </c>
      <c r="K55" s="663" t="str">
        <f t="shared" si="22"/>
        <v/>
      </c>
      <c r="L55" s="664" t="str">
        <f t="shared" si="27"/>
        <v/>
      </c>
      <c r="M55" s="193"/>
      <c r="N55" s="97" t="str">
        <f t="shared" si="23"/>
        <v/>
      </c>
      <c r="O55" s="244"/>
      <c r="P55" s="199"/>
      <c r="Q55" s="107"/>
      <c r="R55" s="245"/>
      <c r="S55" s="245"/>
      <c r="T55" s="246"/>
      <c r="U55" s="246"/>
      <c r="V55" s="246"/>
      <c r="W55" s="246"/>
      <c r="X55" s="246"/>
      <c r="Y55" s="246"/>
      <c r="Z55" s="246"/>
      <c r="AA55" s="246"/>
      <c r="AB55" s="247"/>
      <c r="AC55" s="243"/>
      <c r="AD55" s="99" t="str">
        <f t="shared" si="24"/>
        <v/>
      </c>
      <c r="AE55" s="255" t="str">
        <f t="shared" si="25"/>
        <v/>
      </c>
      <c r="CF55" s="212"/>
      <c r="CG55" s="209"/>
    </row>
    <row r="56" spans="1:85" ht="24" customHeight="1" x14ac:dyDescent="0.7">
      <c r="A56" s="204" t="e">
        <f>VLOOKUP(D56,非表示_活動量と単位!$D$8:$E$75,2,FALSE)</f>
        <v>#N/A</v>
      </c>
      <c r="B56" s="505"/>
      <c r="C56" s="495"/>
      <c r="D56" s="88"/>
      <c r="E56" s="674"/>
      <c r="F56" s="678" t="str">
        <f t="shared" si="26"/>
        <v/>
      </c>
      <c r="G56" s="684" t="str">
        <f t="shared" si="18"/>
        <v/>
      </c>
      <c r="H56" s="659" t="str">
        <f t="shared" si="19"/>
        <v/>
      </c>
      <c r="I56" s="655" t="str">
        <f t="shared" si="20"/>
        <v/>
      </c>
      <c r="J56" s="661" t="str">
        <f t="shared" si="21"/>
        <v/>
      </c>
      <c r="K56" s="663" t="str">
        <f t="shared" si="22"/>
        <v/>
      </c>
      <c r="L56" s="664" t="str">
        <f t="shared" si="27"/>
        <v/>
      </c>
      <c r="M56" s="193"/>
      <c r="N56" s="97" t="str">
        <f t="shared" si="23"/>
        <v/>
      </c>
      <c r="O56" s="244"/>
      <c r="P56" s="199"/>
      <c r="Q56" s="107"/>
      <c r="R56" s="245"/>
      <c r="S56" s="245"/>
      <c r="T56" s="246"/>
      <c r="U56" s="246"/>
      <c r="V56" s="246"/>
      <c r="W56" s="246"/>
      <c r="X56" s="246"/>
      <c r="Y56" s="246"/>
      <c r="Z56" s="246"/>
      <c r="AA56" s="246"/>
      <c r="AB56" s="247"/>
      <c r="AC56" s="243"/>
      <c r="AD56" s="99" t="str">
        <f t="shared" si="24"/>
        <v/>
      </c>
      <c r="AE56" s="255" t="str">
        <f t="shared" si="25"/>
        <v/>
      </c>
      <c r="CF56" s="212"/>
      <c r="CG56" s="209"/>
    </row>
    <row r="57" spans="1:85" ht="24" customHeight="1" x14ac:dyDescent="0.7">
      <c r="A57" s="204" t="e">
        <f>VLOOKUP(D57,非表示_活動量と単位!$D$8:$E$75,2,FALSE)</f>
        <v>#N/A</v>
      </c>
      <c r="B57" s="505"/>
      <c r="C57" s="495"/>
      <c r="D57" s="88"/>
      <c r="E57" s="674"/>
      <c r="F57" s="678" t="str">
        <f t="shared" si="26"/>
        <v/>
      </c>
      <c r="G57" s="684" t="str">
        <f t="shared" si="18"/>
        <v/>
      </c>
      <c r="H57" s="659" t="str">
        <f t="shared" si="19"/>
        <v/>
      </c>
      <c r="I57" s="655" t="str">
        <f t="shared" si="20"/>
        <v/>
      </c>
      <c r="J57" s="661" t="str">
        <f t="shared" si="21"/>
        <v/>
      </c>
      <c r="K57" s="663" t="str">
        <f t="shared" si="22"/>
        <v/>
      </c>
      <c r="L57" s="664" t="str">
        <f t="shared" si="27"/>
        <v/>
      </c>
      <c r="M57" s="193"/>
      <c r="N57" s="97" t="str">
        <f t="shared" si="23"/>
        <v/>
      </c>
      <c r="O57" s="244"/>
      <c r="P57" s="199"/>
      <c r="Q57" s="107"/>
      <c r="R57" s="245"/>
      <c r="S57" s="245"/>
      <c r="T57" s="246"/>
      <c r="U57" s="246"/>
      <c r="V57" s="246"/>
      <c r="W57" s="246"/>
      <c r="X57" s="246"/>
      <c r="Y57" s="246"/>
      <c r="Z57" s="246"/>
      <c r="AA57" s="246"/>
      <c r="AB57" s="247"/>
      <c r="AC57" s="243"/>
      <c r="AD57" s="99" t="str">
        <f t="shared" si="24"/>
        <v/>
      </c>
      <c r="AE57" s="255" t="str">
        <f t="shared" si="25"/>
        <v/>
      </c>
      <c r="CF57" s="212"/>
      <c r="CG57" s="209"/>
    </row>
    <row r="58" spans="1:85" ht="24" customHeight="1" x14ac:dyDescent="0.7">
      <c r="A58" s="204" t="e">
        <f>VLOOKUP(D58,非表示_活動量と単位!$D$8:$E$75,2,FALSE)</f>
        <v>#N/A</v>
      </c>
      <c r="B58" s="505"/>
      <c r="C58" s="495"/>
      <c r="D58" s="88"/>
      <c r="E58" s="674"/>
      <c r="F58" s="678" t="str">
        <f t="shared" si="26"/>
        <v/>
      </c>
      <c r="G58" s="684" t="str">
        <f t="shared" si="18"/>
        <v/>
      </c>
      <c r="H58" s="659" t="str">
        <f t="shared" si="19"/>
        <v/>
      </c>
      <c r="I58" s="655" t="str">
        <f t="shared" si="20"/>
        <v/>
      </c>
      <c r="J58" s="661" t="str">
        <f t="shared" si="21"/>
        <v/>
      </c>
      <c r="K58" s="663" t="str">
        <f t="shared" si="22"/>
        <v/>
      </c>
      <c r="L58" s="664" t="str">
        <f t="shared" si="27"/>
        <v/>
      </c>
      <c r="M58" s="193"/>
      <c r="N58" s="97" t="str">
        <f t="shared" si="23"/>
        <v/>
      </c>
      <c r="O58" s="244"/>
      <c r="P58" s="199"/>
      <c r="Q58" s="107"/>
      <c r="R58" s="245"/>
      <c r="S58" s="245"/>
      <c r="T58" s="246"/>
      <c r="U58" s="246"/>
      <c r="V58" s="246"/>
      <c r="W58" s="246"/>
      <c r="X58" s="246"/>
      <c r="Y58" s="246"/>
      <c r="Z58" s="246"/>
      <c r="AA58" s="246"/>
      <c r="AB58" s="247"/>
      <c r="AC58" s="243"/>
      <c r="AD58" s="99" t="str">
        <f t="shared" si="24"/>
        <v/>
      </c>
      <c r="AE58" s="255" t="str">
        <f t="shared" si="25"/>
        <v/>
      </c>
      <c r="CF58" s="212"/>
      <c r="CG58" s="209"/>
    </row>
    <row r="59" spans="1:85" ht="24" customHeight="1" x14ac:dyDescent="0.7">
      <c r="A59" s="204" t="e">
        <f>VLOOKUP(D59,非表示_活動量と単位!$D$8:$E$75,2,FALSE)</f>
        <v>#N/A</v>
      </c>
      <c r="B59" s="505"/>
      <c r="C59" s="495"/>
      <c r="D59" s="88"/>
      <c r="E59" s="674"/>
      <c r="F59" s="678" t="str">
        <f t="shared" si="26"/>
        <v/>
      </c>
      <c r="G59" s="684" t="str">
        <f t="shared" si="18"/>
        <v/>
      </c>
      <c r="H59" s="659" t="str">
        <f t="shared" si="19"/>
        <v/>
      </c>
      <c r="I59" s="655" t="str">
        <f t="shared" si="20"/>
        <v/>
      </c>
      <c r="J59" s="661" t="str">
        <f t="shared" si="21"/>
        <v/>
      </c>
      <c r="K59" s="663" t="str">
        <f t="shared" si="22"/>
        <v/>
      </c>
      <c r="L59" s="664" t="str">
        <f t="shared" si="27"/>
        <v/>
      </c>
      <c r="M59" s="193"/>
      <c r="N59" s="97" t="str">
        <f t="shared" si="23"/>
        <v/>
      </c>
      <c r="O59" s="198"/>
      <c r="P59" s="199"/>
      <c r="Q59" s="98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1"/>
      <c r="AC59" s="243"/>
      <c r="AD59" s="99" t="str">
        <f t="shared" si="24"/>
        <v/>
      </c>
      <c r="AE59" s="255" t="str">
        <f t="shared" si="25"/>
        <v/>
      </c>
      <c r="CF59" s="212"/>
      <c r="CG59" s="209"/>
    </row>
    <row r="60" spans="1:85" ht="24" customHeight="1" x14ac:dyDescent="0.7">
      <c r="A60" s="204" t="e">
        <f>VLOOKUP(D60,非表示_活動量と単位!$D$8:$E$75,2,FALSE)</f>
        <v>#N/A</v>
      </c>
      <c r="B60" s="505"/>
      <c r="C60" s="495"/>
      <c r="D60" s="88"/>
      <c r="E60" s="674"/>
      <c r="F60" s="678" t="str">
        <f t="shared" si="26"/>
        <v/>
      </c>
      <c r="G60" s="684" t="str">
        <f t="shared" si="18"/>
        <v/>
      </c>
      <c r="H60" s="659" t="str">
        <f t="shared" si="19"/>
        <v/>
      </c>
      <c r="I60" s="655" t="str">
        <f t="shared" si="20"/>
        <v/>
      </c>
      <c r="J60" s="661" t="str">
        <f t="shared" si="21"/>
        <v/>
      </c>
      <c r="K60" s="663" t="str">
        <f t="shared" si="22"/>
        <v/>
      </c>
      <c r="L60" s="664" t="str">
        <f t="shared" si="27"/>
        <v/>
      </c>
      <c r="M60" s="193"/>
      <c r="N60" s="97" t="str">
        <f t="shared" si="23"/>
        <v/>
      </c>
      <c r="O60" s="198"/>
      <c r="P60" s="199"/>
      <c r="Q60" s="98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1"/>
      <c r="AC60" s="243"/>
      <c r="AD60" s="99" t="str">
        <f t="shared" si="24"/>
        <v/>
      </c>
      <c r="AE60" s="255" t="str">
        <f t="shared" si="25"/>
        <v/>
      </c>
      <c r="CF60" s="212"/>
      <c r="CG60" s="209"/>
    </row>
    <row r="61" spans="1:85" ht="24" customHeight="1" x14ac:dyDescent="0.7">
      <c r="A61" s="204" t="e">
        <f>VLOOKUP(D61,非表示_活動量と単位!$D$8:$E$75,2,FALSE)</f>
        <v>#N/A</v>
      </c>
      <c r="B61" s="505"/>
      <c r="C61" s="495"/>
      <c r="D61" s="88"/>
      <c r="E61" s="674"/>
      <c r="F61" s="678" t="str">
        <f t="shared" si="26"/>
        <v/>
      </c>
      <c r="G61" s="684" t="str">
        <f t="shared" si="18"/>
        <v/>
      </c>
      <c r="H61" s="659" t="str">
        <f t="shared" si="19"/>
        <v/>
      </c>
      <c r="I61" s="655" t="str">
        <f t="shared" si="20"/>
        <v/>
      </c>
      <c r="J61" s="661" t="str">
        <f t="shared" si="21"/>
        <v/>
      </c>
      <c r="K61" s="663" t="str">
        <f t="shared" si="22"/>
        <v/>
      </c>
      <c r="L61" s="664" t="str">
        <f t="shared" si="27"/>
        <v/>
      </c>
      <c r="M61" s="193"/>
      <c r="N61" s="97" t="str">
        <f t="shared" si="23"/>
        <v/>
      </c>
      <c r="O61" s="198"/>
      <c r="P61" s="199"/>
      <c r="Q61" s="98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1"/>
      <c r="AC61" s="243"/>
      <c r="AD61" s="99" t="str">
        <f t="shared" si="24"/>
        <v/>
      </c>
      <c r="AE61" s="255" t="str">
        <f t="shared" si="25"/>
        <v/>
      </c>
      <c r="CF61" s="212"/>
      <c r="CG61" s="209"/>
    </row>
    <row r="62" spans="1:85" ht="24" customHeight="1" x14ac:dyDescent="0.7">
      <c r="A62" s="204" t="e">
        <f>VLOOKUP(D62,非表示_活動量と単位!$D$8:$E$75,2,FALSE)</f>
        <v>#N/A</v>
      </c>
      <c r="B62" s="505"/>
      <c r="C62" s="495"/>
      <c r="D62" s="88"/>
      <c r="E62" s="674"/>
      <c r="F62" s="678" t="str">
        <f t="shared" si="26"/>
        <v/>
      </c>
      <c r="G62" s="684" t="str">
        <f t="shared" si="18"/>
        <v/>
      </c>
      <c r="H62" s="659" t="str">
        <f t="shared" si="19"/>
        <v/>
      </c>
      <c r="I62" s="655" t="str">
        <f t="shared" si="20"/>
        <v/>
      </c>
      <c r="J62" s="661" t="str">
        <f t="shared" si="21"/>
        <v/>
      </c>
      <c r="K62" s="663" t="str">
        <f t="shared" si="22"/>
        <v/>
      </c>
      <c r="L62" s="664" t="str">
        <f t="shared" si="27"/>
        <v/>
      </c>
      <c r="M62" s="193"/>
      <c r="N62" s="97" t="str">
        <f t="shared" si="23"/>
        <v/>
      </c>
      <c r="O62" s="198"/>
      <c r="P62" s="199"/>
      <c r="Q62" s="98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1"/>
      <c r="AC62" s="243"/>
      <c r="AD62" s="99" t="str">
        <f t="shared" si="24"/>
        <v/>
      </c>
      <c r="AE62" s="255" t="str">
        <f t="shared" si="25"/>
        <v/>
      </c>
      <c r="CF62" s="212"/>
      <c r="CG62" s="209"/>
    </row>
    <row r="63" spans="1:85" ht="24" customHeight="1" x14ac:dyDescent="0.7">
      <c r="A63" s="204" t="e">
        <f>VLOOKUP(D63,非表示_活動量と単位!$D$8:$E$75,2,FALSE)</f>
        <v>#N/A</v>
      </c>
      <c r="B63" s="505"/>
      <c r="C63" s="495"/>
      <c r="D63" s="88"/>
      <c r="E63" s="674"/>
      <c r="F63" s="678" t="str">
        <f t="shared" si="26"/>
        <v/>
      </c>
      <c r="G63" s="684" t="str">
        <f t="shared" si="18"/>
        <v/>
      </c>
      <c r="H63" s="659" t="str">
        <f t="shared" si="19"/>
        <v/>
      </c>
      <c r="I63" s="655" t="str">
        <f t="shared" si="20"/>
        <v/>
      </c>
      <c r="J63" s="661" t="str">
        <f t="shared" si="21"/>
        <v/>
      </c>
      <c r="K63" s="663" t="str">
        <f t="shared" si="22"/>
        <v/>
      </c>
      <c r="L63" s="664" t="str">
        <f t="shared" si="27"/>
        <v/>
      </c>
      <c r="M63" s="193"/>
      <c r="N63" s="97" t="str">
        <f t="shared" si="23"/>
        <v/>
      </c>
      <c r="O63" s="198"/>
      <c r="P63" s="199"/>
      <c r="Q63" s="98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1"/>
      <c r="AC63" s="243"/>
      <c r="AD63" s="99" t="str">
        <f t="shared" si="24"/>
        <v/>
      </c>
      <c r="AE63" s="255" t="str">
        <f t="shared" si="25"/>
        <v/>
      </c>
      <c r="CF63" s="212"/>
      <c r="CG63" s="209"/>
    </row>
    <row r="64" spans="1:85" ht="24" customHeight="1" x14ac:dyDescent="0.7">
      <c r="A64" s="204" t="e">
        <f>VLOOKUP(D64,非表示_活動量と単位!$D$8:$E$75,2,FALSE)</f>
        <v>#N/A</v>
      </c>
      <c r="B64" s="505"/>
      <c r="C64" s="495"/>
      <c r="D64" s="88"/>
      <c r="E64" s="674"/>
      <c r="F64" s="678" t="str">
        <f t="shared" si="26"/>
        <v/>
      </c>
      <c r="G64" s="684" t="str">
        <f t="shared" si="18"/>
        <v/>
      </c>
      <c r="H64" s="659" t="str">
        <f t="shared" si="19"/>
        <v/>
      </c>
      <c r="I64" s="655" t="str">
        <f t="shared" si="20"/>
        <v/>
      </c>
      <c r="J64" s="661" t="str">
        <f t="shared" si="21"/>
        <v/>
      </c>
      <c r="K64" s="663" t="str">
        <f t="shared" si="22"/>
        <v/>
      </c>
      <c r="L64" s="664" t="str">
        <f t="shared" si="27"/>
        <v/>
      </c>
      <c r="M64" s="193"/>
      <c r="N64" s="97" t="str">
        <f t="shared" si="23"/>
        <v/>
      </c>
      <c r="O64" s="198"/>
      <c r="P64" s="199"/>
      <c r="Q64" s="98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1"/>
      <c r="AC64" s="243"/>
      <c r="AD64" s="99" t="str">
        <f t="shared" si="24"/>
        <v/>
      </c>
      <c r="AE64" s="255" t="str">
        <f t="shared" si="25"/>
        <v/>
      </c>
      <c r="CF64" s="212"/>
      <c r="CG64" s="209"/>
    </row>
    <row r="65" spans="1:85" ht="24" customHeight="1" x14ac:dyDescent="0.7">
      <c r="A65" s="204" t="e">
        <f>VLOOKUP(D65,非表示_活動量と単位!$D$8:$E$75,2,FALSE)</f>
        <v>#N/A</v>
      </c>
      <c r="B65" s="505"/>
      <c r="C65" s="495"/>
      <c r="D65" s="88"/>
      <c r="E65" s="674"/>
      <c r="F65" s="678" t="str">
        <f t="shared" si="26"/>
        <v/>
      </c>
      <c r="G65" s="684" t="str">
        <f t="shared" si="18"/>
        <v/>
      </c>
      <c r="H65" s="659" t="str">
        <f t="shared" si="19"/>
        <v/>
      </c>
      <c r="I65" s="655" t="str">
        <f t="shared" si="20"/>
        <v/>
      </c>
      <c r="J65" s="661" t="str">
        <f t="shared" si="21"/>
        <v/>
      </c>
      <c r="K65" s="663" t="str">
        <f t="shared" si="22"/>
        <v/>
      </c>
      <c r="L65" s="664" t="str">
        <f t="shared" si="27"/>
        <v/>
      </c>
      <c r="M65" s="193"/>
      <c r="N65" s="97" t="str">
        <f t="shared" si="23"/>
        <v/>
      </c>
      <c r="O65" s="198"/>
      <c r="P65" s="199"/>
      <c r="Q65" s="98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1"/>
      <c r="AC65" s="243"/>
      <c r="AD65" s="99" t="str">
        <f t="shared" si="24"/>
        <v/>
      </c>
      <c r="AE65" s="255" t="str">
        <f t="shared" si="25"/>
        <v/>
      </c>
      <c r="CF65" s="212"/>
      <c r="CG65" s="209"/>
    </row>
    <row r="66" spans="1:85" ht="24" customHeight="1" x14ac:dyDescent="0.7">
      <c r="A66" s="204" t="e">
        <f>VLOOKUP(D66,非表示_活動量と単位!$D$8:$E$75,2,FALSE)</f>
        <v>#N/A</v>
      </c>
      <c r="B66" s="505"/>
      <c r="C66" s="495"/>
      <c r="D66" s="88"/>
      <c r="E66" s="674"/>
      <c r="F66" s="678" t="str">
        <f t="shared" si="26"/>
        <v/>
      </c>
      <c r="G66" s="684" t="str">
        <f t="shared" si="18"/>
        <v/>
      </c>
      <c r="H66" s="659" t="str">
        <f t="shared" si="19"/>
        <v/>
      </c>
      <c r="I66" s="655" t="str">
        <f t="shared" si="20"/>
        <v/>
      </c>
      <c r="J66" s="661" t="str">
        <f t="shared" si="21"/>
        <v/>
      </c>
      <c r="K66" s="663" t="str">
        <f t="shared" si="22"/>
        <v/>
      </c>
      <c r="L66" s="664" t="str">
        <f t="shared" si="27"/>
        <v/>
      </c>
      <c r="M66" s="193"/>
      <c r="N66" s="97" t="str">
        <f t="shared" si="23"/>
        <v/>
      </c>
      <c r="O66" s="244"/>
      <c r="P66" s="199"/>
      <c r="Q66" s="107"/>
      <c r="R66" s="245"/>
      <c r="S66" s="245"/>
      <c r="T66" s="246"/>
      <c r="U66" s="246"/>
      <c r="V66" s="246"/>
      <c r="W66" s="246"/>
      <c r="X66" s="246"/>
      <c r="Y66" s="246"/>
      <c r="Z66" s="246"/>
      <c r="AA66" s="246"/>
      <c r="AB66" s="247"/>
      <c r="AC66" s="243"/>
      <c r="AD66" s="99" t="str">
        <f t="shared" si="24"/>
        <v/>
      </c>
      <c r="AE66" s="255" t="str">
        <f t="shared" si="25"/>
        <v/>
      </c>
      <c r="CF66" s="212"/>
      <c r="CG66" s="209"/>
    </row>
    <row r="67" spans="1:85" ht="24" customHeight="1" x14ac:dyDescent="0.7">
      <c r="A67" s="204" t="e">
        <f>VLOOKUP(D67,非表示_活動量と単位!$D$8:$E$75,2,FALSE)</f>
        <v>#N/A</v>
      </c>
      <c r="B67" s="505"/>
      <c r="C67" s="495"/>
      <c r="D67" s="88"/>
      <c r="E67" s="674"/>
      <c r="F67" s="678" t="str">
        <f t="shared" si="26"/>
        <v/>
      </c>
      <c r="G67" s="684" t="str">
        <f t="shared" si="18"/>
        <v/>
      </c>
      <c r="H67" s="659" t="str">
        <f t="shared" si="19"/>
        <v/>
      </c>
      <c r="I67" s="655" t="str">
        <f t="shared" si="20"/>
        <v/>
      </c>
      <c r="J67" s="661" t="str">
        <f t="shared" si="21"/>
        <v/>
      </c>
      <c r="K67" s="663" t="str">
        <f t="shared" si="22"/>
        <v/>
      </c>
      <c r="L67" s="664" t="str">
        <f t="shared" si="27"/>
        <v/>
      </c>
      <c r="M67" s="193"/>
      <c r="N67" s="97" t="str">
        <f t="shared" si="23"/>
        <v/>
      </c>
      <c r="O67" s="244"/>
      <c r="P67" s="199"/>
      <c r="Q67" s="107"/>
      <c r="R67" s="245"/>
      <c r="S67" s="245"/>
      <c r="T67" s="246"/>
      <c r="U67" s="246"/>
      <c r="V67" s="246"/>
      <c r="W67" s="246"/>
      <c r="X67" s="246"/>
      <c r="Y67" s="246"/>
      <c r="Z67" s="246"/>
      <c r="AA67" s="246"/>
      <c r="AB67" s="247"/>
      <c r="AC67" s="243"/>
      <c r="AD67" s="99" t="str">
        <f t="shared" si="24"/>
        <v/>
      </c>
      <c r="AE67" s="255" t="str">
        <f t="shared" si="25"/>
        <v/>
      </c>
      <c r="CF67" s="212"/>
      <c r="CG67" s="209"/>
    </row>
    <row r="68" spans="1:85" ht="24" customHeight="1" x14ac:dyDescent="0.7">
      <c r="A68" s="204" t="e">
        <f>VLOOKUP(D68,非表示_活動量と単位!$D$8:$E$75,2,FALSE)</f>
        <v>#N/A</v>
      </c>
      <c r="B68" s="505"/>
      <c r="C68" s="495"/>
      <c r="D68" s="88"/>
      <c r="E68" s="674"/>
      <c r="F68" s="678" t="str">
        <f t="shared" si="26"/>
        <v/>
      </c>
      <c r="G68" s="684" t="str">
        <f t="shared" si="18"/>
        <v/>
      </c>
      <c r="H68" s="659" t="str">
        <f t="shared" si="19"/>
        <v/>
      </c>
      <c r="I68" s="655" t="str">
        <f t="shared" si="20"/>
        <v/>
      </c>
      <c r="J68" s="661" t="str">
        <f t="shared" si="21"/>
        <v/>
      </c>
      <c r="K68" s="663" t="str">
        <f t="shared" si="22"/>
        <v/>
      </c>
      <c r="L68" s="664" t="str">
        <f t="shared" si="27"/>
        <v/>
      </c>
      <c r="M68" s="193"/>
      <c r="N68" s="97" t="str">
        <f t="shared" si="23"/>
        <v/>
      </c>
      <c r="O68" s="244"/>
      <c r="P68" s="199"/>
      <c r="Q68" s="107"/>
      <c r="R68" s="245"/>
      <c r="S68" s="245"/>
      <c r="T68" s="246"/>
      <c r="U68" s="246"/>
      <c r="V68" s="246"/>
      <c r="W68" s="246"/>
      <c r="X68" s="246"/>
      <c r="Y68" s="246"/>
      <c r="Z68" s="246"/>
      <c r="AA68" s="246"/>
      <c r="AB68" s="247"/>
      <c r="AC68" s="243"/>
      <c r="AD68" s="99" t="str">
        <f t="shared" si="24"/>
        <v/>
      </c>
      <c r="AE68" s="255" t="str">
        <f t="shared" si="25"/>
        <v/>
      </c>
      <c r="CF68" s="212"/>
      <c r="CG68" s="209"/>
    </row>
    <row r="69" spans="1:85" ht="24" customHeight="1" x14ac:dyDescent="0.7">
      <c r="A69" s="204" t="e">
        <f>VLOOKUP(D69,非表示_活動量と単位!$D$8:$E$75,2,FALSE)</f>
        <v>#N/A</v>
      </c>
      <c r="B69" s="505"/>
      <c r="C69" s="495"/>
      <c r="D69" s="88"/>
      <c r="E69" s="674"/>
      <c r="F69" s="678" t="str">
        <f t="shared" si="26"/>
        <v/>
      </c>
      <c r="G69" s="684" t="str">
        <f t="shared" si="18"/>
        <v/>
      </c>
      <c r="H69" s="659" t="str">
        <f t="shared" si="19"/>
        <v/>
      </c>
      <c r="I69" s="655" t="str">
        <f t="shared" si="20"/>
        <v/>
      </c>
      <c r="J69" s="661" t="str">
        <f t="shared" si="21"/>
        <v/>
      </c>
      <c r="K69" s="663" t="str">
        <f t="shared" si="22"/>
        <v/>
      </c>
      <c r="L69" s="664" t="str">
        <f t="shared" si="27"/>
        <v/>
      </c>
      <c r="M69" s="193"/>
      <c r="N69" s="97" t="str">
        <f t="shared" si="23"/>
        <v/>
      </c>
      <c r="O69" s="244"/>
      <c r="P69" s="199"/>
      <c r="Q69" s="107"/>
      <c r="R69" s="245"/>
      <c r="S69" s="245"/>
      <c r="T69" s="246"/>
      <c r="U69" s="246"/>
      <c r="V69" s="246"/>
      <c r="W69" s="246"/>
      <c r="X69" s="246"/>
      <c r="Y69" s="246"/>
      <c r="Z69" s="246"/>
      <c r="AA69" s="246"/>
      <c r="AB69" s="247"/>
      <c r="AC69" s="243"/>
      <c r="AD69" s="99" t="str">
        <f t="shared" si="24"/>
        <v/>
      </c>
      <c r="AE69" s="255" t="str">
        <f t="shared" si="25"/>
        <v/>
      </c>
      <c r="CF69" s="212"/>
      <c r="CG69" s="209"/>
    </row>
    <row r="70" spans="1:85" ht="24" customHeight="1" x14ac:dyDescent="0.7">
      <c r="A70" s="204" t="e">
        <f>VLOOKUP(D70,非表示_活動量と単位!$D$8:$E$75,2,FALSE)</f>
        <v>#N/A</v>
      </c>
      <c r="B70" s="505"/>
      <c r="C70" s="495"/>
      <c r="D70" s="88"/>
      <c r="E70" s="674"/>
      <c r="F70" s="678" t="str">
        <f t="shared" si="26"/>
        <v/>
      </c>
      <c r="G70" s="684" t="str">
        <f t="shared" si="18"/>
        <v/>
      </c>
      <c r="H70" s="659" t="str">
        <f t="shared" si="19"/>
        <v/>
      </c>
      <c r="I70" s="655" t="str">
        <f t="shared" si="20"/>
        <v/>
      </c>
      <c r="J70" s="661" t="str">
        <f t="shared" si="21"/>
        <v/>
      </c>
      <c r="K70" s="663" t="str">
        <f t="shared" si="22"/>
        <v/>
      </c>
      <c r="L70" s="664" t="str">
        <f t="shared" si="27"/>
        <v/>
      </c>
      <c r="M70" s="193"/>
      <c r="N70" s="97" t="str">
        <f t="shared" si="23"/>
        <v/>
      </c>
      <c r="O70" s="244"/>
      <c r="P70" s="199"/>
      <c r="Q70" s="107"/>
      <c r="R70" s="245"/>
      <c r="S70" s="245"/>
      <c r="T70" s="246"/>
      <c r="U70" s="246"/>
      <c r="V70" s="246"/>
      <c r="W70" s="246"/>
      <c r="X70" s="246"/>
      <c r="Y70" s="246"/>
      <c r="Z70" s="246"/>
      <c r="AA70" s="246"/>
      <c r="AB70" s="247"/>
      <c r="AC70" s="243"/>
      <c r="AD70" s="99" t="str">
        <f t="shared" si="24"/>
        <v/>
      </c>
      <c r="AE70" s="255" t="str">
        <f t="shared" si="25"/>
        <v/>
      </c>
      <c r="CF70" s="212"/>
      <c r="CG70" s="209"/>
    </row>
    <row r="71" spans="1:85" ht="24" customHeight="1" x14ac:dyDescent="0.7">
      <c r="A71" s="204" t="e">
        <f>VLOOKUP(D71,非表示_活動量と単位!$D$8:$E$75,2,FALSE)</f>
        <v>#N/A</v>
      </c>
      <c r="B71" s="505"/>
      <c r="C71" s="495"/>
      <c r="D71" s="88"/>
      <c r="E71" s="674"/>
      <c r="F71" s="678" t="str">
        <f t="shared" si="26"/>
        <v/>
      </c>
      <c r="G71" s="684" t="str">
        <f t="shared" si="18"/>
        <v/>
      </c>
      <c r="H71" s="659" t="str">
        <f t="shared" si="19"/>
        <v/>
      </c>
      <c r="I71" s="655" t="str">
        <f t="shared" si="20"/>
        <v/>
      </c>
      <c r="J71" s="661" t="str">
        <f t="shared" si="21"/>
        <v/>
      </c>
      <c r="K71" s="663" t="str">
        <f t="shared" si="22"/>
        <v/>
      </c>
      <c r="L71" s="664" t="str">
        <f t="shared" si="27"/>
        <v/>
      </c>
      <c r="M71" s="193"/>
      <c r="N71" s="97" t="str">
        <f t="shared" si="23"/>
        <v/>
      </c>
      <c r="O71" s="198"/>
      <c r="P71" s="199"/>
      <c r="Q71" s="98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1"/>
      <c r="AC71" s="243"/>
      <c r="AD71" s="99" t="str">
        <f t="shared" si="24"/>
        <v/>
      </c>
      <c r="AE71" s="255" t="str">
        <f t="shared" si="25"/>
        <v/>
      </c>
      <c r="CF71" s="212"/>
      <c r="CG71" s="209"/>
    </row>
    <row r="72" spans="1:85" ht="24" customHeight="1" x14ac:dyDescent="0.7">
      <c r="A72" s="204" t="e">
        <f>VLOOKUP(D72,非表示_活動量と単位!$D$8:$E$75,2,FALSE)</f>
        <v>#N/A</v>
      </c>
      <c r="B72" s="505"/>
      <c r="C72" s="495"/>
      <c r="D72" s="88"/>
      <c r="E72" s="674"/>
      <c r="F72" s="678" t="str">
        <f t="shared" si="26"/>
        <v/>
      </c>
      <c r="G72" s="684" t="str">
        <f t="shared" si="18"/>
        <v/>
      </c>
      <c r="H72" s="659" t="str">
        <f t="shared" si="19"/>
        <v/>
      </c>
      <c r="I72" s="655" t="str">
        <f t="shared" si="20"/>
        <v/>
      </c>
      <c r="J72" s="661" t="str">
        <f t="shared" si="21"/>
        <v/>
      </c>
      <c r="K72" s="663" t="str">
        <f t="shared" si="22"/>
        <v/>
      </c>
      <c r="L72" s="664" t="str">
        <f t="shared" si="27"/>
        <v/>
      </c>
      <c r="M72" s="193"/>
      <c r="N72" s="97" t="str">
        <f t="shared" si="23"/>
        <v/>
      </c>
      <c r="O72" s="198"/>
      <c r="P72" s="199"/>
      <c r="Q72" s="98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1"/>
      <c r="AC72" s="243"/>
      <c r="AD72" s="99" t="str">
        <f t="shared" si="24"/>
        <v/>
      </c>
      <c r="AE72" s="255" t="str">
        <f t="shared" si="25"/>
        <v/>
      </c>
      <c r="CF72" s="212"/>
      <c r="CG72" s="209"/>
    </row>
    <row r="73" spans="1:85" ht="24" customHeight="1" x14ac:dyDescent="0.7">
      <c r="A73" s="204" t="e">
        <f>VLOOKUP(D73,非表示_活動量と単位!$D$8:$E$75,2,FALSE)</f>
        <v>#N/A</v>
      </c>
      <c r="B73" s="505"/>
      <c r="C73" s="495"/>
      <c r="D73" s="88"/>
      <c r="E73" s="674"/>
      <c r="F73" s="678" t="str">
        <f t="shared" si="26"/>
        <v/>
      </c>
      <c r="G73" s="684" t="str">
        <f t="shared" si="18"/>
        <v/>
      </c>
      <c r="H73" s="659" t="str">
        <f t="shared" si="19"/>
        <v/>
      </c>
      <c r="I73" s="655" t="str">
        <f t="shared" si="20"/>
        <v/>
      </c>
      <c r="J73" s="661" t="str">
        <f t="shared" si="21"/>
        <v/>
      </c>
      <c r="K73" s="663" t="str">
        <f t="shared" si="22"/>
        <v/>
      </c>
      <c r="L73" s="664" t="str">
        <f t="shared" si="27"/>
        <v/>
      </c>
      <c r="M73" s="193"/>
      <c r="N73" s="97" t="str">
        <f t="shared" si="23"/>
        <v/>
      </c>
      <c r="O73" s="198"/>
      <c r="P73" s="199"/>
      <c r="Q73" s="98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1"/>
      <c r="AC73" s="243"/>
      <c r="AD73" s="99" t="str">
        <f t="shared" si="24"/>
        <v/>
      </c>
      <c r="AE73" s="255" t="str">
        <f t="shared" si="25"/>
        <v/>
      </c>
      <c r="CF73" s="212"/>
      <c r="CG73" s="209"/>
    </row>
    <row r="74" spans="1:85" ht="24" customHeight="1" x14ac:dyDescent="0.7">
      <c r="A74" s="204" t="e">
        <f>VLOOKUP(D74,非表示_活動量と単位!$D$8:$E$75,2,FALSE)</f>
        <v>#N/A</v>
      </c>
      <c r="B74" s="505"/>
      <c r="C74" s="495"/>
      <c r="D74" s="88"/>
      <c r="E74" s="674"/>
      <c r="F74" s="678" t="str">
        <f t="shared" si="26"/>
        <v/>
      </c>
      <c r="G74" s="684" t="str">
        <f t="shared" si="18"/>
        <v/>
      </c>
      <c r="H74" s="659" t="str">
        <f t="shared" si="19"/>
        <v/>
      </c>
      <c r="I74" s="655" t="str">
        <f t="shared" si="20"/>
        <v/>
      </c>
      <c r="J74" s="661" t="str">
        <f t="shared" si="21"/>
        <v/>
      </c>
      <c r="K74" s="663" t="str">
        <f t="shared" si="22"/>
        <v/>
      </c>
      <c r="L74" s="664" t="str">
        <f t="shared" si="27"/>
        <v/>
      </c>
      <c r="M74" s="193"/>
      <c r="N74" s="97" t="str">
        <f t="shared" si="23"/>
        <v/>
      </c>
      <c r="O74" s="198"/>
      <c r="P74" s="199"/>
      <c r="Q74" s="98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1"/>
      <c r="AC74" s="243"/>
      <c r="AD74" s="99" t="str">
        <f t="shared" si="24"/>
        <v/>
      </c>
      <c r="AE74" s="255" t="str">
        <f t="shared" si="25"/>
        <v/>
      </c>
      <c r="CF74" s="212"/>
      <c r="CG74" s="209"/>
    </row>
    <row r="75" spans="1:85" ht="24" customHeight="1" x14ac:dyDescent="0.7">
      <c r="A75" s="204" t="e">
        <f>VLOOKUP(D75,非表示_活動量と単位!$D$8:$E$75,2,FALSE)</f>
        <v>#N/A</v>
      </c>
      <c r="B75" s="505"/>
      <c r="C75" s="495"/>
      <c r="D75" s="88"/>
      <c r="E75" s="674"/>
      <c r="F75" s="678" t="str">
        <f t="shared" si="26"/>
        <v/>
      </c>
      <c r="G75" s="684" t="str">
        <f t="shared" si="18"/>
        <v/>
      </c>
      <c r="H75" s="659" t="str">
        <f t="shared" si="19"/>
        <v/>
      </c>
      <c r="I75" s="655" t="str">
        <f t="shared" si="20"/>
        <v/>
      </c>
      <c r="J75" s="661" t="str">
        <f t="shared" si="21"/>
        <v/>
      </c>
      <c r="K75" s="663" t="str">
        <f t="shared" si="22"/>
        <v/>
      </c>
      <c r="L75" s="664" t="str">
        <f t="shared" si="27"/>
        <v/>
      </c>
      <c r="M75" s="193"/>
      <c r="N75" s="97" t="str">
        <f t="shared" si="23"/>
        <v/>
      </c>
      <c r="O75" s="198"/>
      <c r="P75" s="199"/>
      <c r="Q75" s="98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1"/>
      <c r="AC75" s="243"/>
      <c r="AD75" s="99" t="str">
        <f t="shared" si="24"/>
        <v/>
      </c>
      <c r="AE75" s="255" t="str">
        <f t="shared" si="25"/>
        <v/>
      </c>
      <c r="CF75" s="212"/>
      <c r="CG75" s="209"/>
    </row>
    <row r="76" spans="1:85" ht="24" customHeight="1" x14ac:dyDescent="0.7">
      <c r="A76" s="204" t="e">
        <f>VLOOKUP(D76,非表示_活動量と単位!$D$8:$E$75,2,FALSE)</f>
        <v>#N/A</v>
      </c>
      <c r="B76" s="505"/>
      <c r="C76" s="495"/>
      <c r="D76" s="88"/>
      <c r="E76" s="674"/>
      <c r="F76" s="678" t="str">
        <f t="shared" si="26"/>
        <v/>
      </c>
      <c r="G76" s="684" t="str">
        <f t="shared" si="18"/>
        <v/>
      </c>
      <c r="H76" s="659" t="str">
        <f t="shared" si="19"/>
        <v/>
      </c>
      <c r="I76" s="655" t="str">
        <f t="shared" si="20"/>
        <v/>
      </c>
      <c r="J76" s="661" t="str">
        <f t="shared" si="21"/>
        <v/>
      </c>
      <c r="K76" s="663" t="str">
        <f t="shared" si="22"/>
        <v/>
      </c>
      <c r="L76" s="664" t="str">
        <f t="shared" si="27"/>
        <v/>
      </c>
      <c r="M76" s="193"/>
      <c r="N76" s="97" t="str">
        <f t="shared" si="23"/>
        <v/>
      </c>
      <c r="O76" s="244"/>
      <c r="P76" s="199"/>
      <c r="Q76" s="107"/>
      <c r="R76" s="245"/>
      <c r="S76" s="245"/>
      <c r="T76" s="246"/>
      <c r="U76" s="246"/>
      <c r="V76" s="246"/>
      <c r="W76" s="246"/>
      <c r="X76" s="246"/>
      <c r="Y76" s="246"/>
      <c r="Z76" s="246"/>
      <c r="AA76" s="246"/>
      <c r="AB76" s="247"/>
      <c r="AC76" s="243"/>
      <c r="AD76" s="99" t="str">
        <f t="shared" si="24"/>
        <v/>
      </c>
      <c r="AE76" s="255" t="str">
        <f t="shared" si="25"/>
        <v/>
      </c>
      <c r="CF76" s="212"/>
      <c r="CG76" s="209"/>
    </row>
    <row r="77" spans="1:85" ht="24" customHeight="1" x14ac:dyDescent="0.7">
      <c r="A77" s="204" t="e">
        <f>VLOOKUP(D77,非表示_活動量と単位!$D$8:$E$75,2,FALSE)</f>
        <v>#N/A</v>
      </c>
      <c r="B77" s="505"/>
      <c r="C77" s="495"/>
      <c r="D77" s="88"/>
      <c r="E77" s="674"/>
      <c r="F77" s="678" t="str">
        <f t="shared" si="26"/>
        <v/>
      </c>
      <c r="G77" s="684" t="str">
        <f t="shared" si="18"/>
        <v/>
      </c>
      <c r="H77" s="659" t="str">
        <f t="shared" si="19"/>
        <v/>
      </c>
      <c r="I77" s="655" t="str">
        <f t="shared" si="20"/>
        <v/>
      </c>
      <c r="J77" s="661" t="str">
        <f t="shared" si="21"/>
        <v/>
      </c>
      <c r="K77" s="663" t="str">
        <f t="shared" si="22"/>
        <v/>
      </c>
      <c r="L77" s="664" t="str">
        <f t="shared" si="27"/>
        <v/>
      </c>
      <c r="M77" s="193"/>
      <c r="N77" s="97" t="str">
        <f t="shared" si="23"/>
        <v/>
      </c>
      <c r="O77" s="244"/>
      <c r="P77" s="199"/>
      <c r="Q77" s="107"/>
      <c r="R77" s="245"/>
      <c r="S77" s="245"/>
      <c r="T77" s="246"/>
      <c r="U77" s="246"/>
      <c r="V77" s="246"/>
      <c r="W77" s="246"/>
      <c r="X77" s="246"/>
      <c r="Y77" s="246"/>
      <c r="Z77" s="246"/>
      <c r="AA77" s="246"/>
      <c r="AB77" s="247"/>
      <c r="AC77" s="243"/>
      <c r="AD77" s="99" t="str">
        <f t="shared" si="24"/>
        <v/>
      </c>
      <c r="AE77" s="255" t="str">
        <f t="shared" si="25"/>
        <v/>
      </c>
      <c r="CF77" s="212"/>
      <c r="CG77" s="209"/>
    </row>
    <row r="78" spans="1:85" ht="24" customHeight="1" x14ac:dyDescent="0.7">
      <c r="A78" s="204" t="e">
        <f>VLOOKUP(D78,非表示_活動量と単位!$D$8:$E$75,2,FALSE)</f>
        <v>#N/A</v>
      </c>
      <c r="B78" s="505"/>
      <c r="C78" s="495"/>
      <c r="D78" s="88"/>
      <c r="E78" s="674"/>
      <c r="F78" s="678" t="str">
        <f t="shared" si="26"/>
        <v/>
      </c>
      <c r="G78" s="684" t="str">
        <f t="shared" si="18"/>
        <v/>
      </c>
      <c r="H78" s="659" t="str">
        <f t="shared" si="19"/>
        <v/>
      </c>
      <c r="I78" s="655" t="str">
        <f t="shared" si="20"/>
        <v/>
      </c>
      <c r="J78" s="661" t="str">
        <f t="shared" si="21"/>
        <v/>
      </c>
      <c r="K78" s="663" t="str">
        <f t="shared" si="22"/>
        <v/>
      </c>
      <c r="L78" s="664" t="str">
        <f t="shared" si="27"/>
        <v/>
      </c>
      <c r="M78" s="193"/>
      <c r="N78" s="97" t="str">
        <f t="shared" si="23"/>
        <v/>
      </c>
      <c r="O78" s="244"/>
      <c r="P78" s="199"/>
      <c r="Q78" s="107"/>
      <c r="R78" s="245"/>
      <c r="S78" s="245"/>
      <c r="T78" s="246"/>
      <c r="U78" s="246"/>
      <c r="V78" s="246"/>
      <c r="W78" s="246"/>
      <c r="X78" s="246"/>
      <c r="Y78" s="246"/>
      <c r="Z78" s="246"/>
      <c r="AA78" s="246"/>
      <c r="AB78" s="247"/>
      <c r="AC78" s="243"/>
      <c r="AD78" s="99" t="str">
        <f t="shared" si="24"/>
        <v/>
      </c>
      <c r="AE78" s="255" t="str">
        <f t="shared" si="25"/>
        <v/>
      </c>
      <c r="CF78" s="212"/>
      <c r="CG78" s="209"/>
    </row>
    <row r="79" spans="1:85" ht="24" customHeight="1" x14ac:dyDescent="0.7">
      <c r="A79" s="204" t="e">
        <f>VLOOKUP(D79,非表示_活動量と単位!$D$8:$E$75,2,FALSE)</f>
        <v>#N/A</v>
      </c>
      <c r="B79" s="505"/>
      <c r="C79" s="495"/>
      <c r="D79" s="88"/>
      <c r="E79" s="674"/>
      <c r="F79" s="678" t="str">
        <f t="shared" si="26"/>
        <v/>
      </c>
      <c r="G79" s="684" t="str">
        <f t="shared" si="18"/>
        <v/>
      </c>
      <c r="H79" s="659" t="str">
        <f t="shared" si="19"/>
        <v/>
      </c>
      <c r="I79" s="655" t="str">
        <f t="shared" si="20"/>
        <v/>
      </c>
      <c r="J79" s="661" t="str">
        <f t="shared" si="21"/>
        <v/>
      </c>
      <c r="K79" s="663" t="str">
        <f t="shared" si="22"/>
        <v/>
      </c>
      <c r="L79" s="664" t="str">
        <f t="shared" si="27"/>
        <v/>
      </c>
      <c r="M79" s="193"/>
      <c r="N79" s="97" t="str">
        <f t="shared" si="23"/>
        <v/>
      </c>
      <c r="O79" s="244"/>
      <c r="P79" s="199"/>
      <c r="Q79" s="107"/>
      <c r="R79" s="245"/>
      <c r="S79" s="245"/>
      <c r="T79" s="246"/>
      <c r="U79" s="246"/>
      <c r="V79" s="246"/>
      <c r="W79" s="246"/>
      <c r="X79" s="246"/>
      <c r="Y79" s="246"/>
      <c r="Z79" s="246"/>
      <c r="AA79" s="246"/>
      <c r="AB79" s="247"/>
      <c r="AC79" s="243"/>
      <c r="AD79" s="99" t="str">
        <f t="shared" si="24"/>
        <v/>
      </c>
      <c r="AE79" s="255" t="str">
        <f t="shared" si="25"/>
        <v/>
      </c>
      <c r="CF79" s="212"/>
      <c r="CG79" s="209"/>
    </row>
    <row r="80" spans="1:85" ht="24" customHeight="1" x14ac:dyDescent="0.7">
      <c r="A80" s="204" t="e">
        <f>VLOOKUP(D80,非表示_活動量と単位!$D$8:$E$75,2,FALSE)</f>
        <v>#N/A</v>
      </c>
      <c r="B80" s="505"/>
      <c r="C80" s="495"/>
      <c r="D80" s="88"/>
      <c r="E80" s="674"/>
      <c r="F80" s="678" t="str">
        <f t="shared" si="26"/>
        <v/>
      </c>
      <c r="G80" s="684" t="str">
        <f t="shared" ref="G80:G102" si="28">IF($D80="","",VLOOKUP($D80,活動の種別と単位,4,FALSE))</f>
        <v/>
      </c>
      <c r="H80" s="659" t="str">
        <f t="shared" ref="H80:H102" si="29">IF($D80="","",IF(VLOOKUP($C80,モニタリングポイント,9,FALSE)="デフォルト値",VLOOKUP($D80,デフォルト値,4,FALSE),""))</f>
        <v/>
      </c>
      <c r="I80" s="655" t="str">
        <f t="shared" si="20"/>
        <v/>
      </c>
      <c r="J80" s="661" t="str">
        <f t="shared" si="21"/>
        <v/>
      </c>
      <c r="K80" s="663" t="str">
        <f t="shared" si="22"/>
        <v/>
      </c>
      <c r="L80" s="664" t="str">
        <f t="shared" si="27"/>
        <v/>
      </c>
      <c r="M80" s="193"/>
      <c r="N80" s="97" t="str">
        <f t="shared" si="23"/>
        <v/>
      </c>
      <c r="O80" s="244"/>
      <c r="P80" s="199"/>
      <c r="Q80" s="107"/>
      <c r="R80" s="245"/>
      <c r="S80" s="245"/>
      <c r="T80" s="246"/>
      <c r="U80" s="246"/>
      <c r="V80" s="246"/>
      <c r="W80" s="246"/>
      <c r="X80" s="246"/>
      <c r="Y80" s="246"/>
      <c r="Z80" s="246"/>
      <c r="AA80" s="246"/>
      <c r="AB80" s="247"/>
      <c r="AC80" s="243"/>
      <c r="AD80" s="99" t="str">
        <f t="shared" si="24"/>
        <v/>
      </c>
      <c r="AE80" s="255" t="str">
        <f t="shared" si="25"/>
        <v/>
      </c>
      <c r="CF80" s="212"/>
      <c r="CG80" s="209"/>
    </row>
    <row r="81" spans="1:85" ht="24" customHeight="1" x14ac:dyDescent="0.7">
      <c r="A81" s="204" t="e">
        <f>VLOOKUP(D81,非表示_活動量と単位!$D$8:$E$75,2,FALSE)</f>
        <v>#N/A</v>
      </c>
      <c r="B81" s="505"/>
      <c r="C81" s="495"/>
      <c r="D81" s="88"/>
      <c r="E81" s="674"/>
      <c r="F81" s="678" t="str">
        <f t="shared" si="26"/>
        <v/>
      </c>
      <c r="G81" s="684" t="str">
        <f t="shared" si="28"/>
        <v/>
      </c>
      <c r="H81" s="659" t="str">
        <f t="shared" si="29"/>
        <v/>
      </c>
      <c r="I81" s="655" t="str">
        <f t="shared" si="20"/>
        <v/>
      </c>
      <c r="J81" s="661" t="str">
        <f t="shared" si="21"/>
        <v/>
      </c>
      <c r="K81" s="663" t="str">
        <f t="shared" si="22"/>
        <v/>
      </c>
      <c r="L81" s="664" t="str">
        <f t="shared" si="27"/>
        <v/>
      </c>
      <c r="M81" s="193"/>
      <c r="N81" s="97" t="str">
        <f t="shared" si="23"/>
        <v/>
      </c>
      <c r="O81" s="244"/>
      <c r="P81" s="199"/>
      <c r="Q81" s="107"/>
      <c r="R81" s="245"/>
      <c r="S81" s="245"/>
      <c r="T81" s="246"/>
      <c r="U81" s="246"/>
      <c r="V81" s="246"/>
      <c r="W81" s="246"/>
      <c r="X81" s="246"/>
      <c r="Y81" s="246"/>
      <c r="Z81" s="246"/>
      <c r="AA81" s="246"/>
      <c r="AB81" s="247"/>
      <c r="AC81" s="243"/>
      <c r="AD81" s="99" t="str">
        <f t="shared" si="24"/>
        <v/>
      </c>
      <c r="AE81" s="255" t="str">
        <f t="shared" si="25"/>
        <v/>
      </c>
      <c r="CF81" s="212"/>
      <c r="CG81" s="209"/>
    </row>
    <row r="82" spans="1:85" ht="24" customHeight="1" x14ac:dyDescent="0.7">
      <c r="A82" s="204" t="e">
        <f>VLOOKUP(D82,非表示_活動量と単位!$D$8:$E$75,2,FALSE)</f>
        <v>#N/A</v>
      </c>
      <c r="B82" s="505"/>
      <c r="C82" s="495"/>
      <c r="D82" s="88"/>
      <c r="E82" s="674"/>
      <c r="F82" s="678" t="str">
        <f t="shared" si="26"/>
        <v/>
      </c>
      <c r="G82" s="684" t="str">
        <f t="shared" si="28"/>
        <v/>
      </c>
      <c r="H82" s="659" t="str">
        <f t="shared" si="29"/>
        <v/>
      </c>
      <c r="I82" s="655" t="str">
        <f t="shared" si="20"/>
        <v/>
      </c>
      <c r="J82" s="661" t="str">
        <f t="shared" si="21"/>
        <v/>
      </c>
      <c r="K82" s="663" t="str">
        <f t="shared" si="22"/>
        <v/>
      </c>
      <c r="L82" s="664" t="str">
        <f t="shared" si="27"/>
        <v/>
      </c>
      <c r="M82" s="193"/>
      <c r="N82" s="97" t="str">
        <f t="shared" si="23"/>
        <v/>
      </c>
      <c r="O82" s="244"/>
      <c r="P82" s="199"/>
      <c r="Q82" s="107"/>
      <c r="R82" s="245"/>
      <c r="S82" s="245"/>
      <c r="T82" s="246"/>
      <c r="U82" s="246"/>
      <c r="V82" s="246"/>
      <c r="W82" s="246"/>
      <c r="X82" s="246"/>
      <c r="Y82" s="246"/>
      <c r="Z82" s="246"/>
      <c r="AA82" s="246"/>
      <c r="AB82" s="247"/>
      <c r="AC82" s="243"/>
      <c r="AD82" s="99" t="str">
        <f t="shared" si="24"/>
        <v/>
      </c>
      <c r="AE82" s="255" t="str">
        <f t="shared" si="25"/>
        <v/>
      </c>
      <c r="CF82" s="212"/>
      <c r="CG82" s="209"/>
    </row>
    <row r="83" spans="1:85" ht="24" customHeight="1" x14ac:dyDescent="0.7">
      <c r="A83" s="204" t="e">
        <f>VLOOKUP(D83,非表示_活動量と単位!$D$8:$E$75,2,FALSE)</f>
        <v>#N/A</v>
      </c>
      <c r="B83" s="505"/>
      <c r="C83" s="495"/>
      <c r="D83" s="88"/>
      <c r="E83" s="674"/>
      <c r="F83" s="678" t="str">
        <f t="shared" si="26"/>
        <v/>
      </c>
      <c r="G83" s="684" t="str">
        <f t="shared" si="28"/>
        <v/>
      </c>
      <c r="H83" s="659" t="str">
        <f t="shared" si="29"/>
        <v/>
      </c>
      <c r="I83" s="655" t="str">
        <f t="shared" si="20"/>
        <v/>
      </c>
      <c r="J83" s="661" t="str">
        <f t="shared" si="21"/>
        <v/>
      </c>
      <c r="K83" s="663" t="str">
        <f t="shared" si="22"/>
        <v/>
      </c>
      <c r="L83" s="664" t="str">
        <f t="shared" si="27"/>
        <v/>
      </c>
      <c r="M83" s="193"/>
      <c r="N83" s="97" t="str">
        <f t="shared" si="23"/>
        <v/>
      </c>
      <c r="O83" s="244"/>
      <c r="P83" s="199"/>
      <c r="Q83" s="107"/>
      <c r="R83" s="245"/>
      <c r="S83" s="245"/>
      <c r="T83" s="246"/>
      <c r="U83" s="246"/>
      <c r="V83" s="246"/>
      <c r="W83" s="246"/>
      <c r="X83" s="246"/>
      <c r="Y83" s="246"/>
      <c r="Z83" s="246"/>
      <c r="AA83" s="246"/>
      <c r="AB83" s="247"/>
      <c r="AC83" s="243"/>
      <c r="AD83" s="99" t="str">
        <f t="shared" si="24"/>
        <v/>
      </c>
      <c r="AE83" s="255" t="str">
        <f t="shared" si="25"/>
        <v/>
      </c>
      <c r="CF83" s="212"/>
      <c r="CG83" s="209"/>
    </row>
    <row r="84" spans="1:85" ht="24" customHeight="1" x14ac:dyDescent="0.7">
      <c r="A84" s="204" t="e">
        <f>VLOOKUP(D84,非表示_活動量と単位!$D$8:$E$75,2,FALSE)</f>
        <v>#N/A</v>
      </c>
      <c r="B84" s="505"/>
      <c r="C84" s="495"/>
      <c r="D84" s="88"/>
      <c r="E84" s="674"/>
      <c r="F84" s="678" t="str">
        <f t="shared" si="26"/>
        <v/>
      </c>
      <c r="G84" s="684" t="str">
        <f t="shared" si="28"/>
        <v/>
      </c>
      <c r="H84" s="659" t="str">
        <f t="shared" si="29"/>
        <v/>
      </c>
      <c r="I84" s="655" t="str">
        <f t="shared" si="20"/>
        <v/>
      </c>
      <c r="J84" s="661" t="str">
        <f t="shared" si="21"/>
        <v/>
      </c>
      <c r="K84" s="663" t="str">
        <f t="shared" si="22"/>
        <v/>
      </c>
      <c r="L84" s="664" t="str">
        <f t="shared" si="27"/>
        <v/>
      </c>
      <c r="M84" s="193"/>
      <c r="N84" s="97" t="str">
        <f t="shared" si="23"/>
        <v/>
      </c>
      <c r="O84" s="198"/>
      <c r="P84" s="199"/>
      <c r="Q84" s="98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1"/>
      <c r="AC84" s="243"/>
      <c r="AD84" s="99" t="str">
        <f t="shared" si="24"/>
        <v/>
      </c>
      <c r="AE84" s="255" t="str">
        <f t="shared" si="25"/>
        <v/>
      </c>
      <c r="CF84" s="212"/>
      <c r="CG84" s="209"/>
    </row>
    <row r="85" spans="1:85" ht="24" customHeight="1" x14ac:dyDescent="0.7">
      <c r="A85" s="204" t="e">
        <f>VLOOKUP(D85,非表示_活動量と単位!$D$8:$E$75,2,FALSE)</f>
        <v>#N/A</v>
      </c>
      <c r="B85" s="505"/>
      <c r="C85" s="495"/>
      <c r="D85" s="88"/>
      <c r="E85" s="674"/>
      <c r="F85" s="678" t="str">
        <f t="shared" si="26"/>
        <v/>
      </c>
      <c r="G85" s="684" t="str">
        <f t="shared" si="28"/>
        <v/>
      </c>
      <c r="H85" s="659" t="str">
        <f t="shared" si="29"/>
        <v/>
      </c>
      <c r="I85" s="655" t="str">
        <f t="shared" si="20"/>
        <v/>
      </c>
      <c r="J85" s="661" t="str">
        <f t="shared" si="21"/>
        <v/>
      </c>
      <c r="K85" s="663" t="str">
        <f t="shared" si="22"/>
        <v/>
      </c>
      <c r="L85" s="664" t="str">
        <f t="shared" si="27"/>
        <v/>
      </c>
      <c r="M85" s="193"/>
      <c r="N85" s="97" t="str">
        <f t="shared" si="23"/>
        <v/>
      </c>
      <c r="O85" s="198"/>
      <c r="P85" s="199"/>
      <c r="Q85" s="98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1"/>
      <c r="AC85" s="243"/>
      <c r="AD85" s="99" t="str">
        <f t="shared" si="24"/>
        <v/>
      </c>
      <c r="AE85" s="255" t="str">
        <f t="shared" si="25"/>
        <v/>
      </c>
    </row>
    <row r="86" spans="1:85" ht="24" customHeight="1" x14ac:dyDescent="0.7">
      <c r="A86" s="204" t="e">
        <f>VLOOKUP(D86,非表示_活動量と単位!$D$8:$E$75,2,FALSE)</f>
        <v>#N/A</v>
      </c>
      <c r="B86" s="505"/>
      <c r="C86" s="495"/>
      <c r="D86" s="88"/>
      <c r="E86" s="674"/>
      <c r="F86" s="678" t="str">
        <f t="shared" si="26"/>
        <v/>
      </c>
      <c r="G86" s="684" t="str">
        <f t="shared" si="28"/>
        <v/>
      </c>
      <c r="H86" s="659" t="str">
        <f t="shared" si="29"/>
        <v/>
      </c>
      <c r="I86" s="655" t="str">
        <f t="shared" si="20"/>
        <v/>
      </c>
      <c r="J86" s="661" t="str">
        <f t="shared" si="21"/>
        <v/>
      </c>
      <c r="K86" s="663" t="str">
        <f t="shared" si="22"/>
        <v/>
      </c>
      <c r="L86" s="664" t="str">
        <f t="shared" si="27"/>
        <v/>
      </c>
      <c r="M86" s="193"/>
      <c r="N86" s="97" t="str">
        <f t="shared" si="23"/>
        <v/>
      </c>
      <c r="O86" s="244"/>
      <c r="P86" s="199"/>
      <c r="Q86" s="107"/>
      <c r="R86" s="245"/>
      <c r="S86" s="245"/>
      <c r="T86" s="246"/>
      <c r="U86" s="246"/>
      <c r="V86" s="246"/>
      <c r="W86" s="246"/>
      <c r="X86" s="246"/>
      <c r="Y86" s="246"/>
      <c r="Z86" s="246"/>
      <c r="AA86" s="246"/>
      <c r="AB86" s="247"/>
      <c r="AC86" s="243"/>
      <c r="AD86" s="99" t="str">
        <f t="shared" si="24"/>
        <v/>
      </c>
      <c r="AE86" s="255" t="str">
        <f t="shared" si="25"/>
        <v/>
      </c>
    </row>
    <row r="87" spans="1:85" ht="24" customHeight="1" x14ac:dyDescent="0.7">
      <c r="A87" s="204" t="e">
        <f>VLOOKUP(D87,非表示_活動量と単位!$D$8:$E$75,2,FALSE)</f>
        <v>#N/A</v>
      </c>
      <c r="B87" s="505"/>
      <c r="C87" s="495"/>
      <c r="D87" s="88"/>
      <c r="E87" s="674"/>
      <c r="F87" s="678" t="str">
        <f t="shared" si="26"/>
        <v/>
      </c>
      <c r="G87" s="684" t="str">
        <f t="shared" si="28"/>
        <v/>
      </c>
      <c r="H87" s="659" t="str">
        <f t="shared" si="29"/>
        <v/>
      </c>
      <c r="I87" s="655" t="str">
        <f t="shared" si="20"/>
        <v/>
      </c>
      <c r="J87" s="661" t="str">
        <f t="shared" si="21"/>
        <v/>
      </c>
      <c r="K87" s="663" t="str">
        <f t="shared" si="22"/>
        <v/>
      </c>
      <c r="L87" s="664" t="str">
        <f t="shared" si="27"/>
        <v/>
      </c>
      <c r="M87" s="193"/>
      <c r="N87" s="97" t="str">
        <f t="shared" si="23"/>
        <v/>
      </c>
      <c r="O87" s="244"/>
      <c r="P87" s="199"/>
      <c r="Q87" s="107"/>
      <c r="R87" s="245"/>
      <c r="S87" s="245"/>
      <c r="T87" s="246"/>
      <c r="U87" s="246"/>
      <c r="V87" s="246"/>
      <c r="W87" s="246"/>
      <c r="X87" s="246"/>
      <c r="Y87" s="246"/>
      <c r="Z87" s="246"/>
      <c r="AA87" s="246"/>
      <c r="AB87" s="247"/>
      <c r="AC87" s="243"/>
      <c r="AD87" s="99" t="str">
        <f t="shared" si="24"/>
        <v/>
      </c>
      <c r="AE87" s="255" t="str">
        <f t="shared" si="25"/>
        <v/>
      </c>
    </row>
    <row r="88" spans="1:85" ht="24" customHeight="1" x14ac:dyDescent="0.7">
      <c r="A88" s="204" t="e">
        <f>VLOOKUP(D88,非表示_活動量と単位!$D$8:$E$75,2,FALSE)</f>
        <v>#N/A</v>
      </c>
      <c r="B88" s="505"/>
      <c r="C88" s="495"/>
      <c r="D88" s="88"/>
      <c r="E88" s="674"/>
      <c r="F88" s="678" t="str">
        <f t="shared" si="26"/>
        <v/>
      </c>
      <c r="G88" s="684" t="str">
        <f t="shared" si="28"/>
        <v/>
      </c>
      <c r="H88" s="659" t="str">
        <f t="shared" si="29"/>
        <v/>
      </c>
      <c r="I88" s="655" t="str">
        <f t="shared" si="20"/>
        <v/>
      </c>
      <c r="J88" s="661" t="str">
        <f t="shared" si="21"/>
        <v/>
      </c>
      <c r="K88" s="663" t="str">
        <f t="shared" si="22"/>
        <v/>
      </c>
      <c r="L88" s="664" t="str">
        <f t="shared" si="27"/>
        <v/>
      </c>
      <c r="M88" s="193"/>
      <c r="N88" s="97" t="str">
        <f t="shared" si="23"/>
        <v/>
      </c>
      <c r="O88" s="244"/>
      <c r="P88" s="199"/>
      <c r="Q88" s="107"/>
      <c r="R88" s="245"/>
      <c r="S88" s="245"/>
      <c r="T88" s="246"/>
      <c r="U88" s="246"/>
      <c r="V88" s="246"/>
      <c r="W88" s="246"/>
      <c r="X88" s="246"/>
      <c r="Y88" s="246"/>
      <c r="Z88" s="246"/>
      <c r="AA88" s="246"/>
      <c r="AB88" s="247"/>
      <c r="AC88" s="243"/>
      <c r="AD88" s="99" t="str">
        <f t="shared" si="24"/>
        <v/>
      </c>
      <c r="AE88" s="255" t="str">
        <f t="shared" si="25"/>
        <v/>
      </c>
    </row>
    <row r="89" spans="1:85" ht="24" customHeight="1" x14ac:dyDescent="0.7">
      <c r="A89" s="204" t="e">
        <f>VLOOKUP(D89,非表示_活動量と単位!$D$8:$E$75,2,FALSE)</f>
        <v>#N/A</v>
      </c>
      <c r="B89" s="505"/>
      <c r="C89" s="495"/>
      <c r="D89" s="88"/>
      <c r="E89" s="674"/>
      <c r="F89" s="678" t="str">
        <f t="shared" si="26"/>
        <v/>
      </c>
      <c r="G89" s="684" t="str">
        <f t="shared" si="28"/>
        <v/>
      </c>
      <c r="H89" s="659" t="str">
        <f t="shared" si="29"/>
        <v/>
      </c>
      <c r="I89" s="655" t="str">
        <f t="shared" si="20"/>
        <v/>
      </c>
      <c r="J89" s="661" t="str">
        <f t="shared" si="21"/>
        <v/>
      </c>
      <c r="K89" s="663" t="str">
        <f t="shared" si="22"/>
        <v/>
      </c>
      <c r="L89" s="664" t="str">
        <f t="shared" si="27"/>
        <v/>
      </c>
      <c r="M89" s="193"/>
      <c r="N89" s="97" t="str">
        <f t="shared" si="23"/>
        <v/>
      </c>
      <c r="O89" s="244"/>
      <c r="P89" s="199"/>
      <c r="Q89" s="107"/>
      <c r="R89" s="245"/>
      <c r="S89" s="245"/>
      <c r="T89" s="246"/>
      <c r="U89" s="246"/>
      <c r="V89" s="246"/>
      <c r="W89" s="246"/>
      <c r="X89" s="246"/>
      <c r="Y89" s="246"/>
      <c r="Z89" s="246"/>
      <c r="AA89" s="246"/>
      <c r="AB89" s="247"/>
      <c r="AC89" s="243"/>
      <c r="AD89" s="99" t="str">
        <f t="shared" si="24"/>
        <v/>
      </c>
      <c r="AE89" s="255" t="str">
        <f t="shared" si="25"/>
        <v/>
      </c>
    </row>
    <row r="90" spans="1:85" ht="24" customHeight="1" x14ac:dyDescent="0.7">
      <c r="A90" s="204" t="e">
        <f>VLOOKUP(D90,非表示_活動量と単位!$D$8:$E$75,2,FALSE)</f>
        <v>#N/A</v>
      </c>
      <c r="B90" s="505"/>
      <c r="C90" s="495"/>
      <c r="D90" s="88"/>
      <c r="E90" s="674"/>
      <c r="F90" s="678" t="str">
        <f t="shared" si="26"/>
        <v/>
      </c>
      <c r="G90" s="684" t="str">
        <f t="shared" si="28"/>
        <v/>
      </c>
      <c r="H90" s="659" t="str">
        <f t="shared" si="29"/>
        <v/>
      </c>
      <c r="I90" s="655" t="str">
        <f t="shared" si="20"/>
        <v/>
      </c>
      <c r="J90" s="661" t="str">
        <f t="shared" si="21"/>
        <v/>
      </c>
      <c r="K90" s="663" t="str">
        <f t="shared" si="22"/>
        <v/>
      </c>
      <c r="L90" s="664" t="str">
        <f t="shared" si="27"/>
        <v/>
      </c>
      <c r="M90" s="193"/>
      <c r="N90" s="97" t="str">
        <f t="shared" si="23"/>
        <v/>
      </c>
      <c r="O90" s="244"/>
      <c r="P90" s="199"/>
      <c r="Q90" s="107"/>
      <c r="R90" s="245"/>
      <c r="S90" s="245"/>
      <c r="T90" s="246"/>
      <c r="U90" s="246"/>
      <c r="V90" s="246"/>
      <c r="W90" s="246"/>
      <c r="X90" s="246"/>
      <c r="Y90" s="246"/>
      <c r="Z90" s="246"/>
      <c r="AA90" s="246"/>
      <c r="AB90" s="247"/>
      <c r="AC90" s="243"/>
      <c r="AD90" s="99" t="str">
        <f t="shared" si="24"/>
        <v/>
      </c>
      <c r="AE90" s="255" t="str">
        <f t="shared" si="25"/>
        <v/>
      </c>
    </row>
    <row r="91" spans="1:85" ht="24" customHeight="1" x14ac:dyDescent="0.7">
      <c r="A91" s="204" t="e">
        <f>VLOOKUP(D91,非表示_活動量と単位!$D$8:$E$75,2,FALSE)</f>
        <v>#N/A</v>
      </c>
      <c r="B91" s="505"/>
      <c r="C91" s="495"/>
      <c r="D91" s="88"/>
      <c r="E91" s="674"/>
      <c r="F91" s="678" t="str">
        <f t="shared" si="26"/>
        <v/>
      </c>
      <c r="G91" s="684" t="str">
        <f t="shared" si="28"/>
        <v/>
      </c>
      <c r="H91" s="659" t="str">
        <f t="shared" si="29"/>
        <v/>
      </c>
      <c r="I91" s="655" t="str">
        <f t="shared" si="20"/>
        <v/>
      </c>
      <c r="J91" s="661" t="str">
        <f t="shared" si="21"/>
        <v/>
      </c>
      <c r="K91" s="663" t="str">
        <f t="shared" si="22"/>
        <v/>
      </c>
      <c r="L91" s="664" t="str">
        <f t="shared" si="27"/>
        <v/>
      </c>
      <c r="M91" s="193"/>
      <c r="N91" s="97" t="str">
        <f t="shared" si="23"/>
        <v/>
      </c>
      <c r="O91" s="244"/>
      <c r="P91" s="199"/>
      <c r="Q91" s="107"/>
      <c r="R91" s="245"/>
      <c r="S91" s="245"/>
      <c r="T91" s="246"/>
      <c r="U91" s="246"/>
      <c r="V91" s="246"/>
      <c r="W91" s="246"/>
      <c r="X91" s="246"/>
      <c r="Y91" s="246"/>
      <c r="Z91" s="246"/>
      <c r="AA91" s="246"/>
      <c r="AB91" s="247"/>
      <c r="AC91" s="243"/>
      <c r="AD91" s="99" t="str">
        <f t="shared" si="24"/>
        <v/>
      </c>
      <c r="AE91" s="255" t="str">
        <f t="shared" si="25"/>
        <v/>
      </c>
    </row>
    <row r="92" spans="1:85" ht="24" customHeight="1" x14ac:dyDescent="0.7">
      <c r="A92" s="204" t="e">
        <f>VLOOKUP(D92,非表示_活動量と単位!$D$8:$E$75,2,FALSE)</f>
        <v>#N/A</v>
      </c>
      <c r="B92" s="505"/>
      <c r="C92" s="495"/>
      <c r="D92" s="88"/>
      <c r="E92" s="674"/>
      <c r="F92" s="678" t="str">
        <f t="shared" si="26"/>
        <v/>
      </c>
      <c r="G92" s="684" t="str">
        <f t="shared" si="28"/>
        <v/>
      </c>
      <c r="H92" s="659" t="str">
        <f t="shared" si="29"/>
        <v/>
      </c>
      <c r="I92" s="655" t="str">
        <f t="shared" si="20"/>
        <v/>
      </c>
      <c r="J92" s="661" t="str">
        <f t="shared" si="21"/>
        <v/>
      </c>
      <c r="K92" s="663" t="str">
        <f t="shared" si="22"/>
        <v/>
      </c>
      <c r="L92" s="664" t="str">
        <f t="shared" si="27"/>
        <v/>
      </c>
      <c r="M92" s="193"/>
      <c r="N92" s="97" t="str">
        <f t="shared" si="23"/>
        <v/>
      </c>
      <c r="O92" s="244"/>
      <c r="P92" s="199"/>
      <c r="Q92" s="107"/>
      <c r="R92" s="245"/>
      <c r="S92" s="245"/>
      <c r="T92" s="246"/>
      <c r="U92" s="246"/>
      <c r="V92" s="246"/>
      <c r="W92" s="246"/>
      <c r="X92" s="246"/>
      <c r="Y92" s="246"/>
      <c r="Z92" s="246"/>
      <c r="AA92" s="246"/>
      <c r="AB92" s="247"/>
      <c r="AC92" s="243"/>
      <c r="AD92" s="99" t="str">
        <f t="shared" si="24"/>
        <v/>
      </c>
      <c r="AE92" s="255" t="str">
        <f t="shared" si="25"/>
        <v/>
      </c>
    </row>
    <row r="93" spans="1:85" ht="24" customHeight="1" x14ac:dyDescent="0.7">
      <c r="A93" s="204" t="e">
        <f>VLOOKUP(D93,非表示_活動量と単位!$D$8:$E$75,2,FALSE)</f>
        <v>#N/A</v>
      </c>
      <c r="B93" s="505"/>
      <c r="C93" s="495"/>
      <c r="D93" s="88"/>
      <c r="E93" s="674"/>
      <c r="F93" s="678" t="str">
        <f t="shared" si="26"/>
        <v/>
      </c>
      <c r="G93" s="684" t="str">
        <f t="shared" si="28"/>
        <v/>
      </c>
      <c r="H93" s="659" t="str">
        <f t="shared" si="29"/>
        <v/>
      </c>
      <c r="I93" s="655" t="str">
        <f t="shared" si="20"/>
        <v/>
      </c>
      <c r="J93" s="661" t="str">
        <f t="shared" si="21"/>
        <v/>
      </c>
      <c r="K93" s="663" t="str">
        <f t="shared" si="22"/>
        <v/>
      </c>
      <c r="L93" s="664" t="str">
        <f t="shared" si="27"/>
        <v/>
      </c>
      <c r="M93" s="193"/>
      <c r="N93" s="97" t="str">
        <f t="shared" si="23"/>
        <v/>
      </c>
      <c r="O93" s="244"/>
      <c r="P93" s="199"/>
      <c r="Q93" s="107"/>
      <c r="R93" s="245"/>
      <c r="S93" s="245"/>
      <c r="T93" s="246"/>
      <c r="U93" s="246"/>
      <c r="V93" s="246"/>
      <c r="W93" s="246"/>
      <c r="X93" s="246"/>
      <c r="Y93" s="246"/>
      <c r="Z93" s="246"/>
      <c r="AA93" s="246"/>
      <c r="AB93" s="247"/>
      <c r="AC93" s="243"/>
      <c r="AD93" s="99" t="str">
        <f t="shared" si="24"/>
        <v/>
      </c>
      <c r="AE93" s="255" t="str">
        <f t="shared" si="25"/>
        <v/>
      </c>
    </row>
    <row r="94" spans="1:85" ht="24" customHeight="1" x14ac:dyDescent="0.7">
      <c r="A94" s="204" t="e">
        <f>VLOOKUP(D94,非表示_活動量と単位!$D$8:$E$75,2,FALSE)</f>
        <v>#N/A</v>
      </c>
      <c r="B94" s="505"/>
      <c r="C94" s="495"/>
      <c r="D94" s="88"/>
      <c r="E94" s="674"/>
      <c r="F94" s="678" t="str">
        <f t="shared" si="26"/>
        <v/>
      </c>
      <c r="G94" s="684" t="str">
        <f t="shared" si="28"/>
        <v/>
      </c>
      <c r="H94" s="659" t="str">
        <f t="shared" si="29"/>
        <v/>
      </c>
      <c r="I94" s="655" t="str">
        <f t="shared" si="20"/>
        <v/>
      </c>
      <c r="J94" s="661" t="str">
        <f t="shared" si="21"/>
        <v/>
      </c>
      <c r="K94" s="663" t="str">
        <f t="shared" si="22"/>
        <v/>
      </c>
      <c r="L94" s="664" t="str">
        <f t="shared" si="27"/>
        <v/>
      </c>
      <c r="M94" s="193"/>
      <c r="N94" s="97" t="str">
        <f t="shared" si="23"/>
        <v/>
      </c>
      <c r="O94" s="198"/>
      <c r="P94" s="199"/>
      <c r="Q94" s="98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1"/>
      <c r="AC94" s="243"/>
      <c r="AD94" s="99" t="str">
        <f t="shared" si="24"/>
        <v/>
      </c>
      <c r="AE94" s="255" t="str">
        <f t="shared" si="25"/>
        <v/>
      </c>
    </row>
    <row r="95" spans="1:85" ht="24" customHeight="1" x14ac:dyDescent="0.7">
      <c r="A95" s="204" t="e">
        <f>VLOOKUP(D95,非表示_活動量と単位!$D$8:$E$75,2,FALSE)</f>
        <v>#N/A</v>
      </c>
      <c r="B95" s="505"/>
      <c r="C95" s="495"/>
      <c r="D95" s="88"/>
      <c r="E95" s="674"/>
      <c r="F95" s="678" t="str">
        <f t="shared" si="26"/>
        <v/>
      </c>
      <c r="G95" s="684" t="str">
        <f t="shared" si="28"/>
        <v/>
      </c>
      <c r="H95" s="659" t="str">
        <f t="shared" si="29"/>
        <v/>
      </c>
      <c r="I95" s="655" t="str">
        <f t="shared" si="20"/>
        <v/>
      </c>
      <c r="J95" s="661" t="str">
        <f t="shared" si="21"/>
        <v/>
      </c>
      <c r="K95" s="663" t="str">
        <f t="shared" si="22"/>
        <v/>
      </c>
      <c r="L95" s="664" t="str">
        <f t="shared" si="27"/>
        <v/>
      </c>
      <c r="M95" s="193"/>
      <c r="N95" s="97" t="str">
        <f t="shared" si="23"/>
        <v/>
      </c>
      <c r="O95" s="198"/>
      <c r="P95" s="199"/>
      <c r="Q95" s="98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1"/>
      <c r="AC95" s="243"/>
      <c r="AD95" s="99" t="str">
        <f t="shared" si="24"/>
        <v/>
      </c>
      <c r="AE95" s="255" t="str">
        <f t="shared" si="25"/>
        <v/>
      </c>
    </row>
    <row r="96" spans="1:85" ht="24" customHeight="1" x14ac:dyDescent="0.7">
      <c r="A96" s="204" t="e">
        <f>VLOOKUP(D96,非表示_活動量と単位!$D$8:$E$75,2,FALSE)</f>
        <v>#N/A</v>
      </c>
      <c r="B96" s="505"/>
      <c r="C96" s="495"/>
      <c r="D96" s="88"/>
      <c r="E96" s="674"/>
      <c r="F96" s="678" t="str">
        <f t="shared" si="26"/>
        <v/>
      </c>
      <c r="G96" s="684" t="str">
        <f t="shared" si="28"/>
        <v/>
      </c>
      <c r="H96" s="659" t="str">
        <f t="shared" si="29"/>
        <v/>
      </c>
      <c r="I96" s="655" t="str">
        <f t="shared" si="20"/>
        <v/>
      </c>
      <c r="J96" s="661" t="str">
        <f t="shared" si="21"/>
        <v/>
      </c>
      <c r="K96" s="663" t="str">
        <f t="shared" si="22"/>
        <v/>
      </c>
      <c r="L96" s="664" t="str">
        <f t="shared" si="27"/>
        <v/>
      </c>
      <c r="M96" s="193"/>
      <c r="N96" s="97" t="str">
        <f t="shared" si="23"/>
        <v/>
      </c>
      <c r="O96" s="244"/>
      <c r="P96" s="199"/>
      <c r="Q96" s="107"/>
      <c r="R96" s="245"/>
      <c r="S96" s="245"/>
      <c r="T96" s="246"/>
      <c r="U96" s="246"/>
      <c r="V96" s="246"/>
      <c r="W96" s="246"/>
      <c r="X96" s="246"/>
      <c r="Y96" s="246"/>
      <c r="Z96" s="246"/>
      <c r="AA96" s="246"/>
      <c r="AB96" s="247"/>
      <c r="AC96" s="243"/>
      <c r="AD96" s="99" t="str">
        <f t="shared" si="24"/>
        <v/>
      </c>
      <c r="AE96" s="255" t="str">
        <f t="shared" si="25"/>
        <v/>
      </c>
    </row>
    <row r="97" spans="1:117" ht="24" customHeight="1" x14ac:dyDescent="0.7">
      <c r="A97" s="204" t="e">
        <f>VLOOKUP(D97,非表示_活動量と単位!$D$8:$E$75,2,FALSE)</f>
        <v>#N/A</v>
      </c>
      <c r="B97" s="505"/>
      <c r="C97" s="495"/>
      <c r="D97" s="88"/>
      <c r="E97" s="674"/>
      <c r="F97" s="678" t="str">
        <f t="shared" si="26"/>
        <v/>
      </c>
      <c r="G97" s="684" t="str">
        <f t="shared" si="28"/>
        <v/>
      </c>
      <c r="H97" s="659" t="str">
        <f t="shared" si="29"/>
        <v/>
      </c>
      <c r="I97" s="655" t="str">
        <f t="shared" si="20"/>
        <v/>
      </c>
      <c r="J97" s="661" t="str">
        <f t="shared" si="21"/>
        <v/>
      </c>
      <c r="K97" s="663" t="str">
        <f t="shared" si="22"/>
        <v/>
      </c>
      <c r="L97" s="664" t="str">
        <f t="shared" si="27"/>
        <v/>
      </c>
      <c r="M97" s="193"/>
      <c r="N97" s="97" t="str">
        <f t="shared" si="23"/>
        <v/>
      </c>
      <c r="O97" s="244"/>
      <c r="P97" s="199"/>
      <c r="Q97" s="107"/>
      <c r="R97" s="245"/>
      <c r="S97" s="245"/>
      <c r="T97" s="246"/>
      <c r="U97" s="246"/>
      <c r="V97" s="246"/>
      <c r="W97" s="246"/>
      <c r="X97" s="246"/>
      <c r="Y97" s="246"/>
      <c r="Z97" s="246"/>
      <c r="AA97" s="246"/>
      <c r="AB97" s="247"/>
      <c r="AC97" s="243"/>
      <c r="AD97" s="99" t="str">
        <f t="shared" si="24"/>
        <v/>
      </c>
      <c r="AE97" s="255" t="str">
        <f t="shared" si="25"/>
        <v/>
      </c>
    </row>
    <row r="98" spans="1:117" ht="24" customHeight="1" x14ac:dyDescent="0.7">
      <c r="A98" s="204" t="e">
        <f>VLOOKUP(D98,非表示_活動量と単位!$D$8:$E$75,2,FALSE)</f>
        <v>#N/A</v>
      </c>
      <c r="B98" s="505"/>
      <c r="C98" s="495"/>
      <c r="D98" s="88"/>
      <c r="E98" s="674"/>
      <c r="F98" s="678" t="str">
        <f t="shared" si="26"/>
        <v/>
      </c>
      <c r="G98" s="684" t="str">
        <f t="shared" si="28"/>
        <v/>
      </c>
      <c r="H98" s="659" t="str">
        <f t="shared" si="29"/>
        <v/>
      </c>
      <c r="I98" s="655" t="str">
        <f t="shared" si="20"/>
        <v/>
      </c>
      <c r="J98" s="661" t="str">
        <f t="shared" si="21"/>
        <v/>
      </c>
      <c r="K98" s="663" t="str">
        <f t="shared" si="22"/>
        <v/>
      </c>
      <c r="L98" s="664" t="str">
        <f t="shared" si="27"/>
        <v/>
      </c>
      <c r="M98" s="193"/>
      <c r="N98" s="97" t="str">
        <f t="shared" si="23"/>
        <v/>
      </c>
      <c r="O98" s="244"/>
      <c r="P98" s="199"/>
      <c r="Q98" s="107"/>
      <c r="R98" s="245"/>
      <c r="S98" s="245"/>
      <c r="T98" s="246"/>
      <c r="U98" s="246"/>
      <c r="V98" s="246"/>
      <c r="W98" s="246"/>
      <c r="X98" s="246"/>
      <c r="Y98" s="246"/>
      <c r="Z98" s="246"/>
      <c r="AA98" s="246"/>
      <c r="AB98" s="247"/>
      <c r="AC98" s="243"/>
      <c r="AD98" s="99" t="str">
        <f t="shared" si="24"/>
        <v/>
      </c>
      <c r="AE98" s="255" t="str">
        <f t="shared" si="25"/>
        <v/>
      </c>
    </row>
    <row r="99" spans="1:117" ht="24" customHeight="1" x14ac:dyDescent="0.7">
      <c r="A99" s="204" t="e">
        <f>VLOOKUP(D99,非表示_活動量と単位!$D$8:$E$75,2,FALSE)</f>
        <v>#N/A</v>
      </c>
      <c r="B99" s="505"/>
      <c r="C99" s="495"/>
      <c r="D99" s="88"/>
      <c r="E99" s="674"/>
      <c r="F99" s="678" t="str">
        <f t="shared" si="26"/>
        <v/>
      </c>
      <c r="G99" s="684" t="str">
        <f t="shared" si="28"/>
        <v/>
      </c>
      <c r="H99" s="659" t="str">
        <f t="shared" si="29"/>
        <v/>
      </c>
      <c r="I99" s="655" t="str">
        <f t="shared" si="20"/>
        <v/>
      </c>
      <c r="J99" s="661" t="str">
        <f t="shared" si="21"/>
        <v/>
      </c>
      <c r="K99" s="663" t="str">
        <f t="shared" si="22"/>
        <v/>
      </c>
      <c r="L99" s="664" t="str">
        <f t="shared" si="27"/>
        <v/>
      </c>
      <c r="M99" s="193"/>
      <c r="N99" s="97" t="str">
        <f t="shared" si="23"/>
        <v/>
      </c>
      <c r="O99" s="244"/>
      <c r="P99" s="199"/>
      <c r="Q99" s="107"/>
      <c r="R99" s="245"/>
      <c r="S99" s="245"/>
      <c r="T99" s="246"/>
      <c r="U99" s="246"/>
      <c r="V99" s="246"/>
      <c r="W99" s="246"/>
      <c r="X99" s="246"/>
      <c r="Y99" s="246"/>
      <c r="Z99" s="246"/>
      <c r="AA99" s="246"/>
      <c r="AB99" s="247"/>
      <c r="AC99" s="243"/>
      <c r="AD99" s="99" t="str">
        <f t="shared" si="24"/>
        <v/>
      </c>
      <c r="AE99" s="255" t="str">
        <f t="shared" si="25"/>
        <v/>
      </c>
    </row>
    <row r="100" spans="1:117" ht="24" customHeight="1" x14ac:dyDescent="0.7">
      <c r="A100" s="204" t="e">
        <f>VLOOKUP(D100,非表示_活動量と単位!$D$8:$E$75,2,FALSE)</f>
        <v>#N/A</v>
      </c>
      <c r="B100" s="505"/>
      <c r="C100" s="495"/>
      <c r="D100" s="88"/>
      <c r="E100" s="674"/>
      <c r="F100" s="678" t="str">
        <f t="shared" si="26"/>
        <v/>
      </c>
      <c r="G100" s="684" t="str">
        <f t="shared" si="28"/>
        <v/>
      </c>
      <c r="H100" s="659" t="str">
        <f t="shared" si="29"/>
        <v/>
      </c>
      <c r="I100" s="655" t="str">
        <f t="shared" si="20"/>
        <v/>
      </c>
      <c r="J100" s="661" t="str">
        <f t="shared" si="21"/>
        <v/>
      </c>
      <c r="K100" s="663" t="str">
        <f t="shared" si="22"/>
        <v/>
      </c>
      <c r="L100" s="664" t="str">
        <f t="shared" si="27"/>
        <v/>
      </c>
      <c r="M100" s="193"/>
      <c r="N100" s="97" t="str">
        <f t="shared" si="23"/>
        <v/>
      </c>
      <c r="O100" s="244"/>
      <c r="P100" s="199"/>
      <c r="Q100" s="107"/>
      <c r="R100" s="245"/>
      <c r="S100" s="245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243"/>
      <c r="AD100" s="99" t="str">
        <f t="shared" si="24"/>
        <v/>
      </c>
      <c r="AE100" s="255" t="str">
        <f t="shared" si="25"/>
        <v/>
      </c>
    </row>
    <row r="101" spans="1:117" ht="24" customHeight="1" x14ac:dyDescent="0.7">
      <c r="A101" s="204" t="e">
        <f>VLOOKUP(D101,非表示_活動量と単位!$D$8:$E$75,2,FALSE)</f>
        <v>#N/A</v>
      </c>
      <c r="B101" s="505"/>
      <c r="C101" s="495"/>
      <c r="D101" s="88"/>
      <c r="E101" s="674"/>
      <c r="F101" s="678" t="str">
        <f>IF(E101="","",INT(E101))</f>
        <v/>
      </c>
      <c r="G101" s="684" t="str">
        <f t="shared" si="28"/>
        <v/>
      </c>
      <c r="H101" s="659" t="str">
        <f t="shared" si="29"/>
        <v/>
      </c>
      <c r="I101" s="655" t="str">
        <f t="shared" si="20"/>
        <v/>
      </c>
      <c r="J101" s="661" t="str">
        <f t="shared" si="21"/>
        <v/>
      </c>
      <c r="K101" s="663" t="str">
        <f t="shared" si="22"/>
        <v/>
      </c>
      <c r="L101" s="664" t="str">
        <f t="shared" si="27"/>
        <v/>
      </c>
      <c r="M101" s="193"/>
      <c r="N101" s="97" t="str">
        <f t="shared" si="23"/>
        <v/>
      </c>
      <c r="O101" s="244"/>
      <c r="P101" s="199"/>
      <c r="Q101" s="107"/>
      <c r="R101" s="245"/>
      <c r="S101" s="245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243"/>
      <c r="AD101" s="99" t="str">
        <f t="shared" si="24"/>
        <v/>
      </c>
      <c r="AE101" s="255" t="str">
        <f t="shared" si="25"/>
        <v/>
      </c>
    </row>
    <row r="102" spans="1:117" ht="24" customHeight="1" thickBot="1" x14ac:dyDescent="0.75">
      <c r="A102" s="204" t="e">
        <f>VLOOKUP(D102,非表示_活動量と単位!$D$8:$E$75,2,FALSE)</f>
        <v>#N/A</v>
      </c>
      <c r="B102" s="505"/>
      <c r="C102" s="491"/>
      <c r="D102" s="657"/>
      <c r="E102" s="676"/>
      <c r="F102" s="681" t="str">
        <f t="shared" si="26"/>
        <v/>
      </c>
      <c r="G102" s="682" t="str">
        <f t="shared" si="28"/>
        <v/>
      </c>
      <c r="H102" s="660" t="str">
        <f t="shared" si="29"/>
        <v/>
      </c>
      <c r="I102" s="666" t="str">
        <f t="shared" si="20"/>
        <v/>
      </c>
      <c r="J102" s="662" t="str">
        <f t="shared" si="21"/>
        <v/>
      </c>
      <c r="K102" s="665" t="str">
        <f t="shared" si="22"/>
        <v/>
      </c>
      <c r="L102" s="667" t="str">
        <f t="shared" si="27"/>
        <v/>
      </c>
      <c r="M102" s="196"/>
      <c r="N102" s="513" t="str">
        <f t="shared" si="23"/>
        <v/>
      </c>
      <c r="O102" s="514"/>
      <c r="P102" s="515"/>
      <c r="Q102" s="110"/>
      <c r="R102" s="252"/>
      <c r="S102" s="252"/>
      <c r="T102" s="253"/>
      <c r="U102" s="253"/>
      <c r="V102" s="253"/>
      <c r="W102" s="253"/>
      <c r="X102" s="253"/>
      <c r="Y102" s="253"/>
      <c r="Z102" s="253"/>
      <c r="AA102" s="253"/>
      <c r="AB102" s="516"/>
      <c r="AC102" s="517"/>
      <c r="AD102" s="239" t="str">
        <f t="shared" si="24"/>
        <v/>
      </c>
      <c r="AE102" s="256" t="str">
        <f t="shared" si="25"/>
        <v/>
      </c>
    </row>
    <row r="103" spans="1:117" ht="12" customHeight="1" x14ac:dyDescent="0.7"/>
    <row r="104" spans="1:117" ht="12" customHeight="1" x14ac:dyDescent="0.7"/>
    <row r="105" spans="1:117" ht="12" customHeight="1" x14ac:dyDescent="0.7"/>
    <row r="106" spans="1:117" ht="12" customHeight="1" x14ac:dyDescent="0.7"/>
    <row r="107" spans="1:117" ht="12" customHeight="1" thickBot="1" x14ac:dyDescent="0.75">
      <c r="DM107" s="207" t="s">
        <v>676</v>
      </c>
    </row>
    <row r="108" spans="1:117" ht="12" customHeight="1" x14ac:dyDescent="0.7">
      <c r="DM108" s="213" t="s">
        <v>672</v>
      </c>
    </row>
    <row r="109" spans="1:117" ht="12" customHeight="1" x14ac:dyDescent="0.7">
      <c r="DM109" s="214" t="s">
        <v>674</v>
      </c>
    </row>
    <row r="110" spans="1:117" ht="12" customHeight="1" x14ac:dyDescent="0.7">
      <c r="DL110" s="215"/>
      <c r="DM110" s="214" t="s">
        <v>678</v>
      </c>
    </row>
    <row r="111" spans="1:117" ht="12" customHeight="1" x14ac:dyDescent="0.7">
      <c r="DL111" s="215"/>
      <c r="DM111" s="214" t="s">
        <v>675</v>
      </c>
    </row>
    <row r="112" spans="1:117" ht="12" customHeight="1" thickBot="1" x14ac:dyDescent="0.75">
      <c r="DL112" s="215"/>
      <c r="DM112" s="216" t="s">
        <v>673</v>
      </c>
    </row>
    <row r="113" ht="12" customHeight="1" x14ac:dyDescent="0.7"/>
    <row r="114" ht="12" customHeight="1" x14ac:dyDescent="0.7"/>
    <row r="115" ht="12" customHeight="1" x14ac:dyDescent="0.7"/>
    <row r="116" ht="12" customHeight="1" x14ac:dyDescent="0.7"/>
    <row r="117" ht="12" customHeight="1" x14ac:dyDescent="0.7"/>
    <row r="118" ht="12" customHeight="1" x14ac:dyDescent="0.7"/>
    <row r="119" ht="12" customHeight="1" x14ac:dyDescent="0.7"/>
    <row r="120" ht="12" customHeight="1" x14ac:dyDescent="0.7"/>
    <row r="121" ht="12" customHeight="1" x14ac:dyDescent="0.7"/>
    <row r="122" ht="12" customHeight="1" x14ac:dyDescent="0.7"/>
    <row r="123" ht="12" customHeight="1" x14ac:dyDescent="0.7"/>
    <row r="124" ht="12" customHeight="1" x14ac:dyDescent="0.7"/>
    <row r="125" ht="12" customHeight="1" x14ac:dyDescent="0.7"/>
    <row r="126" ht="12" customHeight="1" x14ac:dyDescent="0.7"/>
    <row r="127" ht="12" customHeight="1" x14ac:dyDescent="0.7"/>
    <row r="128" ht="12" customHeight="1" x14ac:dyDescent="0.7"/>
    <row r="129" ht="12" customHeight="1" x14ac:dyDescent="0.7"/>
    <row r="130" ht="12" customHeight="1" x14ac:dyDescent="0.7"/>
    <row r="131" ht="12" customHeight="1" x14ac:dyDescent="0.7"/>
    <row r="132" ht="12" customHeight="1" x14ac:dyDescent="0.7"/>
    <row r="133" ht="12" customHeight="1" x14ac:dyDescent="0.7"/>
    <row r="134" ht="12" customHeight="1" x14ac:dyDescent="0.7"/>
    <row r="135" ht="12" customHeight="1" x14ac:dyDescent="0.7"/>
    <row r="136" ht="12" customHeight="1" x14ac:dyDescent="0.7"/>
    <row r="137" ht="12" customHeight="1" x14ac:dyDescent="0.7"/>
    <row r="138" ht="12" customHeight="1" x14ac:dyDescent="0.7"/>
    <row r="139" ht="12" customHeight="1" x14ac:dyDescent="0.7"/>
    <row r="140" ht="12" customHeight="1" x14ac:dyDescent="0.7"/>
    <row r="141" ht="12" customHeight="1" x14ac:dyDescent="0.7"/>
    <row r="142" ht="12" customHeight="1" x14ac:dyDescent="0.7"/>
    <row r="143" ht="12" customHeight="1" x14ac:dyDescent="0.7"/>
    <row r="144" ht="12" customHeight="1" x14ac:dyDescent="0.7"/>
    <row r="145" spans="111:115" ht="12" customHeight="1" x14ac:dyDescent="0.7"/>
    <row r="146" spans="111:115" ht="12" customHeight="1" x14ac:dyDescent="0.7"/>
    <row r="147" spans="111:115" ht="12" customHeight="1" x14ac:dyDescent="0.7"/>
    <row r="148" spans="111:115" ht="12" customHeight="1" x14ac:dyDescent="0.7"/>
    <row r="149" spans="111:115" ht="12" customHeight="1" x14ac:dyDescent="0.7"/>
    <row r="150" spans="111:115" ht="12" customHeight="1" x14ac:dyDescent="0.7"/>
    <row r="151" spans="111:115" ht="12" customHeight="1" x14ac:dyDescent="0.7"/>
    <row r="152" spans="111:115" ht="12" customHeight="1" x14ac:dyDescent="0.7"/>
    <row r="153" spans="111:115" ht="12" customHeight="1" x14ac:dyDescent="0.7"/>
    <row r="154" spans="111:115" ht="12" customHeight="1" x14ac:dyDescent="0.7"/>
    <row r="155" spans="111:115" ht="12" customHeight="1" x14ac:dyDescent="0.7"/>
    <row r="156" spans="111:115" ht="12" customHeight="1" x14ac:dyDescent="0.7"/>
    <row r="157" spans="111:115" ht="12" customHeight="1" x14ac:dyDescent="0.7"/>
    <row r="158" spans="111:115" ht="12" customHeight="1" x14ac:dyDescent="0.7"/>
    <row r="159" spans="111:115" ht="12" customHeight="1" x14ac:dyDescent="0.7">
      <c r="DG159" s="187"/>
      <c r="DH159" s="187"/>
      <c r="DI159" s="187"/>
      <c r="DJ159" s="187"/>
      <c r="DK159" s="187"/>
    </row>
    <row r="160" spans="111:115" ht="12" customHeight="1" x14ac:dyDescent="0.7">
      <c r="DG160" s="187"/>
      <c r="DH160" s="187"/>
      <c r="DI160" s="187"/>
      <c r="DJ160" s="187"/>
      <c r="DK160" s="187"/>
    </row>
    <row r="161" spans="111:115" ht="12" customHeight="1" x14ac:dyDescent="0.7">
      <c r="DG161" s="187"/>
      <c r="DH161" s="187"/>
      <c r="DI161" s="187"/>
      <c r="DJ161" s="187"/>
      <c r="DK161" s="187"/>
    </row>
    <row r="162" spans="111:115" ht="12" customHeight="1" x14ac:dyDescent="0.7">
      <c r="DG162" s="187"/>
      <c r="DH162" s="187"/>
      <c r="DI162" s="187"/>
      <c r="DJ162" s="187"/>
      <c r="DK162" s="187"/>
    </row>
    <row r="163" spans="111:115" ht="12" customHeight="1" x14ac:dyDescent="0.7">
      <c r="DG163" s="187"/>
      <c r="DH163" s="187"/>
      <c r="DI163" s="187"/>
      <c r="DJ163" s="187"/>
      <c r="DK163" s="187"/>
    </row>
    <row r="164" spans="111:115" ht="12" customHeight="1" x14ac:dyDescent="0.7">
      <c r="DG164" s="187"/>
      <c r="DH164" s="187"/>
      <c r="DI164" s="187"/>
      <c r="DJ164" s="187"/>
      <c r="DK164" s="187"/>
    </row>
    <row r="165" spans="111:115" ht="12" customHeight="1" x14ac:dyDescent="0.7">
      <c r="DG165" s="187"/>
      <c r="DH165" s="187"/>
      <c r="DI165" s="187"/>
      <c r="DJ165" s="187"/>
      <c r="DK165" s="187"/>
    </row>
    <row r="166" spans="111:115" ht="12" customHeight="1" x14ac:dyDescent="0.7"/>
    <row r="167" spans="111:115" ht="12" customHeight="1" x14ac:dyDescent="0.7"/>
    <row r="168" spans="111:115" ht="12" customHeight="1" x14ac:dyDescent="0.7"/>
    <row r="169" spans="111:115" ht="12" customHeight="1" x14ac:dyDescent="0.7"/>
    <row r="170" spans="111:115" ht="12" customHeight="1" x14ac:dyDescent="0.7"/>
    <row r="171" spans="111:115" ht="12" customHeight="1" x14ac:dyDescent="0.7"/>
    <row r="172" spans="111:115" ht="12" customHeight="1" x14ac:dyDescent="0.7"/>
    <row r="173" spans="111:115" ht="12" customHeight="1" x14ac:dyDescent="0.7"/>
    <row r="174" spans="111:115" ht="12" customHeight="1" x14ac:dyDescent="0.7"/>
    <row r="175" spans="111:115" ht="12" customHeight="1" x14ac:dyDescent="0.7"/>
    <row r="176" spans="111:115" ht="12" customHeight="1" x14ac:dyDescent="0.7"/>
    <row r="177" ht="12" customHeight="1" x14ac:dyDescent="0.7"/>
    <row r="178" ht="12" customHeight="1" x14ac:dyDescent="0.7"/>
    <row r="179" ht="12" customHeight="1" x14ac:dyDescent="0.7"/>
    <row r="180" ht="12" customHeight="1" x14ac:dyDescent="0.7"/>
    <row r="181" ht="12" customHeight="1" x14ac:dyDescent="0.7"/>
    <row r="182" ht="12" customHeight="1" x14ac:dyDescent="0.7"/>
    <row r="183" ht="12" customHeight="1" x14ac:dyDescent="0.7"/>
    <row r="184" ht="12" customHeight="1" x14ac:dyDescent="0.7"/>
    <row r="185" ht="12" customHeight="1" x14ac:dyDescent="0.7"/>
    <row r="186" ht="12" customHeight="1" x14ac:dyDescent="0.7"/>
    <row r="187" ht="12" customHeight="1" x14ac:dyDescent="0.7"/>
    <row r="188" ht="12" customHeight="1" x14ac:dyDescent="0.7"/>
    <row r="189" ht="12" customHeight="1" x14ac:dyDescent="0.7"/>
    <row r="190" ht="12" customHeight="1" x14ac:dyDescent="0.7"/>
    <row r="191" ht="12" customHeight="1" x14ac:dyDescent="0.7"/>
    <row r="192" ht="12" customHeight="1" x14ac:dyDescent="0.7"/>
    <row r="193" ht="12" customHeight="1" x14ac:dyDescent="0.7"/>
    <row r="194" ht="12" customHeight="1" x14ac:dyDescent="0.7"/>
    <row r="195" ht="12" customHeight="1" x14ac:dyDescent="0.7"/>
    <row r="196" ht="12" customHeight="1" x14ac:dyDescent="0.7"/>
    <row r="197" ht="12" customHeight="1" x14ac:dyDescent="0.7"/>
    <row r="198" ht="12" customHeight="1" x14ac:dyDescent="0.7"/>
    <row r="199" ht="12" customHeight="1" x14ac:dyDescent="0.7"/>
    <row r="200" ht="12" customHeight="1" x14ac:dyDescent="0.7"/>
    <row r="201" ht="12" customHeight="1" x14ac:dyDescent="0.7"/>
    <row r="202" ht="12" customHeight="1" x14ac:dyDescent="0.7"/>
    <row r="203" ht="12" customHeight="1" x14ac:dyDescent="0.7"/>
    <row r="204" ht="12" customHeight="1" x14ac:dyDescent="0.7"/>
    <row r="205" ht="12" customHeight="1" x14ac:dyDescent="0.7"/>
    <row r="206" ht="12" customHeight="1" x14ac:dyDescent="0.7"/>
    <row r="207" ht="12" customHeight="1" x14ac:dyDescent="0.7"/>
    <row r="208" ht="12" customHeight="1" x14ac:dyDescent="0.7"/>
  </sheetData>
  <sheetProtection algorithmName="SHA-512" hashValue="vXpiLItYugAeBj4VMIdXI/ATftZ2+tzgk1YQIE71xYm0JaO8mC2qdd/pfzCMQzBV+yeBArpP4exXRXUR1oe8ug==" saltValue="77i7GMtT0wuQz2Tz1BhdXA==" spinCount="100000" sheet="1" scenarios="1" formatRows="0"/>
  <mergeCells count="36">
    <mergeCell ref="AC4:AC6"/>
    <mergeCell ref="AD4:AE4"/>
    <mergeCell ref="AD5:AD6"/>
    <mergeCell ref="AE5:AE6"/>
    <mergeCell ref="J32:K32"/>
    <mergeCell ref="P4:AA5"/>
    <mergeCell ref="AB4:AB6"/>
    <mergeCell ref="J33:K33"/>
    <mergeCell ref="L4:L6"/>
    <mergeCell ref="M4:M6"/>
    <mergeCell ref="N4:N5"/>
    <mergeCell ref="O4:O6"/>
    <mergeCell ref="J4:K5"/>
    <mergeCell ref="B4:B6"/>
    <mergeCell ref="C4:C6"/>
    <mergeCell ref="D4:D6"/>
    <mergeCell ref="H4:I5"/>
    <mergeCell ref="F4:G5"/>
    <mergeCell ref="E4:E6"/>
    <mergeCell ref="B45:B47"/>
    <mergeCell ref="C45:C47"/>
    <mergeCell ref="D45:D47"/>
    <mergeCell ref="H45:I46"/>
    <mergeCell ref="F45:G46"/>
    <mergeCell ref="E45:E47"/>
    <mergeCell ref="J45:K46"/>
    <mergeCell ref="L45:L47"/>
    <mergeCell ref="M45:M47"/>
    <mergeCell ref="N45:N46"/>
    <mergeCell ref="O45:O47"/>
    <mergeCell ref="P45:AA46"/>
    <mergeCell ref="AB45:AB47"/>
    <mergeCell ref="AC45:AC47"/>
    <mergeCell ref="AD45:AE45"/>
    <mergeCell ref="AD46:AD47"/>
    <mergeCell ref="AE46:AE47"/>
  </mergeCells>
  <phoneticPr fontId="2"/>
  <conditionalFormatting sqref="B7:B10 AC7:AE10 L32:L33 AE32:AE33 D48 B86:D102 B84:B85 M84:N85 AC84:AE85 B48:B53 M49:N53 AC51:AE53 B76:D83 AC74:AE75 B59:B65 M59:N65 AC64:AE65 M71:N75 B71:B75 B13:D31 M11:AE21 B54:D58 B66:D70 M48:AE48 M66:AE70 M54:AE58 M76:AE83 M86:AE102 M7:N10 G22:AE31">
    <cfRule type="expression" dxfId="300" priority="146">
      <formula>$BQ$3=TRUE</formula>
    </cfRule>
  </conditionalFormatting>
  <conditionalFormatting sqref="D8:D10">
    <cfRule type="expression" dxfId="299" priority="144">
      <formula>$BQ$3=TRUE</formula>
    </cfRule>
  </conditionalFormatting>
  <conditionalFormatting sqref="C8:C10">
    <cfRule type="expression" dxfId="298" priority="143">
      <formula>$BQ$3=TRUE</formula>
    </cfRule>
  </conditionalFormatting>
  <conditionalFormatting sqref="O7:AB7">
    <cfRule type="expression" dxfId="297" priority="141">
      <formula>$BQ$3=TRUE</formula>
    </cfRule>
  </conditionalFormatting>
  <conditionalFormatting sqref="O8:AB10">
    <cfRule type="expression" dxfId="296" priority="140">
      <formula>$BQ$3=TRUE</formula>
    </cfRule>
  </conditionalFormatting>
  <conditionalFormatting sqref="B11:D12">
    <cfRule type="expression" dxfId="295" priority="135">
      <formula>$BQ$3=TRUE</formula>
    </cfRule>
  </conditionalFormatting>
  <conditionalFormatting sqref="C51:D51">
    <cfRule type="expression" dxfId="294" priority="125">
      <formula>$BQ$3=TRUE</formula>
    </cfRule>
  </conditionalFormatting>
  <conditionalFormatting sqref="O51:AB51">
    <cfRule type="expression" dxfId="293" priority="124">
      <formula>$BQ$3=TRUE</formula>
    </cfRule>
  </conditionalFormatting>
  <conditionalFormatting sqref="C48">
    <cfRule type="expression" dxfId="292" priority="120">
      <formula>$BQ$3=TRUE</formula>
    </cfRule>
  </conditionalFormatting>
  <conditionalFormatting sqref="AC49:AE50">
    <cfRule type="expression" dxfId="291" priority="118">
      <formula>$BQ$3=TRUE</formula>
    </cfRule>
  </conditionalFormatting>
  <conditionalFormatting sqref="C49:D50">
    <cfRule type="expression" dxfId="290" priority="117">
      <formula>$BQ$3=TRUE</formula>
    </cfRule>
  </conditionalFormatting>
  <conditionalFormatting sqref="O49:AB50">
    <cfRule type="expression" dxfId="289" priority="116">
      <formula>$BQ$3=TRUE</formula>
    </cfRule>
  </conditionalFormatting>
  <conditionalFormatting sqref="C84:D85">
    <cfRule type="expression" dxfId="288" priority="110">
      <formula>$BQ$3=TRUE</formula>
    </cfRule>
  </conditionalFormatting>
  <conditionalFormatting sqref="O84:AB85">
    <cfRule type="expression" dxfId="287" priority="109">
      <formula>$BQ$3=TRUE</formula>
    </cfRule>
  </conditionalFormatting>
  <conditionalFormatting sqref="C52:D53">
    <cfRule type="expression" dxfId="286" priority="105">
      <formula>$BQ$3=TRUE</formula>
    </cfRule>
  </conditionalFormatting>
  <conditionalFormatting sqref="O52:AB53">
    <cfRule type="expression" dxfId="285" priority="104">
      <formula>$BQ$3=TRUE</formula>
    </cfRule>
  </conditionalFormatting>
  <conditionalFormatting sqref="AC73:AE73">
    <cfRule type="expression" dxfId="284" priority="101">
      <formula>$BQ$3=TRUE</formula>
    </cfRule>
  </conditionalFormatting>
  <conditionalFormatting sqref="C73:D73">
    <cfRule type="expression" dxfId="283" priority="100">
      <formula>$BQ$3=TRUE</formula>
    </cfRule>
  </conditionalFormatting>
  <conditionalFormatting sqref="O73:AB73">
    <cfRule type="expression" dxfId="282" priority="99">
      <formula>$BQ$3=TRUE</formula>
    </cfRule>
  </conditionalFormatting>
  <conditionalFormatting sqref="AC59:AE60">
    <cfRule type="expression" dxfId="281" priority="94">
      <formula>$BQ$3=TRUE</formula>
    </cfRule>
  </conditionalFormatting>
  <conditionalFormatting sqref="C59:D60">
    <cfRule type="expression" dxfId="280" priority="93">
      <formula>$BQ$3=TRUE</formula>
    </cfRule>
  </conditionalFormatting>
  <conditionalFormatting sqref="O59:AB60">
    <cfRule type="expression" dxfId="279" priority="92">
      <formula>$BQ$3=TRUE</formula>
    </cfRule>
  </conditionalFormatting>
  <conditionalFormatting sqref="C74:D75">
    <cfRule type="expression" dxfId="278" priority="86">
      <formula>$BQ$3=TRUE</formula>
    </cfRule>
  </conditionalFormatting>
  <conditionalFormatting sqref="O74:AB75">
    <cfRule type="expression" dxfId="277" priority="85">
      <formula>$BQ$3=TRUE</formula>
    </cfRule>
  </conditionalFormatting>
  <conditionalFormatting sqref="AC63:AE63">
    <cfRule type="expression" dxfId="276" priority="82">
      <formula>$BQ$3=TRUE</formula>
    </cfRule>
  </conditionalFormatting>
  <conditionalFormatting sqref="C63:D63">
    <cfRule type="expression" dxfId="275" priority="81">
      <formula>$BQ$3=TRUE</formula>
    </cfRule>
  </conditionalFormatting>
  <conditionalFormatting sqref="O63:AB63">
    <cfRule type="expression" dxfId="274" priority="80">
      <formula>$BQ$3=TRUE</formula>
    </cfRule>
  </conditionalFormatting>
  <conditionalFormatting sqref="AC61:AE62">
    <cfRule type="expression" dxfId="273" priority="75">
      <formula>$BQ$3=TRUE</formula>
    </cfRule>
  </conditionalFormatting>
  <conditionalFormatting sqref="C61:D62">
    <cfRule type="expression" dxfId="272" priority="74">
      <formula>$BQ$3=TRUE</formula>
    </cfRule>
  </conditionalFormatting>
  <conditionalFormatting sqref="O61:AB62">
    <cfRule type="expression" dxfId="271" priority="73">
      <formula>$BQ$3=TRUE</formula>
    </cfRule>
  </conditionalFormatting>
  <conditionalFormatting sqref="C64:D65">
    <cfRule type="expression" dxfId="270" priority="67">
      <formula>$BQ$3=TRUE</formula>
    </cfRule>
  </conditionalFormatting>
  <conditionalFormatting sqref="O64:AB65">
    <cfRule type="expression" dxfId="269" priority="66">
      <formula>$BQ$3=TRUE</formula>
    </cfRule>
  </conditionalFormatting>
  <conditionalFormatting sqref="AC71:AE72">
    <cfRule type="expression" dxfId="268" priority="63">
      <formula>$BQ$3=TRUE</formula>
    </cfRule>
  </conditionalFormatting>
  <conditionalFormatting sqref="C71:D72">
    <cfRule type="expression" dxfId="267" priority="62">
      <formula>$BQ$3=TRUE</formula>
    </cfRule>
  </conditionalFormatting>
  <conditionalFormatting sqref="O71:AB72">
    <cfRule type="expression" dxfId="266" priority="61">
      <formula>$BQ$3=TRUE</formula>
    </cfRule>
  </conditionalFormatting>
  <conditionalFormatting sqref="L32 G8:G10 G13:G21 K7:L21 K48:L102">
    <cfRule type="expression" dxfId="265" priority="55">
      <formula>$BO$3=TRUE</formula>
    </cfRule>
  </conditionalFormatting>
  <conditionalFormatting sqref="L33">
    <cfRule type="expression" dxfId="264" priority="54">
      <formula>$BO$3=TRUE</formula>
    </cfRule>
  </conditionalFormatting>
  <conditionalFormatting sqref="L33">
    <cfRule type="expression" dxfId="263" priority="53">
      <formula>$BO$3=TRUE</formula>
    </cfRule>
  </conditionalFormatting>
  <conditionalFormatting sqref="AE33">
    <cfRule type="expression" dxfId="262" priority="52">
      <formula>$BQ$3=TRUE</formula>
    </cfRule>
  </conditionalFormatting>
  <conditionalFormatting sqref="AE32">
    <cfRule type="expression" dxfId="261" priority="51">
      <formula>$BO$3=TRUE</formula>
    </cfRule>
  </conditionalFormatting>
  <conditionalFormatting sqref="G7">
    <cfRule type="expression" dxfId="260" priority="47">
      <formula>$BO$3=TRUE</formula>
    </cfRule>
  </conditionalFormatting>
  <conditionalFormatting sqref="G11:G12">
    <cfRule type="expression" dxfId="259" priority="45">
      <formula>$BO$3=TRUE</formula>
    </cfRule>
  </conditionalFormatting>
  <conditionalFormatting sqref="D7">
    <cfRule type="expression" dxfId="258" priority="42">
      <formula>$BQ$3=TRUE</formula>
    </cfRule>
  </conditionalFormatting>
  <conditionalFormatting sqref="C7">
    <cfRule type="expression" dxfId="257" priority="41">
      <formula>$BQ$3=TRUE</formula>
    </cfRule>
  </conditionalFormatting>
  <conditionalFormatting sqref="H7:I21">
    <cfRule type="expression" dxfId="256" priority="32">
      <formula>$A7=1</formula>
    </cfRule>
    <cfRule type="expression" dxfId="255" priority="35">
      <formula>VLOOKUP($C7,モニタリングポイント,9,FALSE)="デフォルト値"</formula>
    </cfRule>
  </conditionalFormatting>
  <conditionalFormatting sqref="H7:I21">
    <cfRule type="expression" dxfId="254" priority="36">
      <formula>$BO$3=TRUE</formula>
    </cfRule>
  </conditionalFormatting>
  <conditionalFormatting sqref="J7:K21">
    <cfRule type="expression" dxfId="253" priority="34">
      <formula xml:space="preserve"> VLOOKUP($C7,モニタリングポイント,11,FALSE)="デフォルト値"</formula>
    </cfRule>
  </conditionalFormatting>
  <conditionalFormatting sqref="J7:J21">
    <cfRule type="expression" dxfId="252" priority="33">
      <formula>$BO$3=TRUE</formula>
    </cfRule>
  </conditionalFormatting>
  <conditionalFormatting sqref="G48:G102">
    <cfRule type="expression" dxfId="251" priority="31">
      <formula>$BO$3=TRUE</formula>
    </cfRule>
  </conditionalFormatting>
  <conditionalFormatting sqref="H48:I102">
    <cfRule type="expression" dxfId="250" priority="26">
      <formula>$A48=1</formula>
    </cfRule>
    <cfRule type="expression" dxfId="249" priority="29">
      <formula>VLOOKUP($C48,モニタリングポイント,9,FALSE)="デフォルト値"</formula>
    </cfRule>
  </conditionalFormatting>
  <conditionalFormatting sqref="H48:I102">
    <cfRule type="expression" dxfId="248" priority="30">
      <formula>$BO$3=TRUE</formula>
    </cfRule>
  </conditionalFormatting>
  <conditionalFormatting sqref="J48:K102">
    <cfRule type="expression" dxfId="247" priority="28">
      <formula xml:space="preserve"> VLOOKUP($C48,モニタリングポイント,11,FALSE)="デフォルト値"</formula>
    </cfRule>
  </conditionalFormatting>
  <conditionalFormatting sqref="J48:J102">
    <cfRule type="expression" dxfId="246" priority="27">
      <formula>$BO$3=TRUE</formula>
    </cfRule>
  </conditionalFormatting>
  <conditionalFormatting sqref="E13:E22 E30:E31 E7:E10">
    <cfRule type="expression" dxfId="245" priority="25">
      <formula>$BR$3=TRUE</formula>
    </cfRule>
  </conditionalFormatting>
  <conditionalFormatting sqref="E29">
    <cfRule type="expression" dxfId="244" priority="24">
      <formula>$BR$3=TRUE</formula>
    </cfRule>
  </conditionalFormatting>
  <conditionalFormatting sqref="E28">
    <cfRule type="expression" dxfId="243" priority="23">
      <formula>$BR$3=TRUE</formula>
    </cfRule>
  </conditionalFormatting>
  <conditionalFormatting sqref="E27">
    <cfRule type="expression" dxfId="242" priority="22">
      <formula>$BR$3=TRUE</formula>
    </cfRule>
  </conditionalFormatting>
  <conditionalFormatting sqref="E26">
    <cfRule type="expression" dxfId="241" priority="21">
      <formula>$BR$3=TRUE</formula>
    </cfRule>
  </conditionalFormatting>
  <conditionalFormatting sqref="E11:E12">
    <cfRule type="expression" dxfId="240" priority="20">
      <formula>$BR$3=TRUE</formula>
    </cfRule>
  </conditionalFormatting>
  <conditionalFormatting sqref="E25">
    <cfRule type="expression" dxfId="239" priority="19">
      <formula>$BR$3=TRUE</formula>
    </cfRule>
  </conditionalFormatting>
  <conditionalFormatting sqref="E24">
    <cfRule type="expression" dxfId="238" priority="18">
      <formula>$BR$3=TRUE</formula>
    </cfRule>
  </conditionalFormatting>
  <conditionalFormatting sqref="E23">
    <cfRule type="expression" dxfId="237" priority="17">
      <formula>$BR$3=TRUE</formula>
    </cfRule>
  </conditionalFormatting>
  <conditionalFormatting sqref="E48:E51 E54:E102">
    <cfRule type="expression" dxfId="236" priority="16">
      <formula>$BR$3=TRUE</formula>
    </cfRule>
  </conditionalFormatting>
  <conditionalFormatting sqref="E52:E53">
    <cfRule type="expression" dxfId="235" priority="15">
      <formula>$BR$3=TRUE</formula>
    </cfRule>
  </conditionalFormatting>
  <conditionalFormatting sqref="F2">
    <cfRule type="expression" dxfId="234" priority="14">
      <formula>$BT$3=TRUE</formula>
    </cfRule>
  </conditionalFormatting>
  <conditionalFormatting sqref="F32:F44 F103">
    <cfRule type="expression" dxfId="233" priority="13">
      <formula>$BR$3=TRUE</formula>
    </cfRule>
  </conditionalFormatting>
  <conditionalFormatting sqref="F32:F44">
    <cfRule type="expression" dxfId="232" priority="12">
      <formula>$BR$3=TRUE</formula>
    </cfRule>
  </conditionalFormatting>
  <conditionalFormatting sqref="F13:F22 F30:F31 F7:F10">
    <cfRule type="expression" dxfId="231" priority="11">
      <formula>$BR$3=TRUE</formula>
    </cfRule>
  </conditionalFormatting>
  <conditionalFormatting sqref="F29">
    <cfRule type="expression" dxfId="230" priority="10">
      <formula>$BR$3=TRUE</formula>
    </cfRule>
  </conditionalFormatting>
  <conditionalFormatting sqref="F28">
    <cfRule type="expression" dxfId="229" priority="9">
      <formula>$BR$3=TRUE</formula>
    </cfRule>
  </conditionalFormatting>
  <conditionalFormatting sqref="F27">
    <cfRule type="expression" dxfId="228" priority="8">
      <formula>$BR$3=TRUE</formula>
    </cfRule>
  </conditionalFormatting>
  <conditionalFormatting sqref="F26">
    <cfRule type="expression" dxfId="227" priority="7">
      <formula>$BR$3=TRUE</formula>
    </cfRule>
  </conditionalFormatting>
  <conditionalFormatting sqref="F11:F12">
    <cfRule type="expression" dxfId="226" priority="6">
      <formula>$BR$3=TRUE</formula>
    </cfRule>
  </conditionalFormatting>
  <conditionalFormatting sqref="F25">
    <cfRule type="expression" dxfId="225" priority="5">
      <formula>$BR$3=TRUE</formula>
    </cfRule>
  </conditionalFormatting>
  <conditionalFormatting sqref="F24">
    <cfRule type="expression" dxfId="224" priority="4">
      <formula>$BR$3=TRUE</formula>
    </cfRule>
  </conditionalFormatting>
  <conditionalFormatting sqref="F23">
    <cfRule type="expression" dxfId="223" priority="3">
      <formula>$BR$3=TRUE</formula>
    </cfRule>
  </conditionalFormatting>
  <conditionalFormatting sqref="F48:F51 F54:F102">
    <cfRule type="expression" dxfId="222" priority="2">
      <formula>$BR$3=TRUE</formula>
    </cfRule>
  </conditionalFormatting>
  <conditionalFormatting sqref="F52:F53">
    <cfRule type="expression" dxfId="221" priority="1">
      <formula>$BR$3=TRUE</formula>
    </cfRule>
  </conditionalFormatting>
  <dataValidations count="1">
    <dataValidation type="list" allowBlank="1" showInputMessage="1" showErrorMessage="1" sqref="D7:D31 D48:D102" xr:uid="{00000000-0002-0000-08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2" manualBreakCount="2">
    <brk id="21" max="30" man="1"/>
    <brk id="43" max="30" man="1"/>
  </rowBreaks>
  <colBreaks count="2" manualBreakCount="2">
    <brk id="13" max="42" man="1"/>
    <brk id="30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6</xdr:col>
                    <xdr:colOff>219075</xdr:colOff>
                    <xdr:row>0</xdr:row>
                    <xdr:rowOff>114300</xdr:rowOff>
                  </from>
                  <to>
                    <xdr:col>7</xdr:col>
                    <xdr:colOff>862013</xdr:colOff>
                    <xdr:row>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22</vt:i4>
      </vt:variant>
    </vt:vector>
  </HeadingPairs>
  <TitlesOfParts>
    <vt:vector size="42" baseType="lpstr">
      <vt:lpstr>記入上の注意</vt:lpstr>
      <vt:lpstr>1. 基本情報等</vt:lpstr>
      <vt:lpstr>2. 敷地境界等</vt:lpstr>
      <vt:lpstr>3. 算定体制</vt:lpstr>
      <vt:lpstr>4. 排出源リスト</vt:lpstr>
      <vt:lpstr>5. モニタリングポイント</vt:lpstr>
      <vt:lpstr>6-1. CO2排出量①</vt:lpstr>
      <vt:lpstr>6-2. CO2排出量②</vt:lpstr>
      <vt:lpstr>6-3. CO2排出量③</vt:lpstr>
      <vt:lpstr>6-4. CO2排出量_総括</vt:lpstr>
      <vt:lpstr>7-1. CO2排出量①</vt:lpstr>
      <vt:lpstr>7-2. CO2排出量②</vt:lpstr>
      <vt:lpstr>7-3. CO2排出量③</vt:lpstr>
      <vt:lpstr>7-4. CO2排出量_総括</vt:lpstr>
      <vt:lpstr>7. 備考</vt:lpstr>
      <vt:lpstr>非表示_単位発熱量・排出係数（デフォルト値）</vt:lpstr>
      <vt:lpstr>取込シート_非表示</vt:lpstr>
      <vt:lpstr>非表示_活動量と単位</vt:lpstr>
      <vt:lpstr>非表示_GJ換算表</vt:lpstr>
      <vt:lpstr>非表示_産業分類</vt:lpstr>
      <vt:lpstr>GJ換算係数</vt:lpstr>
      <vt:lpstr>'1. 基本情報等'!Print_Area</vt:lpstr>
      <vt:lpstr>'2. 敷地境界等'!Print_Area</vt:lpstr>
      <vt:lpstr>'3. 算定体制'!Print_Area</vt:lpstr>
      <vt:lpstr>'4. 排出源リスト'!Print_Area</vt:lpstr>
      <vt:lpstr>'5. モニタリングポイント'!Print_Area</vt:lpstr>
      <vt:lpstr>'6-1. CO2排出量①'!Print_Area</vt:lpstr>
      <vt:lpstr>'6-2. CO2排出量②'!Print_Area</vt:lpstr>
      <vt:lpstr>'6-3. CO2排出量③'!Print_Area</vt:lpstr>
      <vt:lpstr>'6-4. CO2排出量_総括'!Print_Area</vt:lpstr>
      <vt:lpstr>'7. 備考'!Print_Area</vt:lpstr>
      <vt:lpstr>'7-1. CO2排出量①'!Print_Area</vt:lpstr>
      <vt:lpstr>'7-2. CO2排出量②'!Print_Area</vt:lpstr>
      <vt:lpstr>'7-3. CO2排出量③'!Print_Area</vt:lpstr>
      <vt:lpstr>'7-4. CO2排出量_総括'!Print_Area</vt:lpstr>
      <vt:lpstr>記入上の注意!Print_Area</vt:lpstr>
      <vt:lpstr>取込シート_非表示!Print_Area</vt:lpstr>
      <vt:lpstr>デフォルト値</vt:lpstr>
      <vt:lpstr>モニタリングポイント</vt:lpstr>
      <vt:lpstr>活動の種別※その他除く</vt:lpstr>
      <vt:lpstr>活動の種別と単位</vt:lpstr>
      <vt:lpstr>産業分類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安西　晴香</dc:creator>
  <cp:lastModifiedBy>SUD(MRA) 井上 まさみ</cp:lastModifiedBy>
  <cp:lastPrinted>2021-10-07T00:19:48Z</cp:lastPrinted>
  <dcterms:created xsi:type="dcterms:W3CDTF">2021-03-12T03:18:20Z</dcterms:created>
  <dcterms:modified xsi:type="dcterms:W3CDTF">2023-10-12T01:43:54Z</dcterms:modified>
</cp:coreProperties>
</file>