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3、2期複2、3期単年度】削減目標年度様式\01_算定報告書\"/>
    </mc:Choice>
  </mc:AlternateContent>
  <xr:revisionPtr revIDLastSave="0" documentId="13_ncr:1_{A5151281-5167-40C6-AA5C-3290B98FF235}" xr6:coauthVersionLast="47" xr6:coauthVersionMax="47" xr10:uidLastSave="{00000000-0000-0000-0000-000000000000}"/>
  <workbookProtection workbookAlgorithmName="SHA-512" workbookHashValue="Xb/nQxYP6NODAXTvMd5hT6dpvytJ+s+85EeNULihbzBqLKCxWEAWJ+SmVyfQh9ZwrEmMCKSvbBmbekCRAvQu/Q==" workbookSaltValue="ub82RiwZ+r+n1AV9zFcSOg==" workbookSpinCount="100000" lockStructure="1"/>
  <bookViews>
    <workbookView xWindow="43200" yWindow="0" windowWidth="14400" windowHeight="1560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6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算定体制'!$A$1:$AL$62</definedName>
    <definedName name="_xlnm.Print_Area" localSheetId="5">'4. 排出源リスト'!$A$1:$K$32</definedName>
    <definedName name="_xlnm.Print_Area" localSheetId="6">'5. モニタリングポイント'!$A$1:$Q$42</definedName>
    <definedName name="_xlnm.Print_Area" localSheetId="7">'6-1. CO2排出量（令和6年度）'!$A$1:$N$44</definedName>
    <definedName name="_xlnm.Print_Area" localSheetId="8">'6-2．CO2排出量_総括'!$A$1:$R$30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非表示_産業分類!$C$4:$C$533</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9" l="1"/>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l="1"/>
  <c r="J9" i="9"/>
  <c r="J11" i="9"/>
  <c r="J12" i="9"/>
  <c r="J13" i="9"/>
  <c r="J14" i="9"/>
  <c r="J15" i="9"/>
  <c r="J16" i="9"/>
  <c r="J17" i="9"/>
  <c r="J18" i="9"/>
  <c r="J19" i="9"/>
  <c r="J20" i="9"/>
  <c r="J21" i="9"/>
  <c r="H13" i="9"/>
  <c r="H15" i="9"/>
  <c r="H16" i="9"/>
  <c r="H17" i="9"/>
  <c r="H18" i="9"/>
  <c r="H19" i="9"/>
  <c r="H20" i="9"/>
  <c r="H21" i="9"/>
  <c r="H11" i="9"/>
  <c r="H12" i="9"/>
  <c r="K23" i="14" l="1"/>
  <c r="B18" i="14"/>
  <c r="B7" i="14"/>
  <c r="F2" i="9"/>
  <c r="C16" i="36" l="1"/>
  <c r="C17" i="36"/>
  <c r="C18" i="36"/>
  <c r="C19" i="36"/>
  <c r="C15" i="36"/>
  <c r="B19" i="36"/>
  <c r="B16" i="36"/>
  <c r="B17" i="36"/>
  <c r="B18" i="36"/>
  <c r="B15" i="36"/>
  <c r="D12" i="36"/>
  <c r="C12" i="36"/>
  <c r="B12"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5" i="14" l="1"/>
  <c r="I26" i="14"/>
  <c r="I27" i="14"/>
  <c r="I28" i="14"/>
  <c r="I24" i="14"/>
  <c r="H25" i="14"/>
  <c r="H26" i="14"/>
  <c r="H27" i="14"/>
  <c r="H28" i="14"/>
  <c r="H24" i="14"/>
  <c r="N4" i="4" l="1"/>
  <c r="L23" i="9" l="1"/>
  <c r="L24" i="9"/>
  <c r="L25" i="9"/>
  <c r="L26" i="9"/>
  <c r="L27" i="9"/>
  <c r="L28" i="9"/>
  <c r="L29" i="9"/>
  <c r="L30" i="9"/>
  <c r="L31" i="9"/>
  <c r="L22" i="9"/>
  <c r="D11" i="5"/>
  <c r="D14" i="5"/>
  <c r="D15" i="5"/>
  <c r="D12" i="5"/>
  <c r="D13" i="5"/>
  <c r="H19" i="6" l="1"/>
  <c r="H7" i="6" l="1"/>
  <c r="R10" i="9"/>
  <c r="R11" i="9"/>
  <c r="K28" i="14" l="1"/>
  <c r="D19" i="36" s="1"/>
  <c r="K27" i="14"/>
  <c r="D18" i="36" s="1"/>
  <c r="AY68" i="4"/>
  <c r="N68" i="4"/>
  <c r="CJ4" i="4"/>
  <c r="AY4" i="4"/>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I12" i="9"/>
  <c r="G12" i="9"/>
  <c r="A12" i="9"/>
  <c r="K11" i="9"/>
  <c r="I11" i="9"/>
  <c r="G11" i="9"/>
  <c r="A11"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1" i="9" l="1"/>
  <c r="L12" i="9"/>
  <c r="N16" i="8" l="1"/>
  <c r="L16" i="8"/>
  <c r="N15" i="8"/>
  <c r="L15" i="8"/>
  <c r="N14" i="8"/>
  <c r="L14" i="8"/>
  <c r="N13" i="8"/>
  <c r="L13" i="8"/>
  <c r="N21" i="8"/>
  <c r="L21" i="8"/>
  <c r="N20" i="8"/>
  <c r="L20" i="8"/>
  <c r="N19" i="8"/>
  <c r="L19" i="8"/>
  <c r="N18" i="8"/>
  <c r="L18" i="8"/>
  <c r="A12" i="36" l="1"/>
  <c r="D14" i="36"/>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10" i="6"/>
  <c r="H9" i="6"/>
  <c r="H8" i="6"/>
  <c r="H18" i="6"/>
  <c r="H17" i="6"/>
  <c r="H16" i="6"/>
  <c r="H15" i="6"/>
  <c r="H14" i="6"/>
  <c r="H13" i="6"/>
  <c r="H12" i="6"/>
  <c r="H11" i="6"/>
  <c r="B2" i="14" l="1"/>
  <c r="A31" i="9" l="1"/>
  <c r="A30" i="9"/>
  <c r="A22" i="9"/>
  <c r="A17" i="9" l="1"/>
  <c r="L17" i="9" l="1"/>
  <c r="A21" i="9"/>
  <c r="L21" i="9" s="1"/>
  <c r="A20" i="9"/>
  <c r="L20" i="9" s="1"/>
  <c r="A19" i="9"/>
  <c r="L19" i="9" s="1"/>
  <c r="A18" i="9"/>
  <c r="L18" i="9" s="1"/>
  <c r="A16" i="9"/>
  <c r="A15" i="9"/>
  <c r="A14" i="9"/>
  <c r="A13" i="9"/>
  <c r="A10" i="9"/>
  <c r="A9" i="9"/>
  <c r="A8" i="9"/>
  <c r="L8" i="9" s="1"/>
  <c r="A7" i="9"/>
  <c r="L16" i="9" l="1"/>
  <c r="L15" i="9"/>
  <c r="L13" i="9"/>
  <c r="L9" i="9"/>
  <c r="L7" i="9"/>
  <c r="L10" i="9"/>
  <c r="L14" i="9"/>
  <c r="L32" i="9" l="1"/>
  <c r="H7" i="14" s="1"/>
  <c r="R8" i="9"/>
  <c r="K25" i="14" s="1"/>
  <c r="D16" i="36" s="1"/>
  <c r="R9" i="9"/>
  <c r="K26" i="14" s="1"/>
  <c r="D17" i="36" s="1"/>
  <c r="L33" i="9"/>
  <c r="R7" i="9"/>
  <c r="K24" i="14" s="1"/>
  <c r="D15" i="36" s="1"/>
  <c r="R12" i="9" l="1"/>
  <c r="S12" i="9" s="1"/>
  <c r="B8" i="36"/>
  <c r="M17" i="2"/>
  <c r="J17" i="2"/>
  <c r="K17" i="2"/>
  <c r="L17" i="2"/>
  <c r="I17" i="2"/>
  <c r="H16" i="2"/>
  <c r="H15" i="2"/>
  <c r="H14" i="2"/>
  <c r="H13" i="2"/>
  <c r="H12" i="2"/>
  <c r="H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tc={72F35895-FEB1-46A1-9451-1159C4A3097F}</author>
  </authors>
  <commentList>
    <comment ref="A1" authorId="0" shapeId="0" xr:uid="{72F35895-FEB1-46A1-9451-1159C4A3097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<sst xmlns="http://schemas.openxmlformats.org/spreadsheetml/2006/main" count="1839" uniqueCount="989">
  <si>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</si>
  <si>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</si>
  <si>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</si>
  <si>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</si>
  <si>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</si>
  <si>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</si>
  <si>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</si>
  <si>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</si>
  <si>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</si>
  <si>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</si>
  <si>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</si>
  <si>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</si>
  <si>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</si>
  <si>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</si>
  <si>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</si>
  <si>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</si>
  <si>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</si>
  <si>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</si>
  <si>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</si>
  <si>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</si>
  <si>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</si>
  <si>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</si>
  <si>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</si>
  <si>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</si>
  <si>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</si>
  <si>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</si>
  <si>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</si>
  <si>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</si>
  <si>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</si>
  <si>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</si>
  <si>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</si>
  <si>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</si>
  <si>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</si>
  <si>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</si>
  <si>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</si>
  <si>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</si>
  <si>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</si>
  <si>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</si>
  <si>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</si>
  <si>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</si>
  <si>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</si>
  <si>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</si>
  <si>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</si>
  <si>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</si>
  <si>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</si>
  <si>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</si>
  <si>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</si>
  <si>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</si>
  <si>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</si>
  <si>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</si>
  <si>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</si>
  <si>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</si>
  <si>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</si>
  <si>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</si>
  <si>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</si>
  <si>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</si>
  <si>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</si>
  <si>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</si>
  <si>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</si>
  <si>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</si>
  <si>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</si>
  <si>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</si>
  <si>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</si>
  <si>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</si>
  <si>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</si>
  <si>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</si>
  <si>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</si>
  <si>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</si>
  <si>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</si>
  <si>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</si>
  <si>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</si>
  <si>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</si>
  <si>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</si>
  <si>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</si>
  <si>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</si>
  <si>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</si>
  <si>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</si>
  <si>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</si>
  <si>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</si>
  <si>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</si>
  <si>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</si>
  <si>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</si>
  <si>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</si>
  <si>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</si>
  <si>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</si>
  <si>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</si>
  <si>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</si>
  <si>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</si>
  <si>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</si>
  <si>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</si>
  <si>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</si>
  <si>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</si>
  <si>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</si>
  <si>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</si>
  <si>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</si>
  <si>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</si>
  <si>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</si>
  <si>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</si>
  <si>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</si>
  <si>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</si>
  <si>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</si>
  <si>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</si>
  <si>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</si>
  <si>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</si>
  <si>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</si>
  <si>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</si>
  <si>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</si>
  <si>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</si>
  <si>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</si>
  <si>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</si>
  <si>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</si>
  <si>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</si>
  <si>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</si>
  <si>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</si>
  <si>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</si>
  <si>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</si>
  <si>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</si>
  <si>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</si>
  <si>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</si>
  <si>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</si>
  <si>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</si>
  <si>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</si>
  <si>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</si>
  <si>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</si>
  <si>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</si>
  <si>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</si>
  <si>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</si>
  <si>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</si>
  <si>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</si>
  <si>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</si>
  <si>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</si>
  <si>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</si>
  <si>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</si>
  <si>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</si>
  <si>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</si>
  <si>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</si>
  <si>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</si>
  <si>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</si>
  <si>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</si>
  <si>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</si>
  <si>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</si>
  <si>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</si>
  <si>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</si>
  <si>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</si>
  <si>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</si>
  <si>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</si>
  <si>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</si>
  <si>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</si>
  <si>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</si>
  <si>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</si>
  <si>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</si>
  <si>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</si>
  <si>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</si>
  <si>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</si>
  <si>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</si>
  <si>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</si>
  <si>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</si>
  <si>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</si>
  <si>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</si>
  <si>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</si>
  <si>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</si>
  <si>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</si>
  <si>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</si>
  <si>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</si>
  <si>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</si>
  <si>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</si>
  <si>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</si>
  <si>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</si>
  <si>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</si>
  <si>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</si>
  <si>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</si>
  <si>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</si>
  <si>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</si>
  <si>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</si>
  <si>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</si>
  <si>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</si>
  <si>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</si>
  <si>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</si>
  <si>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</si>
  <si>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</si>
  <si>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</si>
  <si>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</si>
  <si>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</si>
  <si>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</si>
  <si>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</si>
  <si>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</si>
  <si>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</si>
  <si>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</si>
  <si>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</si>
  <si>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</si>
  <si>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</si>
  <si>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</si>
  <si>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</si>
  <si>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</si>
  <si>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</si>
  <si>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</si>
  <si>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</si>
  <si>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</si>
  <si>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</si>
  <si>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</si>
  <si>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</si>
  <si>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</si>
  <si>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</si>
  <si>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</si>
  <si>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</si>
  <si>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</si>
  <si>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</si>
  <si>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</si>
  <si>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</si>
  <si>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</si>
  <si>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</si>
  <si>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</si>
  <si>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</si>
  <si>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</si>
  <si>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</si>
  <si>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</si>
  <si>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</si>
  <si>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</si>
  <si>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</si>
  <si>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</si>
  <si>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</si>
  <si>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</si>
  <si>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</si>
  <si>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</si>
  <si>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</si>
  <si>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</si>
  <si>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</si>
  <si>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</si>
  <si>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</si>
  <si>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</si>
  <si>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</si>
  <si>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</si>
  <si>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</si>
  <si>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</si>
  <si>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</si>
  <si>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</si>
  <si>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</si>
  <si>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</si>
  <si>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</si>
  <si>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</si>
  <si>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</si>
  <si>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</si>
  <si>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</si>
  <si>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</si>
  <si>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</si>
  <si>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</si>
  <si>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</si>
  <si>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</si>
  <si>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</si>
  <si>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</si>
  <si>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</si>
  <si>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</si>
  <si>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</si>
  <si>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</si>
  <si>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</si>
  <si>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</si>
  <si>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</si>
  <si>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</si>
  <si>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</si>
  <si>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</si>
  <si>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</si>
  <si>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</si>
  <si>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</si>
  <si>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</si>
  <si>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</si>
  <si>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</si>
  <si>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</si>
  <si>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</si>
  <si>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</si>
  <si>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</si>
  <si>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</si>
  <si>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</si>
  <si>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</si>
  <si>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</si>
  <si>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</si>
  <si>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</si>
  <si>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</si>
  <si>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</si>
  <si>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</si>
  <si>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</si>
  <si>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</si>
  <si>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</si>
  <si>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</si>
  <si>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</si>
  <si>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</si>
  <si>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</si>
  <si>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</si>
  <si>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</si>
  <si>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</si>
  <si>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</si>
  <si>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</si>
  <si>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</si>
  <si>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</si>
  <si>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</si>
  <si>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</si>
  <si>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</si>
  <si>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</si>
  <si>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</si>
  <si>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681：建物売買業，土地売買業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</si>
  <si>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</si>
  <si>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</si>
  <si>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</si>
  <si>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</si>
  <si>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</si>
  <si>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</si>
  <si>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</si>
  <si>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</si>
  <si>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</si>
  <si>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</si>
  <si>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</si>
  <si>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</si>
  <si>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</si>
  <si>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</si>
  <si>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</si>
  <si>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</si>
  <si>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</si>
  <si>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</si>
  <si>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</si>
  <si>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</si>
  <si>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</si>
  <si>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</si>
  <si>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</si>
  <si>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</si>
  <si>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</si>
  <si>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</si>
  <si>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</si>
  <si>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</si>
  <si>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</si>
  <si>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</si>
  <si>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</si>
  <si>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</si>
  <si>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</si>
  <si>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</si>
  <si>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</si>
  <si>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</si>
  <si>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</si>
  <si>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</si>
  <si>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</si>
  <si>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</si>
  <si>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</si>
  <si>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</si>
  <si>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</si>
  <si>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</si>
  <si>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</si>
  <si>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</si>
  <si>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</si>
  <si>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</si>
  <si>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</si>
  <si>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</si>
  <si>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</si>
  <si>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</si>
  <si>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</si>
  <si>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</si>
  <si>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</si>
  <si>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</si>
  <si>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</si>
  <si>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</si>
  <si>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</si>
  <si>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</si>
  <si>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</si>
  <si>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</si>
  <si>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</si>
  <si>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</si>
  <si>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</si>
  <si>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</si>
  <si>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</si>
  <si>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</si>
  <si>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</si>
  <si>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</si>
  <si>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</si>
  <si>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</si>
  <si>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</si>
  <si>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</si>
  <si>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</si>
  <si>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</si>
  <si>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</si>
  <si>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</si>
  <si>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</si>
  <si>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</si>
  <si>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</si>
  <si>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</si>
  <si>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</si>
  <si>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</si>
  <si>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</si>
  <si>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</si>
  <si>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</si>
  <si>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</si>
  <si>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</si>
  <si>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</si>
  <si>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</si>
  <si>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</si>
  <si>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</si>
  <si>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</si>
  <si>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</si>
  <si>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</si>
  <si>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</si>
  <si>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</si>
  <si>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</si>
  <si>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</si>
  <si>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</si>
  <si>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</si>
  <si>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</si>
  <si>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</si>
  <si>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</si>
  <si>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</si>
  <si>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</si>
  <si>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</si>
  <si>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</si>
  <si>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</si>
  <si>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</si>
  <si>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</si>
  <si>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</si>
  <si>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</si>
  <si>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</si>
  <si>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</si>
  <si>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</si>
  <si>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</si>
  <si>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</si>
  <si>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</si>
  <si>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</si>
  <si>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</si>
  <si>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</si>
  <si>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</si>
  <si>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</si>
  <si>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</si>
  <si>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</si>
  <si>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</si>
  <si>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</si>
  <si>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</si>
  <si>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</si>
  <si>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</si>
  <si>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</si>
  <si>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</si>
  <si>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</si>
  <si>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</si>
  <si>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</si>
  <si>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</si>
  <si>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</si>
  <si>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</si>
  <si>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</si>
  <si>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</si>
  <si>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</si>
  <si>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</si>
  <si>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</si>
  <si>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</si>
  <si>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</si>
  <si>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</si>
  <si>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</si>
  <si>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</si>
  <si>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</si>
  <si>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</si>
  <si>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</si>
  <si>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</si>
  <si>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</si>
  <si>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</si>
  <si>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</si>
  <si>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</si>
  <si>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</si>
  <si>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</si>
  <si>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</si>
  <si>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</si>
  <si>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</si>
  <si>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</si>
  <si>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</si>
  <si>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</si>
  <si>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</si>
  <si>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</si>
  <si>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</si>
  <si>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</si>
  <si>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</si>
  <si>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</si>
  <si>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</si>
  <si>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</si>
  <si>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</si>
  <si>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</si>
  <si>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</si>
  <si>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</si>
  <si>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</si>
  <si>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</si>
  <si>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</si>
  <si>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</si>
  <si>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</si>
  <si>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</si>
  <si>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</si>
  <si>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</si>
  <si>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</si>
  <si>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</si>
  <si>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</si>
  <si>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</si>
  <si>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</si>
  <si>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</si>
  <si>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</si>
  <si>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</si>
  <si>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</si>
  <si>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</si>
  <si>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</si>
  <si>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</si>
  <si>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</si>
  <si>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</si>
  <si>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</si>
  <si>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</si>
  <si>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</si>
  <si>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</si>
  <si>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</si>
  <si>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</si>
  <si>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</si>
  <si>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</si>
  <si>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</si>
  <si>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</si>
  <si>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</si>
  <si>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</si>
  <si>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</si>
  <si>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</si>
  <si>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</si>
  <si>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</si>
  <si>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</si>
  <si>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</si>
  <si>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</si>
  <si>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</si>
  <si>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</si>
  <si>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</si>
  <si>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</si>
  <si>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</si>
  <si>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</si>
  <si>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</si>
  <si>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</si>
  <si>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</si>
  <si>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</si>
  <si>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</si>
  <si>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</si>
  <si>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</si>
  <si>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</si>
  <si>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</si>
  <si>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</si>
  <si>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</si>
  <si>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</si>
  <si>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</si>
  <si>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</si>
  <si>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</si>
  <si>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</si>
  <si>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</si>
  <si>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</si>
  <si>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</si>
  <si>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</si>
  <si>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</si>
  <si>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</si>
  <si>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</si>
  <si>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</si>
  <si>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</si>
  <si>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</si>
  <si>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</si>
  <si>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</si>
  <si>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</si>
  <si>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</si>
  <si>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</si>
  <si>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</si>
  <si>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</si>
  <si>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</si>
  <si>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</si>
  <si>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</si>
  <si>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</si>
  <si>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</si>
  <si>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</si>
  <si>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</si>
  <si>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</si>
  <si>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</si>
  <si>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</si>
  <si>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</si>
  <si>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</si>
  <si>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</si>
  <si>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</si>
  <si>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</si>
  <si>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</si>
  <si>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</si>
  <si>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</si>
  <si>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</si>
  <si>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</si>
  <si>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</si>
  <si>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</si>
  <si>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</si>
  <si>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</si>
  <si>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</si>
  <si>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</si>
  <si>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</si>
  <si>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</si>
  <si>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</si>
  <si>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</si>
  <si>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</si>
  <si>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</si>
  <si>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</si>
  <si>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</si>
  <si>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</si>
  <si>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</si>
  <si>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</si>
  <si>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</si>
  <si>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</si>
  <si>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</si>
  <si>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</si>
  <si>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</si>
  <si>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</si>
  <si>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</si>
  <si>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</si>
  <si>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</si>
  <si>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</si>
  <si>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</si>
  <si>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</si>
  <si>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</si>
  <si>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</si>
  <si>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</si>
  <si>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</si>
  <si>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</si>
  <si>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</si>
  <si>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</si>
  <si>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</si>
  <si>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</si>
  <si>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</si>
  <si>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</si>
  <si>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</si>
  <si>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</si>
  <si>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</si>
  <si>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</si>
  <si>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</si>
  <si>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</si>
  <si>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</si>
  <si>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</si>
  <si>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</si>
  <si>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</si>
  <si>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</si>
  <si>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</si>
  <si>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</si>
  <si>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</si>
  <si>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</si>
  <si>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</si>
  <si>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</si>
  <si>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</si>
  <si>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</si>
  <si>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</si>
  <si>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</si>
  <si>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</si>
  <si>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</si>
  <si>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</si>
  <si>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</si>
  <si>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</si>
  <si>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</si>
  <si>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</si>
  <si>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</si>
  <si>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</si>
  <si>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</si>
  <si>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</si>
  <si>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</si>
  <si>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</si>
  <si>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</si>
  <si>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</si>
  <si>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</si>
  <si>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</si>
  <si>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</si>
  <si>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</si>
  <si>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</si>
  <si>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</si>
  <si>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</si>
  <si>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</si>
  <si>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</si>
  <si>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</si>
  <si>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</si>
  <si>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</si>
  <si>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</si>
  <si>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</si>
  <si>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</si>
  <si>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</si>
  <si>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</si>
  <si>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</si>
  <si>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</si>
  <si>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</si>
  <si>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</si>
  <si>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</si>
  <si>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</si>
  <si>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</si>
  <si>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</si>
  <si>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</si>
  <si>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</si>
  <si>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</si>
  <si>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</si>
  <si>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</si>
  <si>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</si>
  <si>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</si>
  <si>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</si>
  <si>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</si>
  <si>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</si>
  <si>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</si>
  <si>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</si>
  <si>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</si>
  <si>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</si>
  <si>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</si>
  <si>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</si>
  <si>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</si>
  <si>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</si>
  <si>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</si>
  <si>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</si>
  <si>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</si>
  <si>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</si>
  <si>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</si>
  <si>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</si>
  <si>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</si>
  <si>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</si>
  <si>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</si>
  <si>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</si>
  <si>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</si>
  <si>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</si>
  <si>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</si>
  <si>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</si>
  <si>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</si>
  <si>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</si>
  <si>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</si>
  <si>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</si>
  <si>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</si>
  <si>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</si>
  <si>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</si>
  <si>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</si>
  <si>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A</t>
  </si>
  <si>
    <t>田中　太郎</t>
    <phoneticPr fontId="2"/>
  </si>
  <si>
    <t>総務部　部長</t>
    <phoneticPr fontId="2"/>
  </si>
  <si>
    <t>佐藤　花子</t>
    <phoneticPr fontId="2"/>
  </si>
  <si>
    <t>山田　一郎</t>
    <phoneticPr fontId="2"/>
  </si>
  <si>
    <t>鈴木　太郎</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</si>
  <si>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</si>
  <si>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</si>
  <si>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</si>
  <si>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</si>
  <si>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</si>
  <si>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</si>
  <si>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</si>
  <si>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</si>
  <si>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</si>
  <si>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</si>
  <si>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</si>
  <si>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</si>
  <si>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</si>
  <si>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</si>
  <si>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</si>
  <si>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</si>
  <si>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</si>
  <si>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</si>
  <si>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</si>
  <si>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</si>
  <si>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</si>
  <si>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</si>
  <si>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</si>
  <si>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</si>
  <si>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</si>
  <si>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</si>
  <si>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</si>
  <si>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</si>
  <si>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</si>
  <si>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</si>
  <si>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</si>
  <si>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</si>
  <si>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</si>
  <si>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</si>
  <si>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</si>
  <si>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</si>
  <si>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</si>
  <si>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</si>
  <si>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</si>
  <si>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</si>
  <si>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</si>
  <si>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</si>
  <si>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</si>
  <si>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</si>
  <si>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</si>
  <si>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</si>
  <si>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</si>
  <si>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</si>
  <si>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</si>
  <si>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</si>
  <si>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</si>
  <si>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</si>
  <si>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営業時間（3事業場の単純平均）</t>
    <rPh sb="6" eb="9">
      <t>ジギョウジョウ</t>
    </rPh>
    <phoneticPr fontId="2"/>
  </si>
  <si>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</si>
  <si>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</si>
  <si>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</si>
  <si>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工場・事業場の種別</t>
    <rPh sb="7" eb="9">
      <t>シュベツ</t>
    </rPh>
    <phoneticPr fontId="4"/>
  </si>
  <si>
    <t>算定年度</t>
  </si>
  <si>
    <t>活動量</t>
    <rPh sb="0" eb="3">
      <t>カツドウリョウ</t>
    </rPh>
    <phoneticPr fontId="2"/>
  </si>
  <si>
    <t>活動量単位</t>
    <rPh sb="0" eb="5">
      <t>カツドウリョウタンイ</t>
    </rPh>
    <phoneticPr fontId="2"/>
  </si>
  <si>
    <t>工場・事業場の別</t>
    <rPh sb="0" eb="2">
      <t>コウジョウ</t>
    </rPh>
    <rPh sb="3" eb="6">
      <t>ジギョウジョウ</t>
    </rPh>
    <rPh sb="7" eb="8">
      <t>ベツ</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</si>
  <si>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</si>
  <si>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</si>
  <si>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</si>
  <si>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</si>
  <si>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</si>
  <si>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</si>
  <si>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</si>
  <si>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</si>
  <si>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</si>
  <si>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</si>
  <si>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</si>
  <si>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</si>
  <si>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</si>
  <si>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</si>
  <si>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（グループ参加者用）</t>
    <rPh sb="5" eb="7">
      <t>サンカ</t>
    </rPh>
    <rPh sb="7" eb="8">
      <t>シャ</t>
    </rPh>
    <rPh sb="8" eb="9">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</si>
  <si>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</si>
  <si>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</si>
  <si>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</si>
  <si>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</si>
  <si>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</si>
  <si>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</si>
  <si>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</si>
  <si>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</si>
  <si>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</si>
  <si>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</si>
  <si>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</si>
  <si>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</si>
  <si>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</si>
  <si>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</si>
  <si>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</si>
  <si>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</si>
  <si>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</si>
  <si>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</si>
  <si>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</si>
  <si>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</si>
  <si>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系統電力</t>
    <phoneticPr fontId="3"/>
  </si>
  <si>
    <t>モニタリングポイント4～8。所内消費分の活動量の算出方法は、「備考」に記載した。</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</si>
  <si>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</si>
  <si>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</si>
  <si>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令和6年度</t>
  </si>
  <si>
    <t>2024年度を削減目標年度とする目標保有者の削減目標年度算定報告書です。</t>
  </si>
  <si>
    <t>SHIFT事業 第3期 削減目標年度CO2排出量算定報告書
（単年度事業/令和6年度実績報告用）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</si>
  <si>
    <t>本ファイルは第3期（2023年度参加者）のうち、</t>
    <rPh sb="0" eb="1">
      <t>ホン</t>
    </rPh>
    <rPh sb="14" eb="15">
      <t>ネン</t>
    </rPh>
    <rPh sb="15" eb="16">
      <t>ド</t>
    </rPh>
    <rPh sb="16" eb="19">
      <t>サンカシャ</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</si>
  <si>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5" eb="26">
      <t>ネン</t>
    </rPh>
    <rPh sb="27" eb="28">
      <t>ガツ</t>
    </rPh>
    <rPh sb="28" eb="30">
      <t>カイテイ</t>
    </rPh>
    <phoneticPr fontId="4"/>
  </si>
  <si>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</si>
  <si>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</si>
  <si>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</si>
  <si>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 xml:space="preserve">令和6年度の対象工場・事業場外に供給した電力・熱の発生に係わる排出について、事業場内からのCO2排出に係る燃料使用量は、モニタリング報告ガイドライン第II部1.4.1を参考に以下のように算定した。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t>
    <rPh sb="0" eb="2">
      <t>レイワ</t>
    </rPh>
    <rPh sb="3" eb="4">
      <t>ネン</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</si>
  <si>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</si>
  <si>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</si>
  <si>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</si>
  <si>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</si>
  <si>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</si>
  <si>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</si>
  <si>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</si>
  <si>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</si>
  <si>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</si>
  <si>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</si>
  <si>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</si>
  <si>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</si>
  <si>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</si>
  <si>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</si>
  <si>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</si>
  <si>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</si>
  <si>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</si>
  <si>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</si>
  <si>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</si>
  <si>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</si>
  <si>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</si>
  <si>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</si>
  <si>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</si>
  <si>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</si>
  <si>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</si>
  <si>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</si>
  <si>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</si>
  <si>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</si>
  <si>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</si>
  <si>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</si>
  <si>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</si>
  <si>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</si>
  <si>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</si>
  <si>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</si>
  <si>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</si>
  <si>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</si>
  <si>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</si>
  <si>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</si>
  <si>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</si>
  <si>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</si>
  <si>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</si>
  <si>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</si>
  <si>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</si>
  <si>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</si>
  <si>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</si>
  <si>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</si>
  <si>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</si>
  <si>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</si>
  <si>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</si>
  <si>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</si>
  <si>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</si>
  <si>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</si>
  <si>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</si>
  <si>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</si>
  <si>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</si>
  <si>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</si>
  <si>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</si>
  <si>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</si>
  <si>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</si>
  <si>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</si>
  <si>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</si>
  <si>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</si>
  <si>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</si>
  <si>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</si>
  <si>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</si>
  <si>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</si>
  <si>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</si>
  <si>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</si>
  <si>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</si>
  <si>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</si>
  <si>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</si>
  <si>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</si>
  <si>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</si>
  <si>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</si>
  <si>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</si>
  <si>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</si>
  <si>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</si>
  <si>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</si>
  <si>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</si>
  <si>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</si>
  <si>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</si>
  <si>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</si>
  <si>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</si>
  <si>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</si>
  <si>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</si>
  <si>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</si>
  <si>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</si>
  <si>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</si>
  <si>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</si>
  <si>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</si>
  <si>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</si>
  <si>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</si>
  <si>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</si>
  <si>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</si>
  <si>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</si>
  <si>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</si>
  <si>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</si>
  <si>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</si>
  <si>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</si>
  <si>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</si>
  <si>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</si>
  <si>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</si>
  <si>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</si>
  <si>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</si>
  <si>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</si>
  <si>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</si>
  <si>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</si>
  <si>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</si>
  <si>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</si>
  <si>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</si>
  <si>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</si>
  <si>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</si>
  <si>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</si>
  <si>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</si>
  <si>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</si>
  <si>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</si>
  <si>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</si>
  <si>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</si>
  <si>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</si>
  <si>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</si>
  <si>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</si>
  <si>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</si>
  <si>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</si>
  <si>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</si>
  <si>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</si>
  <si>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</si>
  <si>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</si>
  <si>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</si>
  <si>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</si>
  <si>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</si>
  <si>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</si>
  <si>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</si>
  <si>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</si>
  <si>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</si>
  <si>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</si>
  <si>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</si>
  <si>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</si>
  <si>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</si>
  <si>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</si>
  <si>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</si>
  <si>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</si>
  <si>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</si>
  <si>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</si>
  <si>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</si>
  <si>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</si>
  <si>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</si>
  <si>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</si>
  <si>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</si>
  <si>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</si>
  <si>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</si>
  <si>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</si>
  <si>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</si>
  <si>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参考：燃料の単位発熱量・排出係数（デフォルト値）＜モニタリング報告ガイドラインVer.3.1 2023.4.11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</si>
  <si>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</si>
  <si>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</si>
  <si>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令和6年5月にコージェネレーションを導入した。</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</si>
</sst>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Red]\-#,##0\ "/>
    <numFmt numFmtId="177" formatCode="#,##0_);[Red]\(#,##0\)"/>
    <numFmt numFmtId="178" formatCode="#,##0_ "/>
    <numFmt numFmtId="179" formatCode="0.0_);[Red]\(0.0\)"/>
    <numFmt numFmtId="180" formatCode="0_);[Red]\(0\)"/>
    <numFmt numFmtId="181" formatCode="0.00;[Red]0.00"/>
    <numFmt numFmtId="182" formatCode="#,##0.00;[Red]#,##0.00"/>
    <numFmt numFmtId="183" formatCode="#,##0;[Red]#,##0"/>
    <numFmt numFmtId="184"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s>
  <fills count="1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right style="medium">
        <color indexed="64"/>
      </right>
      <top style="thin">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53">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8" fillId="12" borderId="87"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70" xfId="0" applyFont="1" applyBorder="1">
      <alignment vertical="center"/>
    </xf>
    <xf numFmtId="0" fontId="9" fillId="0" borderId="0" xfId="0" applyFont="1" applyAlignment="1">
      <alignment horizontal="left" vertical="center" wrapText="1"/>
    </xf>
    <xf numFmtId="0" fontId="3" fillId="3" borderId="10"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6" xfId="0" applyFont="1" applyBorder="1" applyAlignment="1">
      <alignment horizontal="center" vertical="center"/>
    </xf>
    <xf numFmtId="0" fontId="9" fillId="0" borderId="3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Alignment="1">
      <alignment vertical="center" wrapText="1"/>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lignment vertical="center"/>
    </xf>
    <xf numFmtId="0" fontId="21" fillId="0" borderId="35" xfId="0" applyFont="1" applyBorder="1">
      <alignment vertical="center"/>
    </xf>
    <xf numFmtId="0" fontId="9" fillId="2" borderId="0" xfId="0" applyFont="1" applyFill="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22" fillId="0" borderId="0" xfId="2" applyFont="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16" fillId="0" borderId="0" xfId="0" applyFont="1" applyAlignment="1">
      <alignment horizontal="center" vertical="center"/>
    </xf>
    <xf numFmtId="0" fontId="18" fillId="0" borderId="0" xfId="0" applyFont="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lignment vertical="center"/>
    </xf>
    <xf numFmtId="0" fontId="27" fillId="4" borderId="0" xfId="0" quotePrefix="1" applyFont="1" applyFill="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17" fillId="0" borderId="0" xfId="0" applyFont="1">
      <alignment vertical="center"/>
    </xf>
    <xf numFmtId="0" fontId="29"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0" xfId="0" applyFont="1" applyFill="1" applyBorder="1" applyAlignment="1">
      <alignment horizontal="center" vertical="center"/>
    </xf>
    <xf numFmtId="0" fontId="16" fillId="5" borderId="86" xfId="0" applyFont="1" applyFill="1" applyBorder="1" applyAlignment="1">
      <alignment horizontal="center" vertical="center"/>
    </xf>
    <xf numFmtId="0" fontId="29" fillId="0" borderId="13" xfId="0" applyFont="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Alignment="1">
      <alignment horizontal="center" vertical="center"/>
    </xf>
    <xf numFmtId="0" fontId="32" fillId="0" borderId="0" xfId="0" applyFont="1">
      <alignment vertical="center"/>
    </xf>
    <xf numFmtId="0" fontId="33" fillId="0" borderId="0" xfId="4" applyFont="1">
      <alignment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lignment vertical="center"/>
    </xf>
    <xf numFmtId="0" fontId="30" fillId="0" borderId="0" xfId="0" applyFont="1">
      <alignment vertical="center"/>
    </xf>
    <xf numFmtId="0" fontId="9" fillId="6" borderId="52" xfId="0" applyFont="1" applyFill="1" applyBorder="1" applyAlignment="1">
      <alignment horizontal="left" vertical="center" wrapText="1"/>
    </xf>
    <xf numFmtId="0" fontId="9" fillId="5" borderId="90"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0" fontId="9" fillId="2" borderId="31" xfId="0" applyFont="1" applyFill="1" applyBorder="1" applyAlignment="1" applyProtection="1">
      <alignment horizontal="center" vertical="center" wrapText="1"/>
      <protection locked="0"/>
    </xf>
    <xf numFmtId="179" fontId="9" fillId="2" borderId="52"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90" xfId="0"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1" xfId="0" applyNumberFormat="1" applyFont="1" applyFill="1" applyBorder="1" applyAlignment="1" applyProtection="1">
      <alignment horizontal="center" vertical="center"/>
      <protection locked="0"/>
    </xf>
    <xf numFmtId="0" fontId="9" fillId="2" borderId="16"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0" borderId="0" xfId="3" applyFont="1" applyAlignment="1">
      <alignment vertical="top" wrapText="1"/>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Border="1" applyAlignment="1">
      <alignment horizontal="center" vertical="center"/>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lignment vertical="center"/>
    </xf>
    <xf numFmtId="0" fontId="18" fillId="0" borderId="0" xfId="4" applyFont="1" applyBorder="1">
      <alignment vertical="center"/>
    </xf>
    <xf numFmtId="0" fontId="9" fillId="0" borderId="5" xfId="4" applyFont="1" applyBorder="1">
      <alignment vertical="center"/>
    </xf>
    <xf numFmtId="0" fontId="3" fillId="0" borderId="5" xfId="4" applyFont="1" applyBorder="1">
      <alignment vertical="center"/>
    </xf>
    <xf numFmtId="0" fontId="9" fillId="0" borderId="0" xfId="4" applyFont="1" applyBorder="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Alignment="1">
      <alignment vertical="center" wrapText="1"/>
    </xf>
    <xf numFmtId="0" fontId="9" fillId="0" borderId="7" xfId="0" applyFont="1" applyBorder="1" applyAlignment="1">
      <alignment vertical="center" wrapText="1"/>
    </xf>
    <xf numFmtId="0" fontId="3" fillId="2" borderId="52"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1"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1" xfId="2" applyFont="1" applyFill="1" applyBorder="1" applyAlignment="1" applyProtection="1">
      <alignment horizontal="center" vertical="center"/>
      <protection locked="0"/>
    </xf>
    <xf numFmtId="0" fontId="20" fillId="2" borderId="27" xfId="0" applyFont="1" applyFill="1" applyBorder="1" applyAlignment="1" applyProtection="1">
      <alignment horizontal="left" vertical="center" wrapText="1" shrinkToFit="1"/>
      <protection locked="0"/>
    </xf>
    <xf numFmtId="0" fontId="20" fillId="2" borderId="5" xfId="0" applyFont="1" applyFill="1" applyBorder="1" applyAlignment="1" applyProtection="1">
      <alignment horizontal="left" vertical="center" wrapText="1" shrinkToFit="1"/>
      <protection locked="0"/>
    </xf>
    <xf numFmtId="0" fontId="20" fillId="6" borderId="27" xfId="0" applyFont="1" applyFill="1" applyBorder="1" applyAlignment="1" applyProtection="1">
      <alignment horizontal="left" vertical="center" shrinkToFit="1"/>
      <protection locked="0"/>
    </xf>
    <xf numFmtId="0" fontId="20" fillId="2" borderId="26" xfId="0" applyFont="1" applyFill="1" applyBorder="1" applyAlignment="1" applyProtection="1">
      <alignment horizontal="left" vertical="center" shrinkToFit="1"/>
      <protection locked="0"/>
    </xf>
    <xf numFmtId="176" fontId="20" fillId="2" borderId="32" xfId="1" applyNumberFormat="1" applyFont="1" applyFill="1" applyBorder="1" applyAlignment="1" applyProtection="1">
      <alignment horizontal="center" vertical="center"/>
      <protection locked="0"/>
    </xf>
    <xf numFmtId="176" fontId="20" fillId="2" borderId="40" xfId="1" applyNumberFormat="1" applyFont="1" applyFill="1" applyBorder="1" applyAlignment="1" applyProtection="1">
      <alignment horizontal="center" vertical="center"/>
      <protection locked="0"/>
    </xf>
    <xf numFmtId="0" fontId="20" fillId="2" borderId="15" xfId="0" applyFont="1" applyFill="1" applyBorder="1" applyAlignment="1" applyProtection="1">
      <alignment horizontal="left" vertical="center" shrinkToFit="1"/>
      <protection locked="0"/>
    </xf>
    <xf numFmtId="176" fontId="20" fillId="2" borderId="2" xfId="1" applyNumberFormat="1" applyFont="1" applyFill="1" applyBorder="1" applyAlignment="1" applyProtection="1">
      <alignment horizontal="center" vertical="center"/>
      <protection locked="0"/>
    </xf>
    <xf numFmtId="176" fontId="20" fillId="2" borderId="16" xfId="1" applyNumberFormat="1" applyFont="1" applyFill="1" applyBorder="1" applyAlignment="1" applyProtection="1">
      <alignment horizontal="center" vertical="center"/>
      <protection locked="0"/>
    </xf>
    <xf numFmtId="176" fontId="9" fillId="5" borderId="32" xfId="1" applyNumberFormat="1" applyFont="1" applyFill="1" applyBorder="1" applyAlignment="1">
      <alignment horizontal="center" vertical="center"/>
    </xf>
    <xf numFmtId="176" fontId="9" fillId="5" borderId="2" xfId="1" applyNumberFormat="1" applyFont="1" applyFill="1" applyBorder="1" applyAlignment="1">
      <alignment horizontal="center" vertical="center"/>
    </xf>
    <xf numFmtId="0" fontId="20" fillId="2" borderId="71" xfId="3" applyFont="1" applyFill="1" applyBorder="1" applyAlignment="1" applyProtection="1">
      <alignment horizontal="center" vertical="center" wrapText="1"/>
      <protection locked="0"/>
    </xf>
    <xf numFmtId="0" fontId="20" fillId="2" borderId="10" xfId="0" applyFont="1" applyFill="1" applyBorder="1" applyAlignment="1" applyProtection="1">
      <alignment horizontal="left" vertical="center" wrapText="1"/>
      <protection locked="0"/>
    </xf>
    <xf numFmtId="0" fontId="20" fillId="2" borderId="10" xfId="0" applyFont="1" applyFill="1" applyBorder="1" applyAlignment="1" applyProtection="1">
      <alignment horizontal="left" vertical="center"/>
      <protection locked="0"/>
    </xf>
    <xf numFmtId="0" fontId="20" fillId="2" borderId="73"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left" vertical="center" wrapText="1"/>
      <protection locked="0"/>
    </xf>
    <xf numFmtId="0" fontId="20" fillId="2" borderId="27" xfId="0" applyFont="1" applyFill="1" applyBorder="1" applyAlignment="1" applyProtection="1">
      <alignment horizontal="left" vertical="center"/>
      <protection locked="0"/>
    </xf>
    <xf numFmtId="0" fontId="20" fillId="6" borderId="11"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wrapText="1"/>
      <protection locked="0"/>
    </xf>
    <xf numFmtId="0" fontId="20" fillId="6" borderId="10" xfId="3" applyFont="1" applyFill="1" applyBorder="1" applyAlignment="1" applyProtection="1">
      <alignment horizontal="center" vertical="center" wrapText="1"/>
      <protection locked="0"/>
    </xf>
    <xf numFmtId="0" fontId="20" fillId="6" borderId="2" xfId="0" applyFont="1" applyFill="1" applyBorder="1" applyAlignment="1" applyProtection="1">
      <alignment horizontal="center" vertical="center" wrapText="1"/>
      <protection locked="0"/>
    </xf>
    <xf numFmtId="0" fontId="20" fillId="6" borderId="27" xfId="0" applyFont="1" applyFill="1" applyBorder="1" applyAlignment="1" applyProtection="1">
      <alignment horizontal="center" vertical="center" wrapText="1"/>
      <protection locked="0"/>
    </xf>
    <xf numFmtId="0" fontId="20" fillId="6" borderId="27" xfId="3" applyFont="1" applyFill="1" applyBorder="1" applyAlignment="1" applyProtection="1">
      <alignment horizontal="center" vertical="center" wrapText="1"/>
      <protection locked="0"/>
    </xf>
    <xf numFmtId="0" fontId="20" fillId="2" borderId="40" xfId="0" applyFont="1" applyFill="1" applyBorder="1" applyAlignment="1" applyProtection="1">
      <alignment horizontal="left" vertical="top" wrapText="1"/>
      <protection locked="0"/>
    </xf>
    <xf numFmtId="0" fontId="20" fillId="6" borderId="27" xfId="3" applyFont="1" applyFill="1" applyBorder="1" applyAlignment="1" applyProtection="1">
      <alignment horizontal="left" vertical="top" wrapText="1"/>
      <protection locked="0"/>
    </xf>
    <xf numFmtId="0" fontId="20" fillId="6" borderId="27" xfId="0" applyFont="1" applyFill="1" applyBorder="1" applyAlignment="1" applyProtection="1">
      <alignment horizontal="center" vertical="center"/>
      <protection locked="0"/>
    </xf>
    <xf numFmtId="0" fontId="20" fillId="2" borderId="26"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center" vertical="center"/>
      <protection locked="0"/>
    </xf>
    <xf numFmtId="0" fontId="20" fillId="2" borderId="15" xfId="3"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center" wrapText="1"/>
      <protection locked="0"/>
    </xf>
    <xf numFmtId="0" fontId="37" fillId="6" borderId="27" xfId="0" applyFont="1" applyFill="1" applyBorder="1" applyAlignment="1" applyProtection="1">
      <alignment horizontal="left" vertical="center" wrapText="1"/>
      <protection locked="0"/>
    </xf>
    <xf numFmtId="0" fontId="37" fillId="6" borderId="5" xfId="0" applyFont="1" applyFill="1" applyBorder="1" applyAlignment="1" applyProtection="1">
      <alignment horizontal="left" vertical="center" wrapText="1"/>
      <protection locked="0"/>
    </xf>
    <xf numFmtId="0" fontId="37" fillId="2" borderId="5"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6" borderId="27" xfId="0" applyFont="1" applyFill="1" applyBorder="1" applyAlignment="1" applyProtection="1">
      <alignment horizontal="center" vertical="center" wrapText="1"/>
      <protection locked="0"/>
    </xf>
    <xf numFmtId="0" fontId="37" fillId="6" borderId="5" xfId="0" applyFont="1" applyFill="1" applyBorder="1" applyAlignment="1" applyProtection="1">
      <alignment horizontal="center" vertical="center" wrapText="1"/>
      <protection locked="0"/>
    </xf>
    <xf numFmtId="0" fontId="37" fillId="5" borderId="27" xfId="0" applyFont="1" applyFill="1" applyBorder="1" applyAlignment="1">
      <alignment horizontal="center" vertical="center" wrapText="1"/>
    </xf>
    <xf numFmtId="0" fontId="20" fillId="2" borderId="40" xfId="0" applyFont="1" applyFill="1" applyBorder="1" applyAlignment="1" applyProtection="1">
      <alignment horizontal="left" vertical="center"/>
      <protection locked="0"/>
    </xf>
    <xf numFmtId="0" fontId="37" fillId="5" borderId="5" xfId="0" applyFont="1" applyFill="1" applyBorder="1" applyAlignment="1">
      <alignment horizontal="center" vertical="center" wrapText="1"/>
    </xf>
    <xf numFmtId="0" fontId="20" fillId="2" borderId="16" xfId="0"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protection locked="0"/>
    </xf>
    <xf numFmtId="0" fontId="20" fillId="2" borderId="30" xfId="3" applyFont="1" applyFill="1" applyBorder="1" applyAlignment="1" applyProtection="1">
      <alignment horizontal="center" vertical="center" wrapText="1"/>
      <protection locked="0"/>
    </xf>
    <xf numFmtId="0" fontId="20" fillId="2" borderId="52" xfId="0" applyFont="1" applyFill="1" applyBorder="1" applyAlignment="1" applyProtection="1">
      <alignment horizontal="center" vertical="center" wrapText="1"/>
      <protection locked="0"/>
    </xf>
    <xf numFmtId="0" fontId="20" fillId="2" borderId="72" xfId="3"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6" borderId="52" xfId="0" applyFont="1" applyFill="1" applyBorder="1" applyAlignment="1" applyProtection="1">
      <alignment horizontal="left" vertical="center" wrapText="1"/>
      <protection locked="0"/>
    </xf>
    <xf numFmtId="0" fontId="20" fillId="6" borderId="35" xfId="0" applyFont="1" applyFill="1" applyBorder="1" applyAlignment="1" applyProtection="1">
      <alignment horizontal="left" vertical="center" wrapText="1"/>
      <protection locked="0"/>
    </xf>
    <xf numFmtId="0" fontId="20" fillId="2" borderId="35" xfId="2" applyFont="1" applyFill="1" applyBorder="1" applyAlignment="1" applyProtection="1">
      <alignment horizontal="center" vertical="center"/>
      <protection locked="0"/>
    </xf>
    <xf numFmtId="179" fontId="20" fillId="2" borderId="35" xfId="0" applyNumberFormat="1" applyFont="1" applyFill="1" applyBorder="1" applyAlignment="1" applyProtection="1">
      <alignment horizontal="center" vertical="center"/>
      <protection locked="0"/>
    </xf>
    <xf numFmtId="178" fontId="3" fillId="0" borderId="5" xfId="4" applyNumberFormat="1" applyFont="1" applyBorder="1">
      <alignment vertical="center"/>
    </xf>
    <xf numFmtId="178" fontId="3" fillId="0" borderId="0" xfId="4" applyNumberFormat="1" applyFont="1" applyBorder="1">
      <alignment vertical="center"/>
    </xf>
    <xf numFmtId="0" fontId="9" fillId="0" borderId="70" xfId="9" applyFont="1" applyBorder="1" applyProtection="1">
      <alignment vertical="center"/>
      <protection locked="0"/>
    </xf>
    <xf numFmtId="176" fontId="3" fillId="5" borderId="61" xfId="3" applyNumberFormat="1" applyFont="1" applyFill="1" applyBorder="1" applyAlignment="1">
      <alignment horizontal="center" vertical="center" wrapText="1"/>
    </xf>
    <xf numFmtId="0" fontId="20" fillId="0" borderId="0" xfId="0" applyFont="1" applyAlignment="1">
      <alignment horizontal="center" vertical="center"/>
    </xf>
    <xf numFmtId="0" fontId="20" fillId="13" borderId="27" xfId="0" applyFont="1" applyFill="1" applyBorder="1" applyAlignment="1" applyProtection="1">
      <alignment horizontal="center" vertical="center" wrapText="1" shrinkToFit="1"/>
      <protection locked="0"/>
    </xf>
    <xf numFmtId="0" fontId="20" fillId="13" borderId="5" xfId="0" applyFont="1" applyFill="1" applyBorder="1" applyAlignment="1" applyProtection="1">
      <alignment horizontal="center" vertical="center" wrapText="1" shrinkToFit="1"/>
      <protection locked="0"/>
    </xf>
    <xf numFmtId="0" fontId="3" fillId="2" borderId="64" xfId="2" applyFont="1" applyFill="1" applyBorder="1" applyAlignment="1" applyProtection="1">
      <alignment horizontal="left" vertical="center" wrapText="1"/>
      <protection locked="0"/>
    </xf>
    <xf numFmtId="0" fontId="3" fillId="2" borderId="84" xfId="2" applyFont="1" applyFill="1" applyBorder="1" applyAlignment="1" applyProtection="1">
      <alignment horizontal="left" vertical="center" wrapText="1"/>
      <protection locked="0"/>
    </xf>
    <xf numFmtId="0" fontId="20" fillId="2" borderId="84" xfId="2" applyFont="1" applyFill="1" applyBorder="1" applyAlignment="1" applyProtection="1">
      <alignment horizontal="left" vertical="center" wrapText="1"/>
      <protection locked="0"/>
    </xf>
    <xf numFmtId="0" fontId="3" fillId="2" borderId="65" xfId="2" applyFont="1" applyFill="1" applyBorder="1" applyAlignment="1" applyProtection="1">
      <alignment horizontal="left" vertical="center" wrapText="1"/>
      <protection locked="0"/>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80" fontId="8" fillId="11" borderId="30" xfId="8" applyNumberFormat="1" applyFill="1" applyBorder="1">
      <alignment vertical="center"/>
    </xf>
    <xf numFmtId="180" fontId="8" fillId="11" borderId="64" xfId="8" applyNumberFormat="1" applyFill="1" applyBorder="1">
      <alignment vertical="center"/>
    </xf>
    <xf numFmtId="178" fontId="8" fillId="11" borderId="0" xfId="8" applyNumberFormat="1" applyFill="1" applyAlignment="1">
      <alignment horizontal="right" vertical="center"/>
    </xf>
    <xf numFmtId="180" fontId="8" fillId="11" borderId="61" xfId="8" applyNumberFormat="1" applyFill="1" applyBorder="1">
      <alignment vertical="center"/>
    </xf>
    <xf numFmtId="0" fontId="38" fillId="0" borderId="0" xfId="9" applyFont="1">
      <alignment vertical="center"/>
    </xf>
    <xf numFmtId="4" fontId="20" fillId="2" borderId="10" xfId="0" applyNumberFormat="1" applyFont="1" applyFill="1" applyBorder="1" applyAlignment="1" applyProtection="1">
      <alignment horizontal="center" vertical="center"/>
      <protection locked="0"/>
    </xf>
    <xf numFmtId="4" fontId="20" fillId="2" borderId="5"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34" fillId="0" borderId="0" xfId="0" applyFont="1">
      <alignment vertical="center"/>
    </xf>
    <xf numFmtId="0" fontId="8" fillId="14"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20" fillId="5" borderId="92" xfId="0" applyNumberFormat="1" applyFont="1" applyFill="1" applyBorder="1" applyAlignment="1">
      <alignment horizontal="center" vertical="center"/>
    </xf>
    <xf numFmtId="176" fontId="20" fillId="5" borderId="93" xfId="0" applyNumberFormat="1" applyFont="1" applyFill="1" applyBorder="1" applyAlignment="1">
      <alignment horizontal="center" vertical="center"/>
    </xf>
    <xf numFmtId="176" fontId="9" fillId="5" borderId="93"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5" xfId="0" applyNumberFormat="1" applyFont="1" applyFill="1" applyBorder="1" applyAlignment="1">
      <alignment horizontal="center" vertical="center"/>
    </xf>
    <xf numFmtId="176" fontId="9" fillId="5" borderId="92" xfId="0" applyNumberFormat="1" applyFont="1" applyFill="1" applyBorder="1" applyAlignment="1">
      <alignment horizontal="center" vertical="center"/>
    </xf>
    <xf numFmtId="0" fontId="9" fillId="2" borderId="44"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1" fontId="3" fillId="5" borderId="30" xfId="6" applyNumberFormat="1" applyFont="1" applyFill="1" applyBorder="1" applyAlignment="1">
      <alignment horizontal="center" vertical="center"/>
    </xf>
    <xf numFmtId="181" fontId="3" fillId="5" borderId="72" xfId="6" applyNumberFormat="1" applyFont="1" applyFill="1" applyBorder="1" applyAlignment="1">
      <alignment horizontal="center" vertical="center"/>
    </xf>
    <xf numFmtId="181" fontId="3" fillId="5" borderId="77" xfId="6" applyNumberFormat="1" applyFont="1" applyFill="1" applyBorder="1" applyAlignment="1">
      <alignment horizontal="center" vertical="center"/>
    </xf>
    <xf numFmtId="181" fontId="7" fillId="5" borderId="30" xfId="6" applyNumberFormat="1" applyFont="1" applyFill="1" applyBorder="1" applyAlignment="1">
      <alignment horizontal="center" vertical="center"/>
    </xf>
    <xf numFmtId="181"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3" fontId="20" fillId="8" borderId="0" xfId="0" applyNumberFormat="1" applyFont="1" applyFill="1" applyAlignment="1">
      <alignment horizontal="right" vertical="center"/>
    </xf>
    <xf numFmtId="0" fontId="9" fillId="2" borderId="31" xfId="0" applyFont="1" applyFill="1" applyBorder="1" applyAlignment="1" applyProtection="1">
      <alignment horizontal="left" vertical="center" wrapText="1"/>
      <protection locked="0"/>
    </xf>
    <xf numFmtId="176" fontId="9" fillId="5" borderId="53" xfId="0" applyNumberFormat="1" applyFont="1" applyFill="1" applyBorder="1" applyAlignment="1">
      <alignment horizontal="righ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14" fillId="0" borderId="0" xfId="0" applyFont="1">
      <alignment vertical="center"/>
    </xf>
    <xf numFmtId="0" fontId="15" fillId="0" borderId="0" xfId="0" applyFont="1">
      <alignment vertical="center"/>
    </xf>
    <xf numFmtId="0" fontId="9" fillId="3" borderId="76" xfId="0" applyFont="1" applyFill="1" applyBorder="1" applyAlignment="1">
      <alignment horizontal="center" vertical="center" wrapText="1"/>
    </xf>
    <xf numFmtId="0" fontId="9" fillId="5" borderId="78" xfId="0" applyFont="1" applyFill="1" applyBorder="1" applyAlignment="1">
      <alignment horizontal="center" vertical="center" wrapText="1" shrinkToFit="1"/>
    </xf>
    <xf numFmtId="0" fontId="9" fillId="5" borderId="5" xfId="0" applyFont="1" applyFill="1" applyBorder="1" applyAlignment="1">
      <alignment horizontal="center" vertical="center" shrinkToFit="1"/>
    </xf>
    <xf numFmtId="176" fontId="9" fillId="5" borderId="16" xfId="0" applyNumberFormat="1" applyFont="1" applyFill="1" applyBorder="1" applyAlignment="1">
      <alignment horizontal="center" vertical="center" shrinkToFit="1"/>
    </xf>
    <xf numFmtId="0" fontId="9" fillId="5" borderId="18" xfId="0" applyFont="1" applyFill="1" applyBorder="1" applyAlignment="1">
      <alignment horizontal="center" vertical="center" shrinkToFit="1"/>
    </xf>
    <xf numFmtId="176" fontId="9" fillId="5" borderId="19" xfId="0" applyNumberFormat="1" applyFont="1" applyFill="1" applyBorder="1" applyAlignment="1">
      <alignment horizontal="center" vertical="center" shrinkToFit="1"/>
    </xf>
    <xf numFmtId="0" fontId="26" fillId="0" borderId="103" xfId="0" applyFont="1" applyBorder="1">
      <alignment vertical="center"/>
    </xf>
    <xf numFmtId="0" fontId="26" fillId="0" borderId="7" xfId="0" applyFont="1" applyBorder="1">
      <alignment vertical="center"/>
    </xf>
    <xf numFmtId="0" fontId="26" fillId="0" borderId="105" xfId="0" applyFont="1" applyBorder="1">
      <alignment vertical="center"/>
    </xf>
    <xf numFmtId="0" fontId="26" fillId="0" borderId="106" xfId="0" applyFont="1" applyBorder="1">
      <alignment vertical="center"/>
    </xf>
    <xf numFmtId="0" fontId="40" fillId="0" borderId="0" xfId="0" applyFont="1">
      <alignment vertical="center"/>
    </xf>
    <xf numFmtId="0" fontId="39" fillId="0" borderId="100" xfId="0" applyFont="1" applyBorder="1">
      <alignment vertical="center"/>
    </xf>
    <xf numFmtId="0" fontId="39" fillId="0" borderId="101" xfId="0" applyFont="1" applyBorder="1">
      <alignment vertical="center"/>
    </xf>
    <xf numFmtId="0" fontId="39" fillId="0" borderId="102" xfId="0" applyFont="1" applyBorder="1">
      <alignment vertical="center"/>
    </xf>
    <xf numFmtId="0" fontId="40" fillId="0" borderId="103" xfId="0" applyFont="1" applyBorder="1">
      <alignment vertical="center"/>
    </xf>
    <xf numFmtId="0" fontId="39" fillId="0" borderId="0" xfId="0" applyFont="1">
      <alignment vertical="center"/>
    </xf>
    <xf numFmtId="0" fontId="26" fillId="0" borderId="0" xfId="0" quotePrefix="1" applyFont="1">
      <alignment vertical="center"/>
    </xf>
    <xf numFmtId="0" fontId="40" fillId="0" borderId="104" xfId="0" applyFont="1" applyBorder="1">
      <alignment vertical="center"/>
    </xf>
    <xf numFmtId="184" fontId="26" fillId="0" borderId="104" xfId="0" applyNumberFormat="1" applyFont="1" applyBorder="1">
      <alignment vertical="center"/>
    </xf>
    <xf numFmtId="0" fontId="26" fillId="0" borderId="104" xfId="0" quotePrefix="1" applyFont="1" applyBorder="1">
      <alignment vertical="center"/>
    </xf>
    <xf numFmtId="0" fontId="26" fillId="16" borderId="104" xfId="0" quotePrefix="1" applyFont="1" applyFill="1" applyBorder="1">
      <alignment vertical="center"/>
    </xf>
    <xf numFmtId="0" fontId="26" fillId="0" borderId="106" xfId="0" quotePrefix="1" applyFont="1" applyBorder="1">
      <alignment vertical="center"/>
    </xf>
    <xf numFmtId="0" fontId="26" fillId="16" borderId="107" xfId="0" quotePrefix="1" applyFont="1" applyFill="1" applyBorder="1">
      <alignment vertical="center"/>
    </xf>
    <xf numFmtId="0" fontId="3" fillId="2" borderId="5"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85" xfId="0" applyFont="1" applyFill="1" applyBorder="1" applyAlignment="1" applyProtection="1">
      <alignment horizontal="center" vertical="center"/>
      <protection locked="0"/>
    </xf>
    <xf numFmtId="14" fontId="20" fillId="2" borderId="2" xfId="0" applyNumberFormat="1" applyFont="1" applyFill="1" applyBorder="1" applyAlignment="1" applyProtection="1">
      <alignment horizontal="center" vertical="center"/>
      <protection locked="0"/>
    </xf>
    <xf numFmtId="0" fontId="35" fillId="0" borderId="0" xfId="0" applyFont="1" applyAlignment="1">
      <alignment horizontal="center" vertical="center" wrapText="1"/>
    </xf>
    <xf numFmtId="0" fontId="35" fillId="0" borderId="0" xfId="0" applyFont="1" applyAlignment="1">
      <alignment horizontal="center" vertical="center"/>
    </xf>
    <xf numFmtId="0" fontId="20"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9" fillId="0" borderId="0" xfId="0" applyFont="1" applyAlignment="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20" fillId="6" borderId="5"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99"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08" xfId="0" applyFont="1" applyFill="1" applyBorder="1" applyAlignment="1" applyProtection="1">
      <alignment horizontal="left" vertical="top" wrapText="1"/>
      <protection locked="0"/>
    </xf>
    <xf numFmtId="0" fontId="20" fillId="6" borderId="18" xfId="0" applyFont="1" applyFill="1" applyBorder="1" applyAlignment="1" applyProtection="1">
      <alignment horizontal="center" vertical="center"/>
      <protection locked="0"/>
    </xf>
    <xf numFmtId="0" fontId="3" fillId="2" borderId="53"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5"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0" fillId="2" borderId="35" xfId="0" applyFont="1" applyFill="1" applyBorder="1" applyAlignment="1" applyProtection="1">
      <alignment horizontal="left" vertical="top" wrapText="1"/>
      <protection locked="0"/>
    </xf>
    <xf numFmtId="0" fontId="20" fillId="2" borderId="21" xfId="0" applyFont="1" applyFill="1" applyBorder="1" applyAlignment="1" applyProtection="1">
      <alignment horizontal="left" vertical="top" wrapText="1"/>
      <protection locked="0"/>
    </xf>
    <xf numFmtId="0" fontId="20" fillId="2" borderId="99" xfId="0" applyFont="1" applyFill="1" applyBorder="1" applyAlignment="1" applyProtection="1">
      <alignment horizontal="left" vertical="top" wrapText="1"/>
      <protection locked="0"/>
    </xf>
    <xf numFmtId="0" fontId="20" fillId="2" borderId="32" xfId="0" applyFont="1" applyFill="1" applyBorder="1" applyAlignment="1" applyProtection="1">
      <alignment horizontal="left" vertical="top" wrapText="1"/>
      <protection locked="0"/>
    </xf>
    <xf numFmtId="0" fontId="20" fillId="2" borderId="12" xfId="0" applyFont="1" applyFill="1" applyBorder="1" applyAlignment="1" applyProtection="1">
      <alignment horizontal="left" vertical="top" wrapText="1"/>
      <protection locked="0"/>
    </xf>
    <xf numFmtId="0" fontId="20" fillId="2" borderId="108" xfId="0" applyFont="1" applyFill="1" applyBorder="1" applyAlignment="1" applyProtection="1">
      <alignment horizontal="left" vertical="top" wrapText="1"/>
      <protection locked="0"/>
    </xf>
    <xf numFmtId="0" fontId="20" fillId="2" borderId="53" xfId="0" applyFont="1" applyFill="1" applyBorder="1" applyAlignment="1" applyProtection="1">
      <alignment horizontal="left" vertical="top" wrapText="1"/>
      <protection locked="0"/>
    </xf>
    <xf numFmtId="0" fontId="20" fillId="2" borderId="20" xfId="0" applyFont="1" applyFill="1" applyBorder="1" applyAlignment="1" applyProtection="1">
      <alignment horizontal="left" vertical="top" wrapText="1"/>
      <protection locked="0"/>
    </xf>
    <xf numFmtId="0" fontId="20" fillId="2" borderId="25"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42" xfId="0" applyFont="1" applyFill="1" applyBorder="1" applyAlignment="1">
      <alignment horizontal="center" vertical="center"/>
    </xf>
    <xf numFmtId="0" fontId="20" fillId="6" borderId="35" xfId="0" applyFont="1" applyFill="1" applyBorder="1" applyAlignment="1" applyProtection="1">
      <alignment horizontal="center" vertical="center"/>
      <protection locked="0"/>
    </xf>
    <xf numFmtId="0" fontId="20" fillId="6" borderId="36" xfId="0" applyFont="1" applyFill="1" applyBorder="1" applyAlignment="1" applyProtection="1">
      <alignment horizontal="center" vertical="center"/>
      <protection locked="0"/>
    </xf>
    <xf numFmtId="0" fontId="20" fillId="6" borderId="53" xfId="0" applyFont="1" applyFill="1" applyBorder="1" applyAlignment="1" applyProtection="1">
      <alignment horizontal="center" vertical="center"/>
      <protection locked="0"/>
    </xf>
    <xf numFmtId="0" fontId="20" fillId="6" borderId="42" xfId="0" applyFont="1" applyFill="1" applyBorder="1" applyAlignment="1" applyProtection="1">
      <alignment horizontal="center" vertical="center"/>
      <protection locked="0"/>
    </xf>
    <xf numFmtId="0" fontId="20" fillId="6" borderId="32" xfId="0" applyFont="1" applyFill="1" applyBorder="1" applyAlignment="1" applyProtection="1">
      <alignment horizontal="center" vertical="center"/>
      <protection locked="0"/>
    </xf>
    <xf numFmtId="0" fontId="20" fillId="6" borderId="33"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top" wrapText="1"/>
      <protection locked="0"/>
    </xf>
    <xf numFmtId="0" fontId="20" fillId="2" borderId="16" xfId="0" applyFont="1" applyFill="1" applyBorder="1" applyAlignment="1" applyProtection="1">
      <alignment horizontal="left" vertical="top" wrapText="1"/>
      <protection locked="0"/>
    </xf>
    <xf numFmtId="0" fontId="20" fillId="2" borderId="52"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53" xfId="0" applyFont="1" applyFill="1" applyBorder="1" applyAlignment="1">
      <alignment horizontal="center" vertical="center"/>
    </xf>
    <xf numFmtId="0" fontId="20" fillId="2" borderId="42"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20" fillId="2" borderId="10" xfId="0" applyFont="1" applyFill="1" applyBorder="1" applyAlignment="1" applyProtection="1">
      <alignment horizontal="left" vertical="top" wrapText="1"/>
      <protection locked="0"/>
    </xf>
    <xf numFmtId="0" fontId="20" fillId="2" borderId="23" xfId="0" applyFont="1" applyFill="1" applyBorder="1" applyAlignment="1" applyProtection="1">
      <alignment horizontal="left" vertical="top" wrapText="1"/>
      <protection locked="0"/>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top"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99"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Border="1" applyAlignment="1">
      <alignment horizontal="center" vertical="center"/>
    </xf>
    <xf numFmtId="0" fontId="9" fillId="0" borderId="58" xfId="0" applyFont="1" applyBorder="1" applyAlignment="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Border="1" applyAlignment="1">
      <alignment horizontal="center" vertical="center"/>
    </xf>
    <xf numFmtId="0" fontId="9" fillId="0" borderId="85" xfId="0" applyFont="1" applyBorder="1" applyAlignment="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5"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10" xfId="0" applyFont="1" applyBorder="1" applyAlignment="1">
      <alignment horizontal="center" vertical="center"/>
    </xf>
    <xf numFmtId="0" fontId="9" fillId="5" borderId="5" xfId="0" applyFont="1" applyFill="1" applyBorder="1" applyAlignment="1">
      <alignment horizontal="left" vertical="center"/>
    </xf>
    <xf numFmtId="0" fontId="20" fillId="2" borderId="10" xfId="0" applyFont="1" applyFill="1" applyBorder="1" applyAlignment="1" applyProtection="1">
      <alignment horizontal="center" vertical="center"/>
      <protection locked="0"/>
    </xf>
    <xf numFmtId="0" fontId="20" fillId="2" borderId="44" xfId="0"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0" fontId="20" fillId="2" borderId="13" xfId="0" applyFont="1" applyFill="1" applyBorder="1" applyAlignment="1" applyProtection="1">
      <alignment horizontal="left" vertical="center"/>
      <protection locked="0"/>
    </xf>
    <xf numFmtId="0" fontId="20" fillId="2" borderId="5"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20" fillId="2" borderId="35" xfId="0" applyFont="1" applyFill="1" applyBorder="1" applyAlignment="1" applyProtection="1">
      <alignment horizontal="left" vertical="center"/>
      <protection locked="0"/>
    </xf>
    <xf numFmtId="0" fontId="20" fillId="2" borderId="21" xfId="0" applyFont="1" applyFill="1" applyBorder="1" applyAlignment="1" applyProtection="1">
      <alignment horizontal="left" vertical="center"/>
      <protection locked="0"/>
    </xf>
    <xf numFmtId="0" fontId="20" fillId="2" borderId="99" xfId="0" applyFont="1" applyFill="1" applyBorder="1" applyAlignment="1" applyProtection="1">
      <alignment horizontal="left" vertical="center"/>
      <protection locked="0"/>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0" fillId="2" borderId="10" xfId="0" applyFont="1" applyFill="1" applyBorder="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0" fontId="20"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1"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1"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22" xfId="0" applyFont="1" applyFill="1" applyBorder="1" applyAlignment="1">
      <alignment horizontal="center" vertical="center"/>
    </xf>
    <xf numFmtId="0" fontId="3" fillId="3" borderId="11" xfId="0" applyFont="1" applyFill="1" applyBorder="1" applyAlignment="1">
      <alignment horizontal="center" vertical="center"/>
    </xf>
    <xf numFmtId="0" fontId="3" fillId="8" borderId="0" xfId="0" applyFont="1" applyFill="1" applyAlignment="1">
      <alignment horizontal="center" vertical="center"/>
    </xf>
    <xf numFmtId="0" fontId="3" fillId="3" borderId="8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98" xfId="0" applyFont="1" applyBorder="1" applyAlignment="1">
      <alignment horizontal="center" vertical="center"/>
    </xf>
    <xf numFmtId="0" fontId="3" fillId="0" borderId="42" xfId="0" applyFont="1" applyBorder="1" applyAlignment="1">
      <alignment horizontal="center" vertical="center"/>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177" fontId="20" fillId="2" borderId="31" xfId="0" applyNumberFormat="1" applyFont="1" applyFill="1" applyBorder="1" applyAlignment="1" applyProtection="1">
      <alignment horizontal="center" vertical="center" wrapText="1"/>
      <protection locked="0"/>
    </xf>
    <xf numFmtId="177" fontId="20" fillId="2" borderId="83" xfId="0" applyNumberFormat="1" applyFont="1" applyFill="1" applyBorder="1" applyAlignment="1" applyProtection="1">
      <alignment horizontal="center" vertical="center" wrapText="1"/>
      <protection locked="0"/>
    </xf>
    <xf numFmtId="177" fontId="20" fillId="2" borderId="57" xfId="0" applyNumberFormat="1" applyFont="1" applyFill="1" applyBorder="1" applyAlignment="1" applyProtection="1">
      <alignment horizontal="center" vertical="center" wrapText="1"/>
      <protection locked="0"/>
    </xf>
    <xf numFmtId="177" fontId="20" fillId="2" borderId="58" xfId="0" applyNumberFormat="1" applyFont="1" applyFill="1" applyBorder="1" applyAlignment="1" applyProtection="1">
      <alignment horizontal="center" vertical="center" wrapText="1"/>
      <protection locked="0"/>
    </xf>
    <xf numFmtId="0" fontId="20" fillId="2" borderId="31" xfId="0" applyFont="1" applyFill="1" applyBorder="1" applyAlignment="1" applyProtection="1">
      <alignment horizontal="center" vertical="center" wrapText="1"/>
      <protection locked="0"/>
    </xf>
    <xf numFmtId="0" fontId="20" fillId="2" borderId="57" xfId="0" applyFont="1" applyFill="1" applyBorder="1" applyAlignment="1" applyProtection="1">
      <alignment horizontal="center" vertical="center" wrapText="1"/>
      <protection locked="0"/>
    </xf>
    <xf numFmtId="0" fontId="20" fillId="2" borderId="58" xfId="0" applyFont="1" applyFill="1" applyBorder="1" applyAlignment="1" applyProtection="1">
      <alignment horizontal="center" vertical="center" wrapText="1"/>
      <protection locked="0"/>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9" fillId="5" borderId="58"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9" fillId="5" borderId="2" xfId="0" applyFont="1" applyFill="1" applyBorder="1" applyAlignment="1">
      <alignment horizontal="center" vertical="center"/>
    </xf>
    <xf numFmtId="0" fontId="9" fillId="5" borderId="85" xfId="0" applyFont="1" applyFill="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5" borderId="31" xfId="0" applyFont="1" applyFill="1" applyBorder="1" applyAlignment="1">
      <alignment horizontal="center" vertical="center"/>
    </xf>
    <xf numFmtId="0" fontId="20" fillId="2" borderId="64" xfId="9" applyFont="1" applyFill="1" applyBorder="1" applyAlignment="1" applyProtection="1">
      <alignment vertical="top" wrapText="1"/>
      <protection locked="0"/>
    </xf>
    <xf numFmtId="0" fontId="9" fillId="2" borderId="88" xfId="9" applyFont="1" applyFill="1" applyBorder="1" applyAlignment="1" applyProtection="1">
      <alignment vertical="top" wrapText="1"/>
      <protection locked="0"/>
    </xf>
    <xf numFmtId="0" fontId="9" fillId="2" borderId="89"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4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file>

<file path=xl/ctrlProps/ctrlProp8.xml><?xml version="1.0" encoding="utf-8"?>
<formControlPr xmlns="http://schemas.microsoft.com/office/spreadsheetml/2009/9/main" objectType="CheckBox" fmlaLink="AO3"/>
</file>

<file path=xl/ctrlProps/ctrlProp9.xml><?xml version="1.0" encoding="utf-8"?>
<formControlPr xmlns="http://schemas.microsoft.com/office/spreadsheetml/2009/9/main" objectType="CheckBox" fmlaLink="$K$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23813</xdr:colOff>
          <xdr:row>3</xdr:row>
          <xdr:rowOff>23813</xdr:rowOff>
        </xdr:from>
        <xdr:to>
          <xdr:col>36</xdr:col>
          <xdr:colOff>0</xdr:colOff>
          <xdr:row>4</xdr:row>
          <xdr:rowOff>100013</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37</xdr:col>
      <xdr:colOff>111835</xdr:colOff>
      <xdr:row>24</xdr:row>
      <xdr:rowOff>242047</xdr:rowOff>
    </xdr:from>
    <xdr:to>
      <xdr:col>54</xdr:col>
      <xdr:colOff>65329</xdr:colOff>
      <xdr:row>25</xdr:row>
      <xdr:rowOff>228684</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414023" y="4554071"/>
          <a:ext cx="2844332" cy="587272"/>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51</xdr:col>
      <xdr:colOff>59222</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47626</xdr:colOff>
      <xdr:row>5</xdr:row>
      <xdr:rowOff>16669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2271713</xdr:colOff>
          <xdr:row>1</xdr:row>
          <xdr:rowOff>23813</xdr:rowOff>
        </xdr:from>
        <xdr:to>
          <xdr:col>3</xdr:col>
          <xdr:colOff>290513</xdr:colOff>
          <xdr:row>1</xdr:row>
          <xdr:rowOff>252413</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523875</xdr:colOff>
      <xdr:row>14</xdr:row>
      <xdr:rowOff>228600</xdr:rowOff>
    </xdr:from>
    <xdr:to>
      <xdr:col>6</xdr:col>
      <xdr:colOff>1127392</xdr:colOff>
      <xdr:row>16</xdr:row>
      <xdr:rowOff>184512</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628650</xdr:colOff>
      <xdr:row>14</xdr:row>
      <xdr:rowOff>209550</xdr:rowOff>
    </xdr:from>
    <xdr:to>
      <xdr:col>14</xdr:col>
      <xdr:colOff>156802</xdr:colOff>
      <xdr:row>16</xdr:row>
      <xdr:rowOff>176893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4</xdr:col>
      <xdr:colOff>1040605</xdr:colOff>
      <xdr:row>14</xdr:row>
      <xdr:rowOff>35719</xdr:rowOff>
    </xdr:from>
    <xdr:to>
      <xdr:col>4</xdr:col>
      <xdr:colOff>3257549</xdr:colOff>
      <xdr:row>16</xdr:row>
      <xdr:rowOff>28574</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6338886" y="3083719"/>
          <a:ext cx="2216944" cy="826293"/>
        </a:xfrm>
        <a:prstGeom prst="wedgeRectCallout">
          <a:avLst>
            <a:gd name="adj1" fmla="val 49704"/>
            <a:gd name="adj2" fmla="val -7852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728788" y="1897856"/>
          <a:ext cx="4072451" cy="3608183"/>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152400</xdr:colOff>
      <xdr:row>37</xdr:row>
      <xdr:rowOff>28575</xdr:rowOff>
    </xdr:from>
    <xdr:to>
      <xdr:col>27</xdr:col>
      <xdr:colOff>116719</xdr:colOff>
      <xdr:row>43</xdr:row>
      <xdr:rowOff>80191</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95463" y="5874544"/>
          <a:ext cx="4041018" cy="985065"/>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123825</xdr:colOff>
      <xdr:row>11</xdr:row>
      <xdr:rowOff>104775</xdr:rowOff>
    </xdr:from>
    <xdr:to>
      <xdr:col>33</xdr:col>
      <xdr:colOff>189956</xdr:colOff>
      <xdr:row>42</xdr:row>
      <xdr:rowOff>119471</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6219825" y="1926431"/>
          <a:ext cx="828131" cy="4817677"/>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35</xdr:col>
      <xdr:colOff>18185</xdr:colOff>
      <xdr:row>30</xdr:row>
      <xdr:rowOff>2598</xdr:rowOff>
    </xdr:from>
    <xdr:to>
      <xdr:col>49</xdr:col>
      <xdr:colOff>85741</xdr:colOff>
      <xdr:row>33</xdr:row>
      <xdr:rowOff>76831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6834621" y="4657725"/>
          <a:ext cx="2967487"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6725" y="1916906"/>
          <a:ext cx="906190" cy="3578791"/>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6250" y="5884069"/>
          <a:ext cx="941115" cy="958395"/>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50</xdr:col>
      <xdr:colOff>161774</xdr:colOff>
      <xdr:row>51</xdr:row>
      <xdr:rowOff>46570</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171449</xdr:colOff>
      <xdr:row>56</xdr:row>
      <xdr:rowOff>85874</xdr:rowOff>
    </xdr:from>
    <xdr:to>
      <xdr:col>50</xdr:col>
      <xdr:colOff>7760</xdr:colOff>
      <xdr:row>58</xdr:row>
      <xdr:rowOff>199822</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7029449" y="9229874"/>
          <a:ext cx="2917650" cy="504473"/>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106727</xdr:colOff>
      <xdr:row>56</xdr:row>
      <xdr:rowOff>1148</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30</xdr:col>
      <xdr:colOff>179984</xdr:colOff>
      <xdr:row>4</xdr:row>
      <xdr:rowOff>64323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100013</xdr:colOff>
          <xdr:row>0</xdr:row>
          <xdr:rowOff>104775</xdr:rowOff>
        </xdr:from>
        <xdr:to>
          <xdr:col>18</xdr:col>
          <xdr:colOff>28575</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twoCellAnchor editAs="oneCell">
    <xdr:from>
      <xdr:col>28</xdr:col>
      <xdr:colOff>21429</xdr:colOff>
      <xdr:row>61</xdr:row>
      <xdr:rowOff>57150</xdr:rowOff>
    </xdr:from>
    <xdr:to>
      <xdr:col>50</xdr:col>
      <xdr:colOff>76197</xdr:colOff>
      <xdr:row>64</xdr:row>
      <xdr:rowOff>124239</xdr:rowOff>
    </xdr:to>
    <xdr:sp macro="" textlink="">
      <xdr:nvSpPr>
        <xdr:cNvPr id="7168" name="AutoShape 48">
          <a:extLst>
            <a:ext uri="{FF2B5EF4-FFF2-40B4-BE49-F238E27FC236}">
              <a16:creationId xmlns:a16="http://schemas.microsoft.com/office/drawing/2014/main" id="{4CC0ED32-DAB0-47DD-85B1-E121846DC55D}"/>
            </a:ext>
          </a:extLst>
        </xdr:cNvPr>
        <xdr:cNvSpPr>
          <a:spLocks noChangeArrowheads="1"/>
        </xdr:cNvSpPr>
      </xdr:nvSpPr>
      <xdr:spPr bwMode="auto">
        <a:xfrm>
          <a:off x="5569742" y="10403681"/>
          <a:ext cx="4460081" cy="531433"/>
        </a:xfrm>
        <a:prstGeom prst="wedgeRectCallout">
          <a:avLst>
            <a:gd name="adj1" fmla="val -91654"/>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100013</xdr:colOff>
          <xdr:row>0</xdr:row>
          <xdr:rowOff>104775</xdr:rowOff>
        </xdr:from>
        <xdr:to>
          <xdr:col>14</xdr:col>
          <xdr:colOff>76200</xdr:colOff>
          <xdr:row>1</xdr:row>
          <xdr:rowOff>176213</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9525</xdr:colOff>
      <xdr:row>21</xdr:row>
      <xdr:rowOff>95249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baseline="0">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100013</xdr:rowOff>
        </xdr:from>
        <xdr:to>
          <xdr:col>3</xdr:col>
          <xdr:colOff>1676400</xdr:colOff>
          <xdr:row>1</xdr:row>
          <xdr:rowOff>176213</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7</xdr:col>
      <xdr:colOff>1477735</xdr:colOff>
      <xdr:row>18</xdr:row>
      <xdr:rowOff>178932</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211590</xdr:colOff>
      <xdr:row>22</xdr:row>
      <xdr:rowOff>135389</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261938</xdr:colOff>
      <xdr:row>10</xdr:row>
      <xdr:rowOff>110559</xdr:rowOff>
    </xdr:from>
    <xdr:to>
      <xdr:col>7</xdr:col>
      <xdr:colOff>1823357</xdr:colOff>
      <xdr:row>12</xdr:row>
      <xdr:rowOff>6463</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203032" y="2360840"/>
          <a:ext cx="1918606"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135390</xdr:rowOff>
    </xdr:from>
    <xdr:to>
      <xdr:col>9</xdr:col>
      <xdr:colOff>1564141</xdr:colOff>
      <xdr:row>3</xdr:row>
      <xdr:rowOff>27215</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4941094" y="135390"/>
          <a:ext cx="4385923" cy="391888"/>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823913</xdr:colOff>
          <xdr:row>0</xdr:row>
          <xdr:rowOff>104775</xdr:rowOff>
        </xdr:from>
        <xdr:to>
          <xdr:col>4</xdr:col>
          <xdr:colOff>1090613</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55917</xdr:colOff>
      <xdr:row>23</xdr:row>
      <xdr:rowOff>124506</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124815</xdr:colOff>
      <xdr:row>24</xdr:row>
      <xdr:rowOff>19051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17</xdr:row>
      <xdr:rowOff>23812</xdr:rowOff>
    </xdr:from>
    <xdr:to>
      <xdr:col>8</xdr:col>
      <xdr:colOff>246415</xdr:colOff>
      <xdr:row>19</xdr:row>
      <xdr:rowOff>47624</xdr:rowOff>
    </xdr:to>
    <xdr:sp macro="" textlink="">
      <xdr:nvSpPr>
        <xdr:cNvPr id="2" name="AutoShape 7">
          <a:extLst>
            <a:ext uri="{FF2B5EF4-FFF2-40B4-BE49-F238E27FC236}">
              <a16:creationId xmlns:a16="http://schemas.microsoft.com/office/drawing/2014/main" id="{00000000-0008-0000-0600-000002000000}"/>
            </a:ext>
          </a:extLst>
        </xdr:cNvPr>
        <xdr:cNvSpPr>
          <a:spLocks noChangeArrowheads="1"/>
        </xdr:cNvSpPr>
      </xdr:nvSpPr>
      <xdr:spPr bwMode="auto">
        <a:xfrm>
          <a:off x="4976812" y="5012531"/>
          <a:ext cx="2663384" cy="642937"/>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49</xdr:row>
      <xdr:rowOff>104774</xdr:rowOff>
    </xdr:to>
    <xdr:pic>
      <xdr:nvPicPr>
        <xdr:cNvPr id="8" name="図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0"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1235867</xdr:colOff>
      <xdr:row>8</xdr:row>
      <xdr:rowOff>738188</xdr:rowOff>
    </xdr:from>
    <xdr:to>
      <xdr:col>27</xdr:col>
      <xdr:colOff>107154</xdr:colOff>
      <xdr:row>13</xdr:row>
      <xdr:rowOff>161926</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2403930" y="2512219"/>
          <a:ext cx="3586162" cy="1490664"/>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866775</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76200</xdr:colOff>
      <xdr:row>28</xdr:row>
      <xdr:rowOff>76200</xdr:rowOff>
    </xdr:from>
    <xdr:to>
      <xdr:col>12</xdr:col>
      <xdr:colOff>2275522</xdr:colOff>
      <xdr:row>30</xdr:row>
      <xdr:rowOff>94320</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8523514" y="8403771"/>
          <a:ext cx="2194560" cy="649493"/>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21772</xdr:colOff>
      <xdr:row>39</xdr:row>
      <xdr:rowOff>163285</xdr:rowOff>
    </xdr:from>
    <xdr:to>
      <xdr:col>12</xdr:col>
      <xdr:colOff>2278243</xdr:colOff>
      <xdr:row>42</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570817</xdr:colOff>
      <xdr:row>16</xdr:row>
      <xdr:rowOff>266019</xdr:rowOff>
    </xdr:from>
    <xdr:to>
      <xdr:col>4</xdr:col>
      <xdr:colOff>523875</xdr:colOff>
      <xdr:row>18</xdr:row>
      <xdr:rowOff>64294</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1261380" y="4778488"/>
          <a:ext cx="3108214" cy="441212"/>
        </a:xfrm>
        <a:prstGeom prst="wedgeRectCallout">
          <a:avLst>
            <a:gd name="adj1" fmla="val -43510"/>
            <a:gd name="adj2" fmla="val -1166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1048088</xdr:colOff>
      <xdr:row>0</xdr:row>
      <xdr:rowOff>97631</xdr:rowOff>
    </xdr:from>
    <xdr:to>
      <xdr:col>10</xdr:col>
      <xdr:colOff>364057</xdr:colOff>
      <xdr:row>3</xdr:row>
      <xdr:rowOff>88105</xdr:rowOff>
    </xdr:to>
    <xdr:sp macro="" textlink="">
      <xdr:nvSpPr>
        <xdr:cNvPr id="7" name="AutoShape 3">
          <a:extLst>
            <a:ext uri="{FF2B5EF4-FFF2-40B4-BE49-F238E27FC236}">
              <a16:creationId xmlns:a16="http://schemas.microsoft.com/office/drawing/2014/main" id="{00000000-0008-0000-0700-000007000000}"/>
            </a:ext>
          </a:extLst>
        </xdr:cNvPr>
        <xdr:cNvSpPr>
          <a:spLocks noChangeArrowheads="1"/>
        </xdr:cNvSpPr>
      </xdr:nvSpPr>
      <xdr:spPr bwMode="auto">
        <a:xfrm>
          <a:off x="7917994" y="97631"/>
          <a:ext cx="2197282" cy="561974"/>
        </a:xfrm>
        <a:prstGeom prst="wedgeRectCallout">
          <a:avLst>
            <a:gd name="adj1" fmla="val -22570"/>
            <a:gd name="adj2" fmla="val 1774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892629</xdr:colOff>
      <xdr:row>6</xdr:row>
      <xdr:rowOff>130627</xdr:rowOff>
    </xdr:from>
    <xdr:to>
      <xdr:col>12</xdr:col>
      <xdr:colOff>1944460</xdr:colOff>
      <xdr:row>7</xdr:row>
      <xdr:rowOff>278306</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8284029" y="1436913"/>
          <a:ext cx="2238375" cy="46336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10</xdr:col>
      <xdr:colOff>555172</xdr:colOff>
      <xdr:row>17</xdr:row>
      <xdr:rowOff>152400</xdr:rowOff>
    </xdr:from>
    <xdr:to>
      <xdr:col>12</xdr:col>
      <xdr:colOff>877661</xdr:colOff>
      <xdr:row>19</xdr:row>
      <xdr:rowOff>266018</xdr:rowOff>
    </xdr:to>
    <xdr:sp macro="" textlink="">
      <xdr:nvSpPr>
        <xdr:cNvPr id="9" name="AutoShape 3">
          <a:extLst>
            <a:ext uri="{FF2B5EF4-FFF2-40B4-BE49-F238E27FC236}">
              <a16:creationId xmlns:a16="http://schemas.microsoft.com/office/drawing/2014/main" id="{00000000-0008-0000-0700-000009000000}"/>
            </a:ext>
          </a:extLst>
        </xdr:cNvPr>
        <xdr:cNvSpPr>
          <a:spLocks noChangeArrowheads="1"/>
        </xdr:cNvSpPr>
      </xdr:nvSpPr>
      <xdr:spPr bwMode="auto">
        <a:xfrm>
          <a:off x="7249886" y="4931229"/>
          <a:ext cx="2238375" cy="740228"/>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511970</xdr:colOff>
      <xdr:row>22</xdr:row>
      <xdr:rowOff>219756</xdr:rowOff>
    </xdr:from>
    <xdr:to>
      <xdr:col>7</xdr:col>
      <xdr:colOff>454822</xdr:colOff>
      <xdr:row>24</xdr:row>
      <xdr:rowOff>274185</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2226470" y="6661037"/>
          <a:ext cx="5093496" cy="69736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642938</xdr:colOff>
      <xdr:row>13</xdr:row>
      <xdr:rowOff>202405</xdr:rowOff>
    </xdr:from>
    <xdr:to>
      <xdr:col>8</xdr:col>
      <xdr:colOff>565345</xdr:colOff>
      <xdr:row>16</xdr:row>
      <xdr:rowOff>249347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5703094" y="3631405"/>
          <a:ext cx="2803720" cy="975630"/>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628650</xdr:colOff>
      <xdr:row>13</xdr:row>
      <xdr:rowOff>178593</xdr:rowOff>
    </xdr:from>
    <xdr:to>
      <xdr:col>8</xdr:col>
      <xdr:colOff>551057</xdr:colOff>
      <xdr:row>16</xdr:row>
      <xdr:rowOff>236421</xdr:rowOff>
    </xdr:to>
    <xdr:sp macro="" textlink="">
      <xdr:nvSpPr>
        <xdr:cNvPr id="11" name="AutoShape 3">
          <a:extLst>
            <a:ext uri="{FF2B5EF4-FFF2-40B4-BE49-F238E27FC236}">
              <a16:creationId xmlns:a16="http://schemas.microsoft.com/office/drawing/2014/main" id="{00000000-0008-0000-0700-00000B000000}"/>
            </a:ext>
          </a:extLst>
        </xdr:cNvPr>
        <xdr:cNvSpPr>
          <a:spLocks noChangeArrowheads="1"/>
        </xdr:cNvSpPr>
      </xdr:nvSpPr>
      <xdr:spPr bwMode="auto">
        <a:xfrm>
          <a:off x="5688806" y="3607593"/>
          <a:ext cx="2803720" cy="98651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224117</xdr:colOff>
      <xdr:row>18</xdr:row>
      <xdr:rowOff>11206</xdr:rowOff>
    </xdr:from>
    <xdr:to>
      <xdr:col>10</xdr:col>
      <xdr:colOff>446474</xdr:colOff>
      <xdr:row>22</xdr:row>
      <xdr:rowOff>162246</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4078941" y="5042647"/>
          <a:ext cx="6083033" cy="1406099"/>
        </a:xfrm>
        <a:prstGeom prst="wedgeRectCallout">
          <a:avLst>
            <a:gd name="adj1" fmla="val 33685"/>
            <a:gd name="adj2" fmla="val -97708"/>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747713</xdr:colOff>
          <xdr:row>0</xdr:row>
          <xdr:rowOff>114300</xdr:rowOff>
        </xdr:from>
        <xdr:to>
          <xdr:col>14</xdr:col>
          <xdr:colOff>142875</xdr:colOff>
          <xdr:row>2</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2</xdr:col>
      <xdr:colOff>83344</xdr:colOff>
      <xdr:row>8</xdr:row>
      <xdr:rowOff>145255</xdr:rowOff>
    </xdr:from>
    <xdr:to>
      <xdr:col>10</xdr:col>
      <xdr:colOff>533399</xdr:colOff>
      <xdr:row>11</xdr:row>
      <xdr:rowOff>142872</xdr:rowOff>
    </xdr:to>
    <xdr:sp macro="" textlink="">
      <xdr:nvSpPr>
        <xdr:cNvPr id="5" name="AutoShape 3">
          <a:extLst>
            <a:ext uri="{FF2B5EF4-FFF2-40B4-BE49-F238E27FC236}">
              <a16:creationId xmlns:a16="http://schemas.microsoft.com/office/drawing/2014/main" id="{00000000-0008-0000-0800-000005000000}"/>
            </a:ext>
          </a:extLst>
        </xdr:cNvPr>
        <xdr:cNvSpPr>
          <a:spLocks noChangeArrowheads="1"/>
        </xdr:cNvSpPr>
      </xdr:nvSpPr>
      <xdr:spPr bwMode="auto">
        <a:xfrm>
          <a:off x="426244" y="162163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447675</xdr:colOff>
      <xdr:row>14</xdr:row>
      <xdr:rowOff>47625</xdr:rowOff>
    </xdr:from>
    <xdr:to>
      <xdr:col>16</xdr:col>
      <xdr:colOff>2895600</xdr:colOff>
      <xdr:row>18</xdr:row>
      <xdr:rowOff>20637</xdr:rowOff>
    </xdr:to>
    <xdr:sp macro="" textlink="">
      <xdr:nvSpPr>
        <xdr:cNvPr id="2" name="AutoShape 3">
          <a:extLst>
            <a:ext uri="{FF2B5EF4-FFF2-40B4-BE49-F238E27FC236}">
              <a16:creationId xmlns:a16="http://schemas.microsoft.com/office/drawing/2014/main" id="{00000000-0008-0000-0800-000002000000}"/>
            </a:ext>
          </a:extLst>
        </xdr:cNvPr>
        <xdr:cNvSpPr>
          <a:spLocks noChangeArrowheads="1"/>
        </xdr:cNvSpPr>
      </xdr:nvSpPr>
      <xdr:spPr bwMode="auto">
        <a:xfrm>
          <a:off x="5762625" y="2590800"/>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519113</xdr:colOff>
          <xdr:row>1</xdr:row>
          <xdr:rowOff>23813</xdr:rowOff>
        </xdr:from>
        <xdr:to>
          <xdr:col>1</xdr:col>
          <xdr:colOff>1895475</xdr:colOff>
          <xdr:row>1</xdr:row>
          <xdr:rowOff>252413</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9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CBA97E1C-73A1-44B8-90B9-420A4CD0AFAB}"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CBA97E1C-73A1-44B8-90B9-420A4CD0AFAB}" id="{72F35895-FEB1-46A1-9451-1159C4A3097F}">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875" defaultRowHeight="12.75" x14ac:dyDescent="0.7"/>
  <cols>
    <col min="1" max="1" width="9.1875" style="10" customWidth="1"/>
    <col min="2" max="10" width="8.1875" style="10"/>
    <col min="11" max="11" width="2.1875" style="10" customWidth="1"/>
    <col min="12" max="13" width="8.1875" style="10"/>
    <col min="14" max="16384" width="8.1875" style="13"/>
  </cols>
  <sheetData>
    <row r="1" spans="1:3" ht="17.75" customHeight="1" x14ac:dyDescent="0.7">
      <c r="A1" s="154" t="s">
        <v>625</v>
      </c>
    </row>
    <row r="2" spans="1:3" x14ac:dyDescent="0.7">
      <c r="B2" s="10" t="s">
        <v>626</v>
      </c>
    </row>
    <row r="3" spans="1:3" ht="18" customHeight="1" x14ac:dyDescent="0.7">
      <c r="B3" s="12"/>
      <c r="C3" s="10" t="s">
        <v>627</v>
      </c>
    </row>
    <row r="4" spans="1:3" ht="18" customHeight="1" x14ac:dyDescent="0.7">
      <c r="B4" s="11"/>
      <c r="C4" s="10" t="s">
        <v>628</v>
      </c>
    </row>
    <row r="5" spans="1:3" ht="18" customHeight="1" x14ac:dyDescent="0.7">
      <c r="B5" s="15"/>
      <c r="C5" s="10" t="s">
        <v>701</v>
      </c>
    </row>
    <row r="6" spans="1:3" x14ac:dyDescent="0.7">
      <c r="B6" s="10" t="s">
        <v>683</v>
      </c>
    </row>
    <row r="8" spans="1:3" x14ac:dyDescent="0.7">
      <c r="B8" s="10" t="s">
        <v>629</v>
      </c>
    </row>
    <row r="9" spans="1:3" x14ac:dyDescent="0.7">
      <c r="B9" s="13"/>
    </row>
    <row r="10" spans="1:3" x14ac:dyDescent="0.7">
      <c r="B10" s="10" t="s">
        <v>631</v>
      </c>
    </row>
    <row r="11" spans="1:3" x14ac:dyDescent="0.7">
      <c r="B11" s="10" t="s">
        <v>630</v>
      </c>
    </row>
    <row r="13" spans="1:3" s="10" customFormat="1" ht="17" customHeight="1" x14ac:dyDescent="0.7">
      <c r="B13" s="316" t="s">
        <v>827</v>
      </c>
    </row>
    <row r="14" spans="1:3" s="10" customFormat="1" ht="17" customHeight="1" x14ac:dyDescent="0.7">
      <c r="B14" s="316" t="s">
        <v>825</v>
      </c>
    </row>
    <row r="15" spans="1:3" s="10" customFormat="1" ht="17" customHeight="1" x14ac:dyDescent="0.7">
      <c r="B15" s="316" t="s">
        <v>799</v>
      </c>
    </row>
    <row r="16" spans="1:3" s="10" customFormat="1" ht="14.25" x14ac:dyDescent="0.7">
      <c r="B16" s="316"/>
    </row>
    <row r="17" spans="2:2" x14ac:dyDescent="0.7">
      <c r="B17" s="14" t="s">
        <v>682</v>
      </c>
    </row>
  </sheetData>
  <sheetProtection algorithmName="SHA-512" hashValue="07BgnsWu8XkUd4xq3o/R0ie5BgHpx4Ti95RVRdGMCamwJsbae7Uz4X6FlGbF+RVj0YikCC+sH4gptT8SLyF+ng==" saltValue="Zm1Zci3xa4S7K15WKbWtTA==" spinCount="100000" sheet="1" scenarios="1" formatRows="0" insertRows="0" deleteRows="0"/>
  <phoneticPr fontId="2"/>
  <conditionalFormatting sqref="B5">
    <cfRule type="expression" dxfId="4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&amp;L&amp;8sf03h10&amp;R&amp;6r51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view="pageBreakPreview" zoomScale="80" zoomScaleNormal="100" zoomScaleSheetLayoutView="80" workbookViewId="0"/>
  </sheetViews>
  <sheetFormatPr defaultColWidth="8.1875" defaultRowHeight="12" x14ac:dyDescent="0.7"/>
  <cols>
    <col min="1" max="1" width="1.1875" style="184" customWidth="1"/>
    <col min="2" max="2" width="82.1875" style="184" customWidth="1"/>
    <col min="3" max="3" width="1.1875" style="184" customWidth="1"/>
    <col min="4" max="10" width="8.1875" style="184"/>
    <col min="11" max="11" width="0" style="184" hidden="1" customWidth="1"/>
    <col min="12" max="16384" width="8.1875" style="184"/>
  </cols>
  <sheetData>
    <row r="2" spans="2:81" ht="22.5" customHeight="1" thickBot="1" x14ac:dyDescent="0.75">
      <c r="B2" s="184" t="s">
        <v>779</v>
      </c>
      <c r="K2" s="24" t="s">
        <v>610</v>
      </c>
      <c r="CC2" s="184" t="b">
        <v>0</v>
      </c>
    </row>
    <row r="3" spans="2:81" ht="26.25" customHeight="1" thickBot="1" x14ac:dyDescent="0.75">
      <c r="B3" s="650" t="s">
        <v>832</v>
      </c>
      <c r="K3" s="296" t="b">
        <v>0</v>
      </c>
    </row>
    <row r="4" spans="2:81" ht="26.25" customHeight="1" x14ac:dyDescent="0.7">
      <c r="B4" s="651"/>
    </row>
    <row r="5" spans="2:81" ht="26.25" customHeight="1" x14ac:dyDescent="0.7">
      <c r="B5" s="651"/>
    </row>
    <row r="6" spans="2:81" ht="26.25" customHeight="1" x14ac:dyDescent="0.7">
      <c r="B6" s="651"/>
    </row>
    <row r="7" spans="2:81" ht="26.25" customHeight="1" x14ac:dyDescent="0.7">
      <c r="B7" s="651"/>
    </row>
    <row r="8" spans="2:81" ht="26.25" customHeight="1" x14ac:dyDescent="0.7">
      <c r="B8" s="651"/>
    </row>
    <row r="9" spans="2:81" ht="26.25" customHeight="1" x14ac:dyDescent="0.7">
      <c r="B9" s="651"/>
    </row>
    <row r="10" spans="2:81" ht="26.25" customHeight="1" x14ac:dyDescent="0.7">
      <c r="B10" s="651"/>
    </row>
    <row r="11" spans="2:81" ht="26.25" customHeight="1" x14ac:dyDescent="0.7">
      <c r="B11" s="651"/>
    </row>
    <row r="12" spans="2:81" ht="26.25" customHeight="1" x14ac:dyDescent="0.7">
      <c r="B12" s="651"/>
    </row>
    <row r="13" spans="2:81" ht="26.25" customHeight="1" x14ac:dyDescent="0.7">
      <c r="B13" s="651"/>
      <c r="E13" s="185"/>
      <c r="F13" s="185"/>
      <c r="G13" s="185"/>
      <c r="H13" s="185"/>
      <c r="I13" s="185"/>
      <c r="J13" s="185"/>
      <c r="K13" s="185"/>
      <c r="L13" s="186"/>
      <c r="M13" s="186"/>
      <c r="N13" s="186"/>
      <c r="O13" s="186"/>
      <c r="P13" s="186"/>
    </row>
    <row r="14" spans="2:81" ht="26.25" customHeight="1" x14ac:dyDescent="0.7">
      <c r="B14" s="651"/>
      <c r="E14" s="185"/>
      <c r="F14" s="187"/>
      <c r="G14" s="187"/>
      <c r="H14" s="185"/>
      <c r="I14" s="185"/>
      <c r="J14" s="185"/>
      <c r="K14" s="185"/>
      <c r="L14" s="186"/>
      <c r="M14" s="186"/>
      <c r="N14" s="186"/>
      <c r="O14" s="186"/>
      <c r="P14" s="186"/>
    </row>
    <row r="15" spans="2:81" ht="26.25" customHeight="1" x14ac:dyDescent="0.7">
      <c r="B15" s="651"/>
      <c r="E15" s="185"/>
      <c r="F15" s="188"/>
      <c r="G15" s="185"/>
      <c r="H15" s="185"/>
      <c r="I15" s="185"/>
      <c r="J15" s="185"/>
      <c r="K15" s="185"/>
      <c r="L15" s="186"/>
      <c r="M15" s="186"/>
      <c r="N15" s="186"/>
      <c r="O15" s="186"/>
      <c r="P15" s="186"/>
    </row>
    <row r="16" spans="2:81" ht="26.25" customHeight="1" x14ac:dyDescent="0.7">
      <c r="B16" s="651"/>
      <c r="E16" s="185"/>
      <c r="F16" s="185"/>
      <c r="G16" s="185"/>
      <c r="H16" s="185"/>
      <c r="I16" s="185"/>
      <c r="J16" s="185"/>
      <c r="K16" s="185"/>
      <c r="L16" s="186"/>
      <c r="M16" s="186"/>
      <c r="N16" s="186"/>
      <c r="O16" s="186"/>
      <c r="P16" s="186"/>
    </row>
    <row r="17" spans="2:16" ht="26.25" customHeight="1" x14ac:dyDescent="0.7">
      <c r="B17" s="651"/>
      <c r="E17" s="185"/>
      <c r="F17" s="185"/>
      <c r="G17" s="185"/>
      <c r="H17" s="185"/>
      <c r="I17" s="185"/>
      <c r="J17" s="185"/>
      <c r="K17" s="185"/>
      <c r="L17" s="186"/>
      <c r="M17" s="186"/>
      <c r="N17" s="186"/>
      <c r="O17" s="186"/>
      <c r="P17" s="186"/>
    </row>
    <row r="18" spans="2:16" ht="26.25" customHeight="1" x14ac:dyDescent="0.7">
      <c r="B18" s="651"/>
      <c r="E18" s="185"/>
      <c r="F18" s="187"/>
      <c r="G18" s="187"/>
      <c r="H18" s="185"/>
      <c r="I18" s="185"/>
      <c r="J18" s="185"/>
      <c r="K18" s="185"/>
      <c r="L18" s="186"/>
      <c r="M18" s="186"/>
      <c r="N18" s="186"/>
      <c r="O18" s="186"/>
      <c r="P18" s="186"/>
    </row>
    <row r="19" spans="2:16" ht="26.25" customHeight="1" x14ac:dyDescent="0.7">
      <c r="B19" s="651"/>
      <c r="E19" s="185"/>
      <c r="F19" s="188"/>
      <c r="G19" s="185"/>
      <c r="H19" s="185"/>
      <c r="I19" s="185"/>
      <c r="J19" s="185"/>
      <c r="K19" s="185"/>
      <c r="L19" s="186"/>
      <c r="M19" s="186"/>
      <c r="N19" s="186"/>
      <c r="O19" s="186"/>
      <c r="P19" s="186"/>
    </row>
    <row r="20" spans="2:16" ht="26.25" customHeight="1" x14ac:dyDescent="0.7">
      <c r="B20" s="651"/>
      <c r="E20" s="185"/>
      <c r="F20" s="185"/>
      <c r="G20" s="185"/>
      <c r="H20" s="185"/>
      <c r="I20" s="185"/>
      <c r="J20" s="185"/>
      <c r="K20" s="185"/>
      <c r="L20" s="186"/>
      <c r="M20" s="186"/>
      <c r="N20" s="186"/>
      <c r="O20" s="186"/>
      <c r="P20" s="186"/>
    </row>
    <row r="21" spans="2:16" ht="26.25" customHeight="1" x14ac:dyDescent="0.7">
      <c r="B21" s="651"/>
      <c r="E21" s="185"/>
      <c r="F21" s="185"/>
      <c r="G21" s="185"/>
      <c r="H21" s="185"/>
      <c r="I21" s="185"/>
      <c r="J21" s="185"/>
      <c r="K21" s="185"/>
      <c r="L21" s="186"/>
      <c r="M21" s="186"/>
      <c r="N21" s="186"/>
      <c r="O21" s="186"/>
      <c r="P21" s="186"/>
    </row>
    <row r="22" spans="2:16" ht="26.25" customHeight="1" x14ac:dyDescent="0.7">
      <c r="B22" s="651"/>
      <c r="E22" s="185"/>
      <c r="F22" s="185"/>
      <c r="G22" s="185"/>
      <c r="H22" s="185"/>
      <c r="I22" s="185"/>
      <c r="J22" s="185"/>
      <c r="K22" s="185"/>
      <c r="L22" s="186"/>
      <c r="M22" s="186"/>
      <c r="N22" s="186"/>
      <c r="O22" s="186"/>
      <c r="P22" s="186"/>
    </row>
    <row r="23" spans="2:16" ht="26.25" customHeight="1" x14ac:dyDescent="0.7">
      <c r="B23" s="651"/>
      <c r="E23" s="185"/>
      <c r="F23" s="187"/>
      <c r="G23" s="187"/>
      <c r="H23" s="187"/>
      <c r="I23" s="185"/>
      <c r="J23" s="185"/>
      <c r="K23" s="185"/>
      <c r="L23" s="186"/>
      <c r="M23" s="186"/>
      <c r="N23" s="186"/>
      <c r="O23" s="186"/>
      <c r="P23" s="186"/>
    </row>
    <row r="24" spans="2:16" ht="26.25" customHeight="1" x14ac:dyDescent="0.7">
      <c r="B24" s="651"/>
      <c r="E24" s="185"/>
      <c r="F24" s="187"/>
      <c r="G24" s="185"/>
      <c r="H24" s="187"/>
      <c r="I24" s="185"/>
      <c r="J24" s="185"/>
      <c r="K24" s="185"/>
      <c r="L24" s="186"/>
      <c r="M24" s="186"/>
      <c r="N24" s="186"/>
      <c r="O24" s="186"/>
      <c r="P24" s="186"/>
    </row>
    <row r="25" spans="2:16" ht="26.25" customHeight="1" x14ac:dyDescent="0.7">
      <c r="B25" s="651"/>
    </row>
    <row r="26" spans="2:16" ht="26.25" customHeight="1" x14ac:dyDescent="0.7">
      <c r="B26" s="651"/>
    </row>
    <row r="27" spans="2:16" ht="26.25" customHeight="1" x14ac:dyDescent="0.7">
      <c r="B27" s="651"/>
    </row>
    <row r="28" spans="2:16" ht="26.25" customHeight="1" x14ac:dyDescent="0.7">
      <c r="B28" s="651"/>
    </row>
    <row r="29" spans="2:16" ht="26.25" customHeight="1" thickBot="1" x14ac:dyDescent="0.75">
      <c r="B29" s="652"/>
    </row>
    <row r="30" spans="2:16" ht="3.75" customHeight="1" x14ac:dyDescent="0.7">
      <c r="B30" s="189"/>
    </row>
    <row r="31" spans="2:16" x14ac:dyDescent="0.7">
      <c r="B31" s="184" t="s">
        <v>691</v>
      </c>
    </row>
    <row r="32" spans="2:16" ht="9" customHeight="1" x14ac:dyDescent="0.7"/>
  </sheetData>
  <sheetProtection algorithmName="SHA-512" hashValue="yA5FntHbCWJwhEWMGXFAIKX2/0NI+a42NMrwm8NC2v00wMXbwhCSWFa6mJaGvLUDtQ9anN1s6+gIOheVkDMiCg==" saltValue="d5gVNvKHf45mRm5Ji/Wv6g==" spinCount="100000" sheet="1" scenarios="1" formatRows="0" insertRows="0" delete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88"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519113</xdr:colOff>
                    <xdr:row>1</xdr:row>
                    <xdr:rowOff>23813</xdr:rowOff>
                  </from>
                  <to>
                    <xdr:col>1</xdr:col>
                    <xdr:colOff>1895475</xdr:colOff>
                    <xdr:row>1</xdr:row>
                    <xdr:rowOff>252413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A1EB-7736-4C06-9872-1E63F54C1791}">
  <sheetPr codeName="Sheet8">
    <tabColor rgb="FFFFFF00"/>
  </sheetPr>
  <dimension ref="A1:I19"/>
  <sheetViews>
    <sheetView view="pageBreakPreview" zoomScale="80" zoomScaleNormal="100" zoomScaleSheetLayoutView="80" workbookViewId="0"/>
  </sheetViews>
  <sheetFormatPr defaultColWidth="8.125" defaultRowHeight="12.75" x14ac:dyDescent="0.7"/>
  <cols>
    <col min="1" max="1" width="31.875" style="17" customWidth="1"/>
    <col min="2" max="2" width="19.625" style="17" customWidth="1"/>
    <col min="3" max="4" width="17.625" style="17" customWidth="1"/>
    <col min="5" max="16384" width="8.125" style="17"/>
  </cols>
  <sheetData>
    <row r="1" spans="1:9" x14ac:dyDescent="0.7">
      <c r="A1" s="16" t="s">
        <v>633</v>
      </c>
      <c r="B1" s="16" t="s">
        <v>634</v>
      </c>
    </row>
    <row r="2" spans="1:9" x14ac:dyDescent="0.7">
      <c r="A2" s="18" t="s">
        <v>609</v>
      </c>
      <c r="B2" s="18" t="s">
        <v>791</v>
      </c>
    </row>
    <row r="3" spans="1:9" x14ac:dyDescent="0.7">
      <c r="A3" s="321"/>
      <c r="B3" s="321"/>
    </row>
    <row r="4" spans="1:9" x14ac:dyDescent="0.7">
      <c r="A4" s="21" t="s">
        <v>635</v>
      </c>
      <c r="B4" s="21" t="s">
        <v>696</v>
      </c>
    </row>
    <row r="5" spans="1:9" x14ac:dyDescent="0.7">
      <c r="A5" s="16" t="s">
        <v>636</v>
      </c>
      <c r="B5" s="18">
        <v>3</v>
      </c>
    </row>
    <row r="6" spans="1:9" x14ac:dyDescent="0.7">
      <c r="A6" s="19" t="s">
        <v>637</v>
      </c>
      <c r="B6" s="322"/>
    </row>
    <row r="7" spans="1:9" ht="13.15" thickBot="1" x14ac:dyDescent="0.75">
      <c r="A7" s="19" t="s">
        <v>638</v>
      </c>
      <c r="B7" s="323"/>
    </row>
    <row r="8" spans="1:9" ht="13.15" thickBot="1" x14ac:dyDescent="0.75">
      <c r="A8" s="16" t="s">
        <v>639</v>
      </c>
      <c r="B8" s="324">
        <f>'6-2．CO2排出量_総括'!H7</f>
        <v>6216</v>
      </c>
    </row>
    <row r="9" spans="1:9" x14ac:dyDescent="0.7">
      <c r="A9" s="16" t="s">
        <v>640</v>
      </c>
      <c r="B9" s="22"/>
    </row>
    <row r="10" spans="1:9" ht="13.5" customHeight="1" x14ac:dyDescent="0.7">
      <c r="H10" s="305"/>
      <c r="I10" s="306"/>
    </row>
    <row r="11" spans="1:9" ht="13.5" customHeight="1" thickBot="1" x14ac:dyDescent="0.75">
      <c r="A11" s="307" t="s">
        <v>781</v>
      </c>
      <c r="B11" s="308" t="s">
        <v>782</v>
      </c>
      <c r="C11" s="308" t="s">
        <v>783</v>
      </c>
      <c r="D11" s="309" t="s">
        <v>564</v>
      </c>
      <c r="H11" s="305"/>
      <c r="I11" s="306"/>
    </row>
    <row r="12" spans="1:9" ht="13.5" customHeight="1" thickBot="1" x14ac:dyDescent="0.75">
      <c r="A12" s="315" t="str">
        <f>'6-2．CO2排出量_総括'!B18</f>
        <v>令和6年度</v>
      </c>
      <c r="B12" s="311">
        <f>'6-2．CO2排出量_総括'!H18</f>
        <v>2000</v>
      </c>
      <c r="C12" s="20" t="str">
        <f>'6-2．CO2排出量_総括'!K18</f>
        <v>時間</v>
      </c>
      <c r="D12" s="20" t="str">
        <f>'6-2．CO2排出量_総括'!N18</f>
        <v>営業時間（3事業場の単純平均）</v>
      </c>
      <c r="H12" s="305"/>
      <c r="I12" s="310"/>
    </row>
    <row r="13" spans="1:9" ht="13.15" thickBot="1" x14ac:dyDescent="0.75">
      <c r="H13" s="305"/>
      <c r="I13" s="310"/>
    </row>
    <row r="14" spans="1:9" ht="13.15" thickBot="1" x14ac:dyDescent="0.75">
      <c r="A14" s="307" t="s">
        <v>792</v>
      </c>
      <c r="B14" s="325" t="s">
        <v>793</v>
      </c>
      <c r="C14" s="326" t="s">
        <v>784</v>
      </c>
      <c r="D14" s="313" t="str">
        <f>"排出量"&amp;"（"&amp;'6-2．CO2排出量_総括'!B18&amp;"）"</f>
        <v>排出量（令和6年度）</v>
      </c>
      <c r="H14" s="305"/>
      <c r="I14" s="306"/>
    </row>
    <row r="15" spans="1:9" ht="13.15" thickBot="1" x14ac:dyDescent="0.75">
      <c r="A15" s="307">
        <v>1</v>
      </c>
      <c r="B15" s="312" t="str">
        <f>'6-2．CO2排出量_総括'!H24</f>
        <v>本社ビル</v>
      </c>
      <c r="C15" s="312" t="str">
        <f>'6-2．CO2排出量_総括'!I24</f>
        <v>事業場</v>
      </c>
      <c r="D15" s="313">
        <f>'6-2．CO2排出量_総括'!K24</f>
        <v>3309</v>
      </c>
      <c r="H15" s="305"/>
      <c r="I15" s="306"/>
    </row>
    <row r="16" spans="1:9" ht="13.15" thickBot="1" x14ac:dyDescent="0.75">
      <c r="A16" s="307">
        <v>2</v>
      </c>
      <c r="B16" s="312" t="str">
        <f>'6-2．CO2排出量_総括'!H25</f>
        <v>A支店</v>
      </c>
      <c r="C16" s="312" t="str">
        <f>'6-2．CO2排出量_総括'!I25</f>
        <v>事業場</v>
      </c>
      <c r="D16" s="313">
        <f>'6-2．CO2排出量_総括'!K25</f>
        <v>1747</v>
      </c>
      <c r="H16" s="305"/>
      <c r="I16" s="310"/>
    </row>
    <row r="17" spans="1:9" ht="13.15" thickBot="1" x14ac:dyDescent="0.75">
      <c r="A17" s="307">
        <v>3</v>
      </c>
      <c r="B17" s="312" t="str">
        <f>'6-2．CO2排出量_総括'!H26</f>
        <v>B支店</v>
      </c>
      <c r="C17" s="312" t="str">
        <f>'6-2．CO2排出量_総括'!I26</f>
        <v>事業場</v>
      </c>
      <c r="D17" s="313">
        <f>'6-2．CO2排出量_総括'!K26</f>
        <v>1159</v>
      </c>
      <c r="I17" s="314"/>
    </row>
    <row r="18" spans="1:9" ht="13.15" thickBot="1" x14ac:dyDescent="0.75">
      <c r="A18" s="307">
        <v>4</v>
      </c>
      <c r="B18" s="312" t="str">
        <f>'6-2．CO2排出量_総括'!H27</f>
        <v/>
      </c>
      <c r="C18" s="312" t="str">
        <f>'6-2．CO2排出量_総括'!I27</f>
        <v/>
      </c>
      <c r="D18" s="313" t="str">
        <f>'6-2．CO2排出量_総括'!K27</f>
        <v/>
      </c>
      <c r="I18" s="314"/>
    </row>
    <row r="19" spans="1:9" x14ac:dyDescent="0.7">
      <c r="A19" s="307">
        <v>5</v>
      </c>
      <c r="B19" s="312" t="str">
        <f>'6-2．CO2排出量_総括'!H28</f>
        <v/>
      </c>
      <c r="C19" s="312" t="str">
        <f>'6-2．CO2排出量_総括'!I28</f>
        <v/>
      </c>
      <c r="D19" s="313" t="str">
        <f>'6-2．CO2排出量_総括'!K28</f>
        <v/>
      </c>
      <c r="I19" s="314"/>
    </row>
  </sheetData>
  <sheetProtection algorithmName="SHA-512" hashValue="DoMOdfvcYBNVgswpkzzUPN1Y86LDUHOcB3Xoa+iuJr15q/u03uAtRsL09sindFHY6gQ2zWeSND9Wi+9Ps61SyA==" saltValue="nXdZQNXGXFRhEVkNzBi/zA=="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121"/>
    <col min="2" max="2" width="8.6875" style="119"/>
    <col min="3" max="3" width="8.6875" style="120"/>
    <col min="4" max="4" width="25.5" style="121" customWidth="1"/>
    <col min="5" max="5" width="8.6875" style="121"/>
    <col min="6" max="6" width="16.6875" style="121" customWidth="1"/>
    <col min="7" max="8" width="8.6875" style="121"/>
    <col min="9" max="9" width="17.1875" style="121" customWidth="1"/>
    <col min="10" max="16384" width="8.6875" style="121"/>
  </cols>
  <sheetData>
    <row r="4" spans="2:10" x14ac:dyDescent="0.7">
      <c r="D4" s="121" t="s">
        <v>621</v>
      </c>
    </row>
    <row r="6" spans="2:10" x14ac:dyDescent="0.7">
      <c r="B6" s="119" t="s">
        <v>582</v>
      </c>
    </row>
    <row r="7" spans="2:10" ht="18" thickBot="1" x14ac:dyDescent="0.75">
      <c r="B7" s="119" t="s">
        <v>583</v>
      </c>
      <c r="C7" s="120" t="s">
        <v>584</v>
      </c>
      <c r="D7" s="122" t="s">
        <v>513</v>
      </c>
      <c r="E7" s="122" t="s">
        <v>537</v>
      </c>
      <c r="F7" s="122" t="s">
        <v>566</v>
      </c>
      <c r="G7" s="122" t="s">
        <v>565</v>
      </c>
      <c r="H7" s="122" t="s">
        <v>541</v>
      </c>
      <c r="I7" s="122" t="s">
        <v>543</v>
      </c>
      <c r="J7" s="122" t="s">
        <v>618</v>
      </c>
    </row>
    <row r="8" spans="2:10" x14ac:dyDescent="0.7">
      <c r="B8" s="119">
        <v>1.2</v>
      </c>
      <c r="C8" s="120" t="s">
        <v>586</v>
      </c>
      <c r="D8" s="123" t="s">
        <v>461</v>
      </c>
      <c r="E8" s="124">
        <v>1</v>
      </c>
      <c r="F8" s="125" t="s">
        <v>567</v>
      </c>
      <c r="G8" s="125" t="s">
        <v>539</v>
      </c>
      <c r="H8" s="126" t="s">
        <v>545</v>
      </c>
      <c r="I8" s="125" t="s">
        <v>559</v>
      </c>
      <c r="J8" s="127" t="s">
        <v>619</v>
      </c>
    </row>
    <row r="9" spans="2:10" x14ac:dyDescent="0.7">
      <c r="B9" s="119">
        <v>1.1000000000000001</v>
      </c>
      <c r="C9" s="120" t="s">
        <v>585</v>
      </c>
      <c r="D9" s="128" t="s">
        <v>462</v>
      </c>
      <c r="E9" s="129">
        <v>0</v>
      </c>
      <c r="F9" s="122" t="s">
        <v>567</v>
      </c>
      <c r="G9" s="122" t="s">
        <v>540</v>
      </c>
      <c r="H9" s="122" t="s">
        <v>560</v>
      </c>
      <c r="I9" s="122" t="s">
        <v>544</v>
      </c>
      <c r="J9" s="130" t="s">
        <v>619</v>
      </c>
    </row>
    <row r="10" spans="2:10" x14ac:dyDescent="0.7">
      <c r="B10" s="119">
        <v>1.1000000000000001</v>
      </c>
      <c r="C10" s="120" t="s">
        <v>585</v>
      </c>
      <c r="D10" s="128" t="s">
        <v>463</v>
      </c>
      <c r="E10" s="129">
        <v>0</v>
      </c>
      <c r="F10" s="122" t="s">
        <v>567</v>
      </c>
      <c r="G10" s="122" t="s">
        <v>540</v>
      </c>
      <c r="H10" s="122" t="s">
        <v>560</v>
      </c>
      <c r="I10" s="122" t="s">
        <v>544</v>
      </c>
      <c r="J10" s="130" t="s">
        <v>619</v>
      </c>
    </row>
    <row r="11" spans="2:10" x14ac:dyDescent="0.7">
      <c r="B11" s="119">
        <v>1.1000000000000001</v>
      </c>
      <c r="C11" s="120" t="s">
        <v>585</v>
      </c>
      <c r="D11" s="128" t="s">
        <v>464</v>
      </c>
      <c r="E11" s="129">
        <v>0</v>
      </c>
      <c r="F11" s="122" t="s">
        <v>567</v>
      </c>
      <c r="G11" s="122" t="s">
        <v>540</v>
      </c>
      <c r="H11" s="122" t="s">
        <v>560</v>
      </c>
      <c r="I11" s="122" t="s">
        <v>544</v>
      </c>
      <c r="J11" s="130" t="s">
        <v>619</v>
      </c>
    </row>
    <row r="12" spans="2:10" x14ac:dyDescent="0.7">
      <c r="B12" s="119">
        <v>1.1000000000000001</v>
      </c>
      <c r="C12" s="120" t="s">
        <v>585</v>
      </c>
      <c r="D12" s="128" t="s">
        <v>465</v>
      </c>
      <c r="E12" s="129">
        <v>0</v>
      </c>
      <c r="F12" s="122" t="s">
        <v>567</v>
      </c>
      <c r="G12" s="122" t="s">
        <v>540</v>
      </c>
      <c r="H12" s="122" t="s">
        <v>560</v>
      </c>
      <c r="I12" s="122" t="s">
        <v>544</v>
      </c>
      <c r="J12" s="130" t="s">
        <v>619</v>
      </c>
    </row>
    <row r="13" spans="2:10" x14ac:dyDescent="0.7">
      <c r="B13" s="119">
        <v>1.1000000000000001</v>
      </c>
      <c r="C13" s="120" t="s">
        <v>585</v>
      </c>
      <c r="D13" s="128" t="s">
        <v>466</v>
      </c>
      <c r="E13" s="129">
        <v>0</v>
      </c>
      <c r="F13" s="122" t="s">
        <v>567</v>
      </c>
      <c r="G13" s="122" t="s">
        <v>540</v>
      </c>
      <c r="H13" s="122" t="s">
        <v>560</v>
      </c>
      <c r="I13" s="122" t="s">
        <v>544</v>
      </c>
      <c r="J13" s="130" t="s">
        <v>619</v>
      </c>
    </row>
    <row r="14" spans="2:10" x14ac:dyDescent="0.7">
      <c r="B14" s="119">
        <v>1.1000000000000001</v>
      </c>
      <c r="C14" s="120" t="s">
        <v>585</v>
      </c>
      <c r="D14" s="128" t="s">
        <v>467</v>
      </c>
      <c r="E14" s="129">
        <v>0</v>
      </c>
      <c r="F14" s="122" t="s">
        <v>567</v>
      </c>
      <c r="G14" s="122" t="s">
        <v>534</v>
      </c>
      <c r="H14" s="122" t="s">
        <v>561</v>
      </c>
      <c r="I14" s="122" t="s">
        <v>544</v>
      </c>
      <c r="J14" s="130" t="s">
        <v>619</v>
      </c>
    </row>
    <row r="15" spans="2:10" x14ac:dyDescent="0.7">
      <c r="B15" s="119">
        <v>1.1000000000000001</v>
      </c>
      <c r="C15" s="120" t="s">
        <v>585</v>
      </c>
      <c r="D15" s="128" t="s">
        <v>468</v>
      </c>
      <c r="E15" s="129">
        <v>0</v>
      </c>
      <c r="F15" s="122" t="s">
        <v>567</v>
      </c>
      <c r="G15" s="122" t="s">
        <v>534</v>
      </c>
      <c r="H15" s="122" t="s">
        <v>561</v>
      </c>
      <c r="I15" s="122" t="s">
        <v>544</v>
      </c>
      <c r="J15" s="130" t="s">
        <v>619</v>
      </c>
    </row>
    <row r="16" spans="2:10" x14ac:dyDescent="0.7">
      <c r="B16" s="119">
        <v>1.1000000000000001</v>
      </c>
      <c r="C16" s="120" t="s">
        <v>585</v>
      </c>
      <c r="D16" s="128" t="s">
        <v>469</v>
      </c>
      <c r="E16" s="129">
        <v>0</v>
      </c>
      <c r="F16" s="122" t="s">
        <v>567</v>
      </c>
      <c r="G16" s="122" t="s">
        <v>534</v>
      </c>
      <c r="H16" s="122" t="s">
        <v>561</v>
      </c>
      <c r="I16" s="122" t="s">
        <v>544</v>
      </c>
      <c r="J16" s="130" t="s">
        <v>619</v>
      </c>
    </row>
    <row r="17" spans="2:10" x14ac:dyDescent="0.7">
      <c r="B17" s="119">
        <v>1.1000000000000001</v>
      </c>
      <c r="C17" s="120" t="s">
        <v>585</v>
      </c>
      <c r="D17" s="128" t="s">
        <v>470</v>
      </c>
      <c r="E17" s="129">
        <v>0</v>
      </c>
      <c r="F17" s="122" t="s">
        <v>567</v>
      </c>
      <c r="G17" s="122" t="s">
        <v>534</v>
      </c>
      <c r="H17" s="122" t="s">
        <v>561</v>
      </c>
      <c r="I17" s="122" t="s">
        <v>544</v>
      </c>
      <c r="J17" s="130" t="s">
        <v>619</v>
      </c>
    </row>
    <row r="18" spans="2:10" x14ac:dyDescent="0.7">
      <c r="B18" s="119">
        <v>1.1000000000000001</v>
      </c>
      <c r="C18" s="120" t="s">
        <v>585</v>
      </c>
      <c r="D18" s="128" t="s">
        <v>471</v>
      </c>
      <c r="E18" s="129">
        <v>0</v>
      </c>
      <c r="F18" s="122" t="s">
        <v>567</v>
      </c>
      <c r="G18" s="122" t="s">
        <v>534</v>
      </c>
      <c r="H18" s="122" t="s">
        <v>561</v>
      </c>
      <c r="I18" s="122" t="s">
        <v>544</v>
      </c>
      <c r="J18" s="130" t="s">
        <v>619</v>
      </c>
    </row>
    <row r="19" spans="2:10" x14ac:dyDescent="0.7">
      <c r="B19" s="119">
        <v>1.1000000000000001</v>
      </c>
      <c r="C19" s="120" t="s">
        <v>585</v>
      </c>
      <c r="D19" s="128" t="s">
        <v>472</v>
      </c>
      <c r="E19" s="129">
        <v>0</v>
      </c>
      <c r="F19" s="122" t="s">
        <v>567</v>
      </c>
      <c r="G19" s="122" t="s">
        <v>534</v>
      </c>
      <c r="H19" s="122" t="s">
        <v>561</v>
      </c>
      <c r="I19" s="122" t="s">
        <v>544</v>
      </c>
      <c r="J19" s="130" t="s">
        <v>619</v>
      </c>
    </row>
    <row r="20" spans="2:10" x14ac:dyDescent="0.7">
      <c r="B20" s="119">
        <v>1.1000000000000001</v>
      </c>
      <c r="C20" s="120" t="s">
        <v>585</v>
      </c>
      <c r="D20" s="128" t="s">
        <v>473</v>
      </c>
      <c r="E20" s="129">
        <v>0</v>
      </c>
      <c r="F20" s="122" t="s">
        <v>567</v>
      </c>
      <c r="G20" s="122" t="s">
        <v>534</v>
      </c>
      <c r="H20" s="122" t="s">
        <v>561</v>
      </c>
      <c r="I20" s="122" t="s">
        <v>544</v>
      </c>
      <c r="J20" s="130" t="s">
        <v>619</v>
      </c>
    </row>
    <row r="21" spans="2:10" x14ac:dyDescent="0.7">
      <c r="B21" s="119">
        <v>1.1000000000000001</v>
      </c>
      <c r="C21" s="120" t="s">
        <v>585</v>
      </c>
      <c r="D21" s="128" t="s">
        <v>474</v>
      </c>
      <c r="E21" s="129">
        <v>0</v>
      </c>
      <c r="F21" s="122" t="s">
        <v>567</v>
      </c>
      <c r="G21" s="122" t="s">
        <v>534</v>
      </c>
      <c r="H21" s="122" t="s">
        <v>561</v>
      </c>
      <c r="I21" s="122" t="s">
        <v>544</v>
      </c>
      <c r="J21" s="130" t="s">
        <v>619</v>
      </c>
    </row>
    <row r="22" spans="2:10" x14ac:dyDescent="0.7">
      <c r="B22" s="119">
        <v>1.1000000000000001</v>
      </c>
      <c r="C22" s="120" t="s">
        <v>585</v>
      </c>
      <c r="D22" s="128" t="s">
        <v>475</v>
      </c>
      <c r="E22" s="129">
        <v>0</v>
      </c>
      <c r="F22" s="122" t="s">
        <v>567</v>
      </c>
      <c r="G22" s="122" t="s">
        <v>534</v>
      </c>
      <c r="H22" s="122" t="s">
        <v>561</v>
      </c>
      <c r="I22" s="122" t="s">
        <v>544</v>
      </c>
      <c r="J22" s="130" t="s">
        <v>619</v>
      </c>
    </row>
    <row r="23" spans="2:10" x14ac:dyDescent="0.7">
      <c r="B23" s="119">
        <v>1.1000000000000001</v>
      </c>
      <c r="C23" s="120" t="s">
        <v>585</v>
      </c>
      <c r="D23" s="128" t="s">
        <v>476</v>
      </c>
      <c r="E23" s="129">
        <v>0</v>
      </c>
      <c r="F23" s="122" t="s">
        <v>567</v>
      </c>
      <c r="G23" s="122" t="s">
        <v>534</v>
      </c>
      <c r="H23" s="122" t="s">
        <v>561</v>
      </c>
      <c r="I23" s="122" t="s">
        <v>544</v>
      </c>
      <c r="J23" s="130" t="s">
        <v>619</v>
      </c>
    </row>
    <row r="24" spans="2:10" x14ac:dyDescent="0.7">
      <c r="B24" s="119">
        <v>1.1000000000000001</v>
      </c>
      <c r="C24" s="120" t="s">
        <v>585</v>
      </c>
      <c r="D24" s="128" t="s">
        <v>477</v>
      </c>
      <c r="E24" s="129">
        <v>0</v>
      </c>
      <c r="F24" s="122" t="s">
        <v>567</v>
      </c>
      <c r="G24" s="122" t="s">
        <v>540</v>
      </c>
      <c r="H24" s="122" t="s">
        <v>560</v>
      </c>
      <c r="I24" s="122" t="s">
        <v>544</v>
      </c>
      <c r="J24" s="130" t="s">
        <v>619</v>
      </c>
    </row>
    <row r="25" spans="2:10" x14ac:dyDescent="0.7">
      <c r="B25" s="119">
        <v>1.1000000000000001</v>
      </c>
      <c r="C25" s="120" t="s">
        <v>585</v>
      </c>
      <c r="D25" s="128" t="s">
        <v>478</v>
      </c>
      <c r="E25" s="129">
        <v>0</v>
      </c>
      <c r="F25" s="122" t="s">
        <v>567</v>
      </c>
      <c r="G25" s="122" t="s">
        <v>540</v>
      </c>
      <c r="H25" s="122" t="s">
        <v>560</v>
      </c>
      <c r="I25" s="122" t="s">
        <v>544</v>
      </c>
      <c r="J25" s="130" t="s">
        <v>619</v>
      </c>
    </row>
    <row r="26" spans="2:10" x14ac:dyDescent="0.7">
      <c r="B26" s="119">
        <v>1.1000000000000001</v>
      </c>
      <c r="C26" s="120" t="s">
        <v>585</v>
      </c>
      <c r="D26" s="128" t="s">
        <v>479</v>
      </c>
      <c r="E26" s="129">
        <v>0</v>
      </c>
      <c r="F26" s="122" t="s">
        <v>567</v>
      </c>
      <c r="G26" s="122" t="s">
        <v>538</v>
      </c>
      <c r="H26" s="122" t="s">
        <v>562</v>
      </c>
      <c r="I26" s="122" t="s">
        <v>544</v>
      </c>
      <c r="J26" s="130" t="s">
        <v>619</v>
      </c>
    </row>
    <row r="27" spans="2:10" x14ac:dyDescent="0.7">
      <c r="B27" s="119">
        <v>1.1000000000000001</v>
      </c>
      <c r="C27" s="120" t="s">
        <v>585</v>
      </c>
      <c r="D27" s="128" t="s">
        <v>480</v>
      </c>
      <c r="E27" s="129">
        <v>0</v>
      </c>
      <c r="F27" s="122" t="s">
        <v>567</v>
      </c>
      <c r="G27" s="122" t="s">
        <v>540</v>
      </c>
      <c r="H27" s="122" t="s">
        <v>560</v>
      </c>
      <c r="I27" s="122" t="s">
        <v>544</v>
      </c>
      <c r="J27" s="130" t="s">
        <v>619</v>
      </c>
    </row>
    <row r="28" spans="2:10" x14ac:dyDescent="0.7">
      <c r="B28" s="119">
        <v>1.1000000000000001</v>
      </c>
      <c r="C28" s="120" t="s">
        <v>585</v>
      </c>
      <c r="D28" s="128" t="s">
        <v>681</v>
      </c>
      <c r="E28" s="129">
        <v>0</v>
      </c>
      <c r="F28" s="122" t="s">
        <v>567</v>
      </c>
      <c r="G28" s="122" t="s">
        <v>538</v>
      </c>
      <c r="H28" s="122" t="s">
        <v>562</v>
      </c>
      <c r="I28" s="122" t="s">
        <v>544</v>
      </c>
      <c r="J28" s="130" t="s">
        <v>619</v>
      </c>
    </row>
    <row r="29" spans="2:10" x14ac:dyDescent="0.7">
      <c r="B29" s="119">
        <v>1.1000000000000001</v>
      </c>
      <c r="C29" s="120" t="s">
        <v>585</v>
      </c>
      <c r="D29" s="128" t="s">
        <v>482</v>
      </c>
      <c r="E29" s="129">
        <v>0</v>
      </c>
      <c r="F29" s="122" t="s">
        <v>567</v>
      </c>
      <c r="G29" s="122" t="s">
        <v>540</v>
      </c>
      <c r="H29" s="122" t="s">
        <v>560</v>
      </c>
      <c r="I29" s="122" t="s">
        <v>544</v>
      </c>
      <c r="J29" s="130" t="s">
        <v>619</v>
      </c>
    </row>
    <row r="30" spans="2:10" x14ac:dyDescent="0.7">
      <c r="B30" s="119">
        <v>1.1000000000000001</v>
      </c>
      <c r="C30" s="120" t="s">
        <v>585</v>
      </c>
      <c r="D30" s="128" t="s">
        <v>483</v>
      </c>
      <c r="E30" s="129">
        <v>0</v>
      </c>
      <c r="F30" s="122" t="s">
        <v>567</v>
      </c>
      <c r="G30" s="122" t="s">
        <v>540</v>
      </c>
      <c r="H30" s="122" t="s">
        <v>560</v>
      </c>
      <c r="I30" s="122" t="s">
        <v>544</v>
      </c>
      <c r="J30" s="130" t="s">
        <v>619</v>
      </c>
    </row>
    <row r="31" spans="2:10" x14ac:dyDescent="0.7">
      <c r="B31" s="119">
        <v>1.1000000000000001</v>
      </c>
      <c r="C31" s="120" t="s">
        <v>585</v>
      </c>
      <c r="D31" s="128" t="s">
        <v>484</v>
      </c>
      <c r="E31" s="129">
        <v>0</v>
      </c>
      <c r="F31" s="122" t="s">
        <v>567</v>
      </c>
      <c r="G31" s="122" t="s">
        <v>534</v>
      </c>
      <c r="H31" s="122" t="s">
        <v>561</v>
      </c>
      <c r="I31" s="122" t="s">
        <v>544</v>
      </c>
      <c r="J31" s="130" t="s">
        <v>619</v>
      </c>
    </row>
    <row r="32" spans="2:10" x14ac:dyDescent="0.7">
      <c r="B32" s="119">
        <v>1.1000000000000001</v>
      </c>
      <c r="C32" s="120" t="s">
        <v>585</v>
      </c>
      <c r="D32" s="128" t="s">
        <v>485</v>
      </c>
      <c r="E32" s="129">
        <v>0</v>
      </c>
      <c r="F32" s="122" t="s">
        <v>567</v>
      </c>
      <c r="G32" s="122" t="s">
        <v>538</v>
      </c>
      <c r="H32" s="122" t="s">
        <v>562</v>
      </c>
      <c r="I32" s="122" t="s">
        <v>544</v>
      </c>
      <c r="J32" s="130" t="s">
        <v>619</v>
      </c>
    </row>
    <row r="33" spans="2:11" x14ac:dyDescent="0.7">
      <c r="B33" s="119">
        <v>1.1000000000000001</v>
      </c>
      <c r="C33" s="120" t="s">
        <v>585</v>
      </c>
      <c r="D33" s="128" t="s">
        <v>486</v>
      </c>
      <c r="E33" s="129">
        <v>0</v>
      </c>
      <c r="F33" s="122" t="s">
        <v>567</v>
      </c>
      <c r="G33" s="122" t="s">
        <v>538</v>
      </c>
      <c r="H33" s="122" t="s">
        <v>562</v>
      </c>
      <c r="I33" s="122" t="s">
        <v>544</v>
      </c>
      <c r="J33" s="130" t="s">
        <v>619</v>
      </c>
    </row>
    <row r="34" spans="2:11" x14ac:dyDescent="0.7">
      <c r="B34" s="119">
        <v>1.1000000000000001</v>
      </c>
      <c r="C34" s="120" t="s">
        <v>585</v>
      </c>
      <c r="D34" s="128" t="s">
        <v>487</v>
      </c>
      <c r="E34" s="129">
        <v>0</v>
      </c>
      <c r="F34" s="122" t="s">
        <v>567</v>
      </c>
      <c r="G34" s="122" t="s">
        <v>538</v>
      </c>
      <c r="H34" s="122" t="s">
        <v>562</v>
      </c>
      <c r="I34" s="122" t="s">
        <v>544</v>
      </c>
      <c r="J34" s="130" t="s">
        <v>619</v>
      </c>
    </row>
    <row r="35" spans="2:11" x14ac:dyDescent="0.7">
      <c r="B35" s="119">
        <v>1.1000000000000001</v>
      </c>
      <c r="C35" s="120" t="s">
        <v>585</v>
      </c>
      <c r="D35" s="128" t="s">
        <v>488</v>
      </c>
      <c r="E35" s="129">
        <v>0</v>
      </c>
      <c r="F35" s="122" t="s">
        <v>567</v>
      </c>
      <c r="G35" s="122" t="s">
        <v>538</v>
      </c>
      <c r="H35" s="122" t="s">
        <v>562</v>
      </c>
      <c r="I35" s="122" t="s">
        <v>544</v>
      </c>
      <c r="J35" s="130" t="s">
        <v>619</v>
      </c>
    </row>
    <row r="36" spans="2:11" x14ac:dyDescent="0.7">
      <c r="B36" s="119">
        <v>1.3</v>
      </c>
      <c r="C36" s="120" t="s">
        <v>587</v>
      </c>
      <c r="D36" s="128" t="s">
        <v>489</v>
      </c>
      <c r="E36" s="129">
        <v>1</v>
      </c>
      <c r="F36" s="122" t="s">
        <v>567</v>
      </c>
      <c r="G36" s="122" t="s">
        <v>542</v>
      </c>
      <c r="H36" s="131" t="s">
        <v>545</v>
      </c>
      <c r="I36" s="122" t="s">
        <v>544</v>
      </c>
      <c r="J36" s="130" t="s">
        <v>619</v>
      </c>
    </row>
    <row r="37" spans="2:11" x14ac:dyDescent="0.7">
      <c r="B37" s="119">
        <v>1.3</v>
      </c>
      <c r="C37" s="120" t="s">
        <v>587</v>
      </c>
      <c r="D37" s="128" t="s">
        <v>490</v>
      </c>
      <c r="E37" s="129">
        <v>1</v>
      </c>
      <c r="F37" s="122" t="s">
        <v>567</v>
      </c>
      <c r="G37" s="122" t="s">
        <v>542</v>
      </c>
      <c r="H37" s="131" t="s">
        <v>545</v>
      </c>
      <c r="I37" s="122" t="s">
        <v>544</v>
      </c>
      <c r="J37" s="130" t="s">
        <v>619</v>
      </c>
    </row>
    <row r="38" spans="2:11" x14ac:dyDescent="0.7">
      <c r="B38" s="119">
        <v>1.3</v>
      </c>
      <c r="C38" s="120" t="s">
        <v>587</v>
      </c>
      <c r="D38" s="128" t="s">
        <v>491</v>
      </c>
      <c r="E38" s="129">
        <v>1</v>
      </c>
      <c r="F38" s="122" t="s">
        <v>567</v>
      </c>
      <c r="G38" s="122" t="s">
        <v>542</v>
      </c>
      <c r="H38" s="131" t="s">
        <v>545</v>
      </c>
      <c r="I38" s="122" t="s">
        <v>544</v>
      </c>
      <c r="J38" s="130" t="s">
        <v>619</v>
      </c>
    </row>
    <row r="39" spans="2:11" x14ac:dyDescent="0.7">
      <c r="B39" s="119">
        <v>1.3</v>
      </c>
      <c r="C39" s="120" t="s">
        <v>587</v>
      </c>
      <c r="D39" s="128" t="s">
        <v>492</v>
      </c>
      <c r="E39" s="129">
        <v>1</v>
      </c>
      <c r="F39" s="122" t="s">
        <v>567</v>
      </c>
      <c r="G39" s="122" t="s">
        <v>542</v>
      </c>
      <c r="H39" s="131" t="s">
        <v>545</v>
      </c>
      <c r="I39" s="122" t="s">
        <v>544</v>
      </c>
      <c r="J39" s="130" t="s">
        <v>619</v>
      </c>
    </row>
    <row r="40" spans="2:11" x14ac:dyDescent="0.7">
      <c r="B40" s="132">
        <v>1.4</v>
      </c>
      <c r="C40" s="133" t="s">
        <v>588</v>
      </c>
      <c r="D40" s="134" t="s">
        <v>493</v>
      </c>
      <c r="E40" s="135">
        <v>1</v>
      </c>
      <c r="F40" s="136" t="s">
        <v>568</v>
      </c>
      <c r="G40" s="136" t="s">
        <v>539</v>
      </c>
      <c r="H40" s="137" t="s">
        <v>545</v>
      </c>
      <c r="I40" s="136" t="s">
        <v>559</v>
      </c>
      <c r="J40" s="138" t="s">
        <v>545</v>
      </c>
      <c r="K40" s="134" t="s">
        <v>613</v>
      </c>
    </row>
    <row r="41" spans="2:11" x14ac:dyDescent="0.7">
      <c r="B41" s="132">
        <v>1.4</v>
      </c>
      <c r="C41" s="133" t="s">
        <v>588</v>
      </c>
      <c r="D41" s="134" t="s">
        <v>494</v>
      </c>
      <c r="E41" s="135">
        <v>1</v>
      </c>
      <c r="F41" s="136" t="s">
        <v>569</v>
      </c>
      <c r="G41" s="136" t="s">
        <v>539</v>
      </c>
      <c r="H41" s="137" t="s">
        <v>545</v>
      </c>
      <c r="I41" s="136" t="s">
        <v>559</v>
      </c>
      <c r="J41" s="138" t="s">
        <v>545</v>
      </c>
      <c r="K41" s="134" t="s">
        <v>614</v>
      </c>
    </row>
    <row r="42" spans="2:11" x14ac:dyDescent="0.7">
      <c r="B42" s="132">
        <v>1.4</v>
      </c>
      <c r="C42" s="133" t="s">
        <v>588</v>
      </c>
      <c r="D42" s="134" t="s">
        <v>495</v>
      </c>
      <c r="E42" s="135">
        <v>1</v>
      </c>
      <c r="F42" s="136" t="s">
        <v>568</v>
      </c>
      <c r="G42" s="136" t="s">
        <v>542</v>
      </c>
      <c r="H42" s="137" t="s">
        <v>545</v>
      </c>
      <c r="I42" s="136" t="s">
        <v>544</v>
      </c>
      <c r="J42" s="138" t="s">
        <v>545</v>
      </c>
      <c r="K42" s="134" t="s">
        <v>615</v>
      </c>
    </row>
    <row r="43" spans="2:11" x14ac:dyDescent="0.7">
      <c r="B43" s="132">
        <v>1.4</v>
      </c>
      <c r="C43" s="133" t="s">
        <v>588</v>
      </c>
      <c r="D43" s="134" t="s">
        <v>496</v>
      </c>
      <c r="E43" s="135">
        <v>1</v>
      </c>
      <c r="F43" s="136" t="s">
        <v>569</v>
      </c>
      <c r="G43" s="136" t="s">
        <v>542</v>
      </c>
      <c r="H43" s="137" t="s">
        <v>545</v>
      </c>
      <c r="I43" s="136" t="s">
        <v>544</v>
      </c>
      <c r="J43" s="138" t="s">
        <v>545</v>
      </c>
      <c r="K43" s="134" t="s">
        <v>616</v>
      </c>
    </row>
    <row r="44" spans="2:11" x14ac:dyDescent="0.7">
      <c r="B44" s="119">
        <v>2</v>
      </c>
      <c r="C44" s="120" t="s">
        <v>589</v>
      </c>
      <c r="D44" s="128" t="s">
        <v>497</v>
      </c>
      <c r="E44" s="129">
        <v>1</v>
      </c>
      <c r="F44" s="122" t="s">
        <v>570</v>
      </c>
      <c r="G44" s="122" t="s">
        <v>540</v>
      </c>
      <c r="H44" s="131" t="s">
        <v>545</v>
      </c>
      <c r="I44" s="122" t="s">
        <v>547</v>
      </c>
      <c r="J44" s="138" t="s">
        <v>545</v>
      </c>
    </row>
    <row r="45" spans="2:11" x14ac:dyDescent="0.7">
      <c r="B45" s="119">
        <v>2</v>
      </c>
      <c r="C45" s="120" t="s">
        <v>589</v>
      </c>
      <c r="D45" s="128" t="s">
        <v>498</v>
      </c>
      <c r="E45" s="129">
        <v>1</v>
      </c>
      <c r="F45" s="122" t="s">
        <v>570</v>
      </c>
      <c r="G45" s="122" t="s">
        <v>540</v>
      </c>
      <c r="H45" s="131" t="s">
        <v>545</v>
      </c>
      <c r="I45" s="122" t="s">
        <v>547</v>
      </c>
      <c r="J45" s="138" t="s">
        <v>545</v>
      </c>
    </row>
    <row r="46" spans="2:11" x14ac:dyDescent="0.7">
      <c r="B46" s="119">
        <v>2</v>
      </c>
      <c r="C46" s="120" t="s">
        <v>589</v>
      </c>
      <c r="D46" s="128" t="s">
        <v>499</v>
      </c>
      <c r="E46" s="129">
        <v>1</v>
      </c>
      <c r="F46" s="122" t="s">
        <v>570</v>
      </c>
      <c r="G46" s="122" t="s">
        <v>540</v>
      </c>
      <c r="H46" s="131" t="s">
        <v>545</v>
      </c>
      <c r="I46" s="122" t="s">
        <v>547</v>
      </c>
      <c r="J46" s="138" t="s">
        <v>545</v>
      </c>
    </row>
    <row r="47" spans="2:11" x14ac:dyDescent="0.7">
      <c r="B47" s="119">
        <v>2</v>
      </c>
      <c r="C47" s="120" t="s">
        <v>589</v>
      </c>
      <c r="D47" s="128" t="s">
        <v>500</v>
      </c>
      <c r="E47" s="129">
        <v>1</v>
      </c>
      <c r="F47" s="122" t="s">
        <v>570</v>
      </c>
      <c r="G47" s="122" t="s">
        <v>540</v>
      </c>
      <c r="H47" s="131" t="s">
        <v>545</v>
      </c>
      <c r="I47" s="122" t="s">
        <v>547</v>
      </c>
      <c r="J47" s="138" t="s">
        <v>545</v>
      </c>
    </row>
    <row r="48" spans="2:11" x14ac:dyDescent="0.7">
      <c r="B48" s="119">
        <v>2</v>
      </c>
      <c r="C48" s="120" t="s">
        <v>589</v>
      </c>
      <c r="D48" s="128" t="s">
        <v>501</v>
      </c>
      <c r="E48" s="129">
        <v>1</v>
      </c>
      <c r="F48" s="122" t="s">
        <v>570</v>
      </c>
      <c r="G48" s="122" t="s">
        <v>540</v>
      </c>
      <c r="H48" s="131" t="s">
        <v>545</v>
      </c>
      <c r="I48" s="122" t="s">
        <v>547</v>
      </c>
      <c r="J48" s="138" t="s">
        <v>545</v>
      </c>
    </row>
    <row r="49" spans="2:10" x14ac:dyDescent="0.7">
      <c r="B49" s="119">
        <v>2</v>
      </c>
      <c r="C49" s="120" t="s">
        <v>589</v>
      </c>
      <c r="D49" s="128" t="s">
        <v>502</v>
      </c>
      <c r="E49" s="129">
        <v>1</v>
      </c>
      <c r="F49" s="122" t="s">
        <v>570</v>
      </c>
      <c r="G49" s="122" t="s">
        <v>546</v>
      </c>
      <c r="H49" s="131" t="s">
        <v>545</v>
      </c>
      <c r="I49" s="122" t="s">
        <v>548</v>
      </c>
      <c r="J49" s="138" t="s">
        <v>545</v>
      </c>
    </row>
    <row r="50" spans="2:10" x14ac:dyDescent="0.7">
      <c r="B50" s="119">
        <v>2</v>
      </c>
      <c r="C50" s="120" t="s">
        <v>589</v>
      </c>
      <c r="D50" s="128" t="s">
        <v>503</v>
      </c>
      <c r="E50" s="129">
        <v>1</v>
      </c>
      <c r="F50" s="122" t="s">
        <v>570</v>
      </c>
      <c r="G50" s="122" t="s">
        <v>546</v>
      </c>
      <c r="H50" s="131" t="s">
        <v>545</v>
      </c>
      <c r="I50" s="122" t="s">
        <v>548</v>
      </c>
      <c r="J50" s="138" t="s">
        <v>545</v>
      </c>
    </row>
    <row r="51" spans="2:10" x14ac:dyDescent="0.7">
      <c r="B51" s="119">
        <v>2</v>
      </c>
      <c r="C51" s="120" t="s">
        <v>589</v>
      </c>
      <c r="D51" s="128" t="s">
        <v>504</v>
      </c>
      <c r="E51" s="129">
        <v>1</v>
      </c>
      <c r="F51" s="122" t="s">
        <v>570</v>
      </c>
      <c r="G51" s="122" t="s">
        <v>540</v>
      </c>
      <c r="H51" s="131" t="s">
        <v>545</v>
      </c>
      <c r="I51" s="122" t="s">
        <v>547</v>
      </c>
      <c r="J51" s="138" t="s">
        <v>545</v>
      </c>
    </row>
    <row r="52" spans="2:10" x14ac:dyDescent="0.7">
      <c r="B52" s="119">
        <v>2</v>
      </c>
      <c r="C52" s="120" t="s">
        <v>589</v>
      </c>
      <c r="D52" s="128" t="s">
        <v>505</v>
      </c>
      <c r="E52" s="129">
        <v>1</v>
      </c>
      <c r="F52" s="122" t="s">
        <v>570</v>
      </c>
      <c r="G52" s="122" t="s">
        <v>540</v>
      </c>
      <c r="H52" s="131" t="s">
        <v>545</v>
      </c>
      <c r="I52" s="122" t="s">
        <v>547</v>
      </c>
      <c r="J52" s="138" t="s">
        <v>545</v>
      </c>
    </row>
    <row r="53" spans="2:10" x14ac:dyDescent="0.7">
      <c r="B53" s="119">
        <v>3.1</v>
      </c>
      <c r="C53" s="120" t="s">
        <v>590</v>
      </c>
      <c r="D53" s="128" t="s">
        <v>506</v>
      </c>
      <c r="E53" s="129">
        <v>1</v>
      </c>
      <c r="F53" s="122" t="s">
        <v>572</v>
      </c>
      <c r="G53" s="122" t="s">
        <v>540</v>
      </c>
      <c r="H53" s="131" t="s">
        <v>545</v>
      </c>
      <c r="I53" s="122" t="s">
        <v>547</v>
      </c>
      <c r="J53" s="138" t="s">
        <v>545</v>
      </c>
    </row>
    <row r="54" spans="2:10" x14ac:dyDescent="0.7">
      <c r="B54" s="119">
        <v>3.2</v>
      </c>
      <c r="C54" s="120" t="s">
        <v>591</v>
      </c>
      <c r="D54" s="128" t="s">
        <v>578</v>
      </c>
      <c r="E54" s="129">
        <v>1</v>
      </c>
      <c r="F54" s="122" t="s">
        <v>573</v>
      </c>
      <c r="G54" s="122" t="s">
        <v>540</v>
      </c>
      <c r="H54" s="131" t="s">
        <v>545</v>
      </c>
      <c r="I54" s="122" t="s">
        <v>547</v>
      </c>
      <c r="J54" s="138" t="s">
        <v>545</v>
      </c>
    </row>
    <row r="55" spans="2:10" x14ac:dyDescent="0.7">
      <c r="B55" s="119">
        <v>3.2</v>
      </c>
      <c r="C55" s="120" t="s">
        <v>591</v>
      </c>
      <c r="D55" s="128" t="s">
        <v>579</v>
      </c>
      <c r="E55" s="129">
        <v>1</v>
      </c>
      <c r="F55" s="122" t="s">
        <v>573</v>
      </c>
      <c r="G55" s="122" t="s">
        <v>540</v>
      </c>
      <c r="H55" s="131" t="s">
        <v>545</v>
      </c>
      <c r="I55" s="122" t="s">
        <v>547</v>
      </c>
      <c r="J55" s="138" t="s">
        <v>545</v>
      </c>
    </row>
    <row r="56" spans="2:10" x14ac:dyDescent="0.7">
      <c r="B56" s="119">
        <v>3.3</v>
      </c>
      <c r="C56" s="120" t="s">
        <v>592</v>
      </c>
      <c r="D56" s="128" t="s">
        <v>580</v>
      </c>
      <c r="E56" s="129">
        <v>1</v>
      </c>
      <c r="F56" s="122" t="s">
        <v>567</v>
      </c>
      <c r="G56" s="122" t="s">
        <v>540</v>
      </c>
      <c r="H56" s="131" t="s">
        <v>545</v>
      </c>
      <c r="I56" s="122" t="s">
        <v>547</v>
      </c>
      <c r="J56" s="138" t="s">
        <v>545</v>
      </c>
    </row>
    <row r="57" spans="2:10" x14ac:dyDescent="0.7">
      <c r="B57" s="119">
        <v>3.3</v>
      </c>
      <c r="C57" s="120" t="s">
        <v>592</v>
      </c>
      <c r="D57" s="128" t="s">
        <v>581</v>
      </c>
      <c r="E57" s="129">
        <v>1</v>
      </c>
      <c r="F57" s="122" t="s">
        <v>567</v>
      </c>
      <c r="G57" s="122" t="s">
        <v>540</v>
      </c>
      <c r="H57" s="131" t="s">
        <v>545</v>
      </c>
      <c r="I57" s="122" t="s">
        <v>547</v>
      </c>
      <c r="J57" s="138" t="s">
        <v>545</v>
      </c>
    </row>
    <row r="58" spans="2:10" x14ac:dyDescent="0.7">
      <c r="B58" s="119">
        <v>3.4</v>
      </c>
      <c r="C58" s="120" t="s">
        <v>593</v>
      </c>
      <c r="D58" s="128" t="s">
        <v>507</v>
      </c>
      <c r="E58" s="129">
        <v>1</v>
      </c>
      <c r="F58" s="122" t="s">
        <v>574</v>
      </c>
      <c r="G58" s="122" t="s">
        <v>540</v>
      </c>
      <c r="H58" s="131" t="s">
        <v>545</v>
      </c>
      <c r="I58" s="122" t="s">
        <v>547</v>
      </c>
      <c r="J58" s="138" t="s">
        <v>545</v>
      </c>
    </row>
    <row r="59" spans="2:10" x14ac:dyDescent="0.7">
      <c r="B59" s="119">
        <v>3.5</v>
      </c>
      <c r="C59" s="120" t="s">
        <v>594</v>
      </c>
      <c r="D59" s="128" t="s">
        <v>508</v>
      </c>
      <c r="E59" s="129">
        <v>1</v>
      </c>
      <c r="F59" s="122" t="s">
        <v>567</v>
      </c>
      <c r="G59" s="122" t="s">
        <v>540</v>
      </c>
      <c r="H59" s="131" t="s">
        <v>545</v>
      </c>
      <c r="I59" s="122" t="s">
        <v>547</v>
      </c>
      <c r="J59" s="138" t="s">
        <v>545</v>
      </c>
    </row>
    <row r="60" spans="2:10" x14ac:dyDescent="0.7">
      <c r="B60" s="119">
        <v>3.6</v>
      </c>
      <c r="C60" s="120" t="s">
        <v>595</v>
      </c>
      <c r="D60" s="128" t="s">
        <v>549</v>
      </c>
      <c r="E60" s="129">
        <v>1</v>
      </c>
      <c r="F60" s="122" t="s">
        <v>573</v>
      </c>
      <c r="G60" s="122" t="s">
        <v>540</v>
      </c>
      <c r="H60" s="131" t="s">
        <v>545</v>
      </c>
      <c r="I60" s="122" t="s">
        <v>547</v>
      </c>
      <c r="J60" s="138" t="s">
        <v>545</v>
      </c>
    </row>
    <row r="61" spans="2:10" x14ac:dyDescent="0.7">
      <c r="B61" s="119">
        <v>3.6</v>
      </c>
      <c r="C61" s="120" t="s">
        <v>595</v>
      </c>
      <c r="D61" s="128" t="s">
        <v>550</v>
      </c>
      <c r="E61" s="129">
        <v>1</v>
      </c>
      <c r="F61" s="122" t="s">
        <v>573</v>
      </c>
      <c r="G61" s="122" t="s">
        <v>546</v>
      </c>
      <c r="H61" s="131" t="s">
        <v>545</v>
      </c>
      <c r="I61" s="122" t="s">
        <v>548</v>
      </c>
      <c r="J61" s="138" t="s">
        <v>545</v>
      </c>
    </row>
    <row r="62" spans="2:10" x14ac:dyDescent="0.7">
      <c r="B62" s="119">
        <v>3.6</v>
      </c>
      <c r="C62" s="120" t="s">
        <v>595</v>
      </c>
      <c r="D62" s="128" t="s">
        <v>551</v>
      </c>
      <c r="E62" s="129">
        <v>1</v>
      </c>
      <c r="F62" s="122" t="s">
        <v>573</v>
      </c>
      <c r="G62" s="122" t="s">
        <v>540</v>
      </c>
      <c r="H62" s="131" t="s">
        <v>545</v>
      </c>
      <c r="I62" s="122" t="s">
        <v>547</v>
      </c>
      <c r="J62" s="138" t="s">
        <v>545</v>
      </c>
    </row>
    <row r="63" spans="2:10" x14ac:dyDescent="0.7">
      <c r="B63" s="119">
        <v>3.6</v>
      </c>
      <c r="C63" s="120" t="s">
        <v>595</v>
      </c>
      <c r="D63" s="128" t="s">
        <v>552</v>
      </c>
      <c r="E63" s="129">
        <v>1</v>
      </c>
      <c r="F63" s="122" t="s">
        <v>573</v>
      </c>
      <c r="G63" s="122" t="s">
        <v>540</v>
      </c>
      <c r="H63" s="131" t="s">
        <v>545</v>
      </c>
      <c r="I63" s="122" t="s">
        <v>547</v>
      </c>
      <c r="J63" s="138" t="s">
        <v>545</v>
      </c>
    </row>
    <row r="64" spans="2:10" x14ac:dyDescent="0.7">
      <c r="B64" s="119">
        <v>3.6</v>
      </c>
      <c r="C64" s="120" t="s">
        <v>595</v>
      </c>
      <c r="D64" s="128" t="s">
        <v>553</v>
      </c>
      <c r="E64" s="129">
        <v>1</v>
      </c>
      <c r="F64" s="122" t="s">
        <v>573</v>
      </c>
      <c r="G64" s="122" t="s">
        <v>540</v>
      </c>
      <c r="H64" s="131" t="s">
        <v>545</v>
      </c>
      <c r="I64" s="122" t="s">
        <v>547</v>
      </c>
      <c r="J64" s="138" t="s">
        <v>545</v>
      </c>
    </row>
    <row r="65" spans="2:11" x14ac:dyDescent="0.7">
      <c r="B65" s="119">
        <v>3.6</v>
      </c>
      <c r="C65" s="120" t="s">
        <v>595</v>
      </c>
      <c r="D65" s="128" t="s">
        <v>554</v>
      </c>
      <c r="E65" s="129">
        <v>1</v>
      </c>
      <c r="F65" s="122" t="s">
        <v>573</v>
      </c>
      <c r="G65" s="122" t="s">
        <v>538</v>
      </c>
      <c r="H65" s="131" t="s">
        <v>545</v>
      </c>
      <c r="I65" s="122" t="s">
        <v>557</v>
      </c>
      <c r="J65" s="138" t="s">
        <v>545</v>
      </c>
    </row>
    <row r="66" spans="2:11" x14ac:dyDescent="0.7">
      <c r="B66" s="119">
        <v>3.6</v>
      </c>
      <c r="C66" s="120" t="s">
        <v>595</v>
      </c>
      <c r="D66" s="128" t="s">
        <v>555</v>
      </c>
      <c r="E66" s="129">
        <v>1</v>
      </c>
      <c r="F66" s="122" t="s">
        <v>573</v>
      </c>
      <c r="G66" s="122" t="s">
        <v>538</v>
      </c>
      <c r="H66" s="131" t="s">
        <v>545</v>
      </c>
      <c r="I66" s="122" t="s">
        <v>557</v>
      </c>
      <c r="J66" s="138" t="s">
        <v>545</v>
      </c>
    </row>
    <row r="67" spans="2:11" x14ac:dyDescent="0.7">
      <c r="B67" s="119">
        <v>3.6</v>
      </c>
      <c r="C67" s="120" t="s">
        <v>595</v>
      </c>
      <c r="D67" s="128" t="s">
        <v>556</v>
      </c>
      <c r="E67" s="129">
        <v>1</v>
      </c>
      <c r="F67" s="122" t="s">
        <v>573</v>
      </c>
      <c r="G67" s="122" t="s">
        <v>538</v>
      </c>
      <c r="H67" s="131" t="s">
        <v>545</v>
      </c>
      <c r="I67" s="122" t="s">
        <v>557</v>
      </c>
      <c r="J67" s="138" t="s">
        <v>545</v>
      </c>
    </row>
    <row r="68" spans="2:11" x14ac:dyDescent="0.7">
      <c r="B68" s="119">
        <v>3.7</v>
      </c>
      <c r="C68" s="120" t="s">
        <v>596</v>
      </c>
      <c r="D68" s="128" t="s">
        <v>558</v>
      </c>
      <c r="E68" s="129">
        <v>1</v>
      </c>
      <c r="F68" s="122" t="s">
        <v>575</v>
      </c>
      <c r="G68" s="122" t="s">
        <v>540</v>
      </c>
      <c r="H68" s="131" t="s">
        <v>545</v>
      </c>
      <c r="I68" s="122" t="s">
        <v>547</v>
      </c>
      <c r="J68" s="138" t="s">
        <v>545</v>
      </c>
    </row>
    <row r="69" spans="2:11" x14ac:dyDescent="0.7">
      <c r="B69" s="119">
        <v>3.8</v>
      </c>
      <c r="C69" s="120" t="s">
        <v>597</v>
      </c>
      <c r="D69" s="128" t="s">
        <v>576</v>
      </c>
      <c r="E69" s="129">
        <v>1</v>
      </c>
      <c r="F69" s="122" t="s">
        <v>571</v>
      </c>
      <c r="G69" s="122" t="s">
        <v>540</v>
      </c>
      <c r="H69" s="131" t="s">
        <v>545</v>
      </c>
      <c r="I69" s="122" t="s">
        <v>547</v>
      </c>
      <c r="J69" s="138" t="s">
        <v>545</v>
      </c>
    </row>
    <row r="70" spans="2:11" x14ac:dyDescent="0.7">
      <c r="B70" s="119">
        <v>3.8</v>
      </c>
      <c r="C70" s="120" t="s">
        <v>597</v>
      </c>
      <c r="D70" s="128" t="s">
        <v>577</v>
      </c>
      <c r="E70" s="129">
        <v>1</v>
      </c>
      <c r="F70" s="122" t="s">
        <v>571</v>
      </c>
      <c r="G70" s="122" t="s">
        <v>540</v>
      </c>
      <c r="H70" s="131" t="s">
        <v>545</v>
      </c>
      <c r="I70" s="122" t="s">
        <v>547</v>
      </c>
      <c r="J70" s="138" t="s">
        <v>545</v>
      </c>
    </row>
    <row r="71" spans="2:11" x14ac:dyDescent="0.7">
      <c r="B71" s="119">
        <v>3.9</v>
      </c>
      <c r="C71" s="120" t="s">
        <v>598</v>
      </c>
      <c r="D71" s="128" t="s">
        <v>509</v>
      </c>
      <c r="E71" s="129">
        <v>1</v>
      </c>
      <c r="F71" s="122" t="s">
        <v>571</v>
      </c>
      <c r="G71" s="122" t="s">
        <v>540</v>
      </c>
      <c r="H71" s="131" t="s">
        <v>545</v>
      </c>
      <c r="I71" s="122" t="s">
        <v>547</v>
      </c>
      <c r="J71" s="138" t="s">
        <v>545</v>
      </c>
    </row>
    <row r="72" spans="2:11" x14ac:dyDescent="0.7">
      <c r="B72" s="119" t="s">
        <v>600</v>
      </c>
      <c r="C72" s="120" t="s">
        <v>599</v>
      </c>
      <c r="D72" s="128" t="s">
        <v>510</v>
      </c>
      <c r="E72" s="129">
        <v>1</v>
      </c>
      <c r="F72" s="122" t="s">
        <v>567</v>
      </c>
      <c r="G72" s="122" t="s">
        <v>540</v>
      </c>
      <c r="H72" s="131" t="s">
        <v>545</v>
      </c>
      <c r="I72" s="122" t="s">
        <v>547</v>
      </c>
      <c r="J72" s="138" t="s">
        <v>545</v>
      </c>
    </row>
    <row r="73" spans="2:11" x14ac:dyDescent="0.7">
      <c r="B73" s="119" t="s">
        <v>601</v>
      </c>
      <c r="C73" s="120" t="s">
        <v>602</v>
      </c>
      <c r="D73" s="128" t="s">
        <v>511</v>
      </c>
      <c r="E73" s="129">
        <v>1</v>
      </c>
      <c r="F73" s="122" t="s">
        <v>571</v>
      </c>
      <c r="G73" s="122" t="s">
        <v>540</v>
      </c>
      <c r="H73" s="131" t="s">
        <v>545</v>
      </c>
      <c r="I73" s="122" t="s">
        <v>547</v>
      </c>
      <c r="J73" s="138" t="s">
        <v>545</v>
      </c>
    </row>
    <row r="74" spans="2:11" x14ac:dyDescent="0.7">
      <c r="B74" s="119" t="s">
        <v>604</v>
      </c>
      <c r="C74" s="120" t="s">
        <v>605</v>
      </c>
      <c r="D74" s="128" t="s">
        <v>603</v>
      </c>
      <c r="E74" s="129">
        <v>1</v>
      </c>
      <c r="F74" s="122" t="s">
        <v>567</v>
      </c>
      <c r="G74" s="122" t="s">
        <v>540</v>
      </c>
      <c r="H74" s="131" t="s">
        <v>545</v>
      </c>
      <c r="I74" s="122" t="s">
        <v>547</v>
      </c>
      <c r="J74" s="138" t="s">
        <v>620</v>
      </c>
    </row>
    <row r="75" spans="2:11" ht="18" thickBot="1" x14ac:dyDescent="0.75">
      <c r="D75" s="139" t="s">
        <v>512</v>
      </c>
      <c r="E75" s="140"/>
      <c r="F75" s="141"/>
      <c r="G75" s="141"/>
      <c r="H75" s="141"/>
      <c r="I75" s="141"/>
      <c r="J75" s="142" t="s">
        <v>620</v>
      </c>
      <c r="K75" s="143" t="s">
        <v>617</v>
      </c>
    </row>
  </sheetData>
  <sheetProtection algorithmName="SHA-512" hashValue="SsXZhwohwE9PAl/hzQ8PF4ySMCw0Jxklwy7/1kRKwFVAS1ebd8wUgUBRDrMpiprCmsdR4hUW354pFzl/yb3Ylg==" saltValue="6MREx/0JEPZi+/c8T9IPeA=="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9"/>
  <sheetViews>
    <sheetView zoomScale="80" zoomScaleNormal="80" workbookViewId="0"/>
  </sheetViews>
  <sheetFormatPr defaultRowHeight="17.649999999999999" x14ac:dyDescent="0.7"/>
  <cols>
    <col min="3" max="3" width="84.1875" bestFit="1" customWidth="1"/>
    <col min="8" max="8" width="9.1875" bestFit="1" customWidth="1"/>
  </cols>
  <sheetData>
    <row r="3" spans="3:3" ht="18" thickBot="1" x14ac:dyDescent="0.75">
      <c r="C3" t="s">
        <v>632</v>
      </c>
    </row>
    <row r="4" spans="3:3" x14ac:dyDescent="0.7">
      <c r="C4" s="3" t="s">
        <v>833</v>
      </c>
    </row>
    <row r="5" spans="3:3" x14ac:dyDescent="0.7">
      <c r="C5" s="2" t="s">
        <v>23</v>
      </c>
    </row>
    <row r="6" spans="3:3" x14ac:dyDescent="0.7">
      <c r="C6" s="2" t="s">
        <v>24</v>
      </c>
    </row>
    <row r="7" spans="3:3" x14ac:dyDescent="0.7">
      <c r="C7" s="2" t="s">
        <v>25</v>
      </c>
    </row>
    <row r="8" spans="3:3" x14ac:dyDescent="0.7">
      <c r="C8" s="2" t="s">
        <v>26</v>
      </c>
    </row>
    <row r="9" spans="3:3" x14ac:dyDescent="0.7">
      <c r="C9" s="2" t="s">
        <v>834</v>
      </c>
    </row>
    <row r="10" spans="3:3" x14ac:dyDescent="0.7">
      <c r="C10" s="2" t="s">
        <v>27</v>
      </c>
    </row>
    <row r="11" spans="3:3" x14ac:dyDescent="0.7">
      <c r="C11" s="2" t="s">
        <v>28</v>
      </c>
    </row>
    <row r="12" spans="3:3" x14ac:dyDescent="0.7">
      <c r="C12" s="2" t="s">
        <v>29</v>
      </c>
    </row>
    <row r="13" spans="3:3" x14ac:dyDescent="0.7">
      <c r="C13" s="2" t="s">
        <v>30</v>
      </c>
    </row>
    <row r="14" spans="3:3" x14ac:dyDescent="0.7">
      <c r="C14" s="2" t="s">
        <v>31</v>
      </c>
    </row>
    <row r="15" spans="3:3" x14ac:dyDescent="0.7">
      <c r="C15" s="2" t="s">
        <v>835</v>
      </c>
    </row>
    <row r="16" spans="3:3" x14ac:dyDescent="0.7">
      <c r="C16" s="2" t="s">
        <v>32</v>
      </c>
    </row>
    <row r="17" spans="3:3" x14ac:dyDescent="0.7">
      <c r="C17" s="2" t="s">
        <v>33</v>
      </c>
    </row>
    <row r="18" spans="3:3" x14ac:dyDescent="0.7">
      <c r="C18" s="2" t="s">
        <v>836</v>
      </c>
    </row>
    <row r="19" spans="3:3" x14ac:dyDescent="0.7">
      <c r="C19" s="2" t="s">
        <v>34</v>
      </c>
    </row>
    <row r="20" spans="3:3" x14ac:dyDescent="0.7">
      <c r="C20" s="2" t="s">
        <v>35</v>
      </c>
    </row>
    <row r="21" spans="3:3" x14ac:dyDescent="0.7">
      <c r="C21" s="2" t="s">
        <v>837</v>
      </c>
    </row>
    <row r="22" spans="3:3" x14ac:dyDescent="0.7">
      <c r="C22" s="2" t="s">
        <v>36</v>
      </c>
    </row>
    <row r="23" spans="3:3" x14ac:dyDescent="0.7">
      <c r="C23" s="2" t="s">
        <v>37</v>
      </c>
    </row>
    <row r="24" spans="3:3" x14ac:dyDescent="0.7">
      <c r="C24" s="2" t="s">
        <v>38</v>
      </c>
    </row>
    <row r="25" spans="3:3" x14ac:dyDescent="0.7">
      <c r="C25" s="2" t="s">
        <v>838</v>
      </c>
    </row>
    <row r="26" spans="3:3" x14ac:dyDescent="0.7">
      <c r="C26" s="2" t="s">
        <v>839</v>
      </c>
    </row>
    <row r="27" spans="3:3" x14ac:dyDescent="0.7">
      <c r="C27" s="2" t="s">
        <v>39</v>
      </c>
    </row>
    <row r="28" spans="3:3" x14ac:dyDescent="0.7">
      <c r="C28" s="2" t="s">
        <v>840</v>
      </c>
    </row>
    <row r="29" spans="3:3" x14ac:dyDescent="0.7">
      <c r="C29" s="2" t="s">
        <v>40</v>
      </c>
    </row>
    <row r="30" spans="3:3" x14ac:dyDescent="0.7">
      <c r="C30" s="2" t="s">
        <v>41</v>
      </c>
    </row>
    <row r="31" spans="3:3" x14ac:dyDescent="0.7">
      <c r="C31" s="2" t="s">
        <v>42</v>
      </c>
    </row>
    <row r="32" spans="3:3" x14ac:dyDescent="0.7">
      <c r="C32" s="2" t="s">
        <v>841</v>
      </c>
    </row>
    <row r="33" spans="3:3" x14ac:dyDescent="0.7">
      <c r="C33" s="2" t="s">
        <v>43</v>
      </c>
    </row>
    <row r="34" spans="3:3" x14ac:dyDescent="0.7">
      <c r="C34" s="2" t="s">
        <v>44</v>
      </c>
    </row>
    <row r="35" spans="3:3" x14ac:dyDescent="0.7">
      <c r="C35" s="2" t="s">
        <v>842</v>
      </c>
    </row>
    <row r="36" spans="3:3" x14ac:dyDescent="0.7">
      <c r="C36" s="2" t="s">
        <v>45</v>
      </c>
    </row>
    <row r="37" spans="3:3" x14ac:dyDescent="0.7">
      <c r="C37" s="2" t="s">
        <v>843</v>
      </c>
    </row>
    <row r="38" spans="3:3" x14ac:dyDescent="0.7">
      <c r="C38" s="2" t="s">
        <v>844</v>
      </c>
    </row>
    <row r="39" spans="3:3" x14ac:dyDescent="0.7">
      <c r="C39" s="2" t="s">
        <v>845</v>
      </c>
    </row>
    <row r="40" spans="3:3" x14ac:dyDescent="0.7">
      <c r="C40" s="2" t="s">
        <v>46</v>
      </c>
    </row>
    <row r="41" spans="3:3" x14ac:dyDescent="0.7">
      <c r="C41" s="2" t="s">
        <v>47</v>
      </c>
    </row>
    <row r="42" spans="3:3" x14ac:dyDescent="0.7">
      <c r="C42" s="2" t="s">
        <v>846</v>
      </c>
    </row>
    <row r="43" spans="3:3" x14ac:dyDescent="0.7">
      <c r="C43" s="2" t="s">
        <v>49</v>
      </c>
    </row>
    <row r="44" spans="3:3" x14ac:dyDescent="0.7">
      <c r="C44" s="2" t="s">
        <v>48</v>
      </c>
    </row>
    <row r="45" spans="3:3" x14ac:dyDescent="0.7">
      <c r="C45" s="2" t="s">
        <v>847</v>
      </c>
    </row>
    <row r="46" spans="3:3" x14ac:dyDescent="0.7">
      <c r="C46" s="2" t="s">
        <v>50</v>
      </c>
    </row>
    <row r="47" spans="3:3" x14ac:dyDescent="0.7">
      <c r="C47" s="2" t="s">
        <v>51</v>
      </c>
    </row>
    <row r="48" spans="3:3" x14ac:dyDescent="0.7">
      <c r="C48" s="2" t="s">
        <v>52</v>
      </c>
    </row>
    <row r="49" spans="3:3" x14ac:dyDescent="0.7">
      <c r="C49" s="2" t="s">
        <v>53</v>
      </c>
    </row>
    <row r="50" spans="3:3" x14ac:dyDescent="0.7">
      <c r="C50" s="2" t="s">
        <v>54</v>
      </c>
    </row>
    <row r="51" spans="3:3" x14ac:dyDescent="0.7">
      <c r="C51" s="2" t="s">
        <v>848</v>
      </c>
    </row>
    <row r="52" spans="3:3" x14ac:dyDescent="0.7">
      <c r="C52" s="2" t="s">
        <v>55</v>
      </c>
    </row>
    <row r="53" spans="3:3" x14ac:dyDescent="0.7">
      <c r="C53" s="2" t="s">
        <v>56</v>
      </c>
    </row>
    <row r="54" spans="3:3" x14ac:dyDescent="0.7">
      <c r="C54" s="2" t="s">
        <v>57</v>
      </c>
    </row>
    <row r="55" spans="3:3" x14ac:dyDescent="0.7">
      <c r="C55" s="2" t="s">
        <v>58</v>
      </c>
    </row>
    <row r="56" spans="3:3" x14ac:dyDescent="0.7">
      <c r="C56" s="2" t="s">
        <v>849</v>
      </c>
    </row>
    <row r="57" spans="3:3" x14ac:dyDescent="0.7">
      <c r="C57" s="2" t="s">
        <v>59</v>
      </c>
    </row>
    <row r="58" spans="3:3" x14ac:dyDescent="0.7">
      <c r="C58" s="2" t="s">
        <v>60</v>
      </c>
    </row>
    <row r="59" spans="3:3" x14ac:dyDescent="0.7">
      <c r="C59" s="2" t="s">
        <v>61</v>
      </c>
    </row>
    <row r="60" spans="3:3" x14ac:dyDescent="0.7">
      <c r="C60" s="2" t="s">
        <v>62</v>
      </c>
    </row>
    <row r="61" spans="3:3" x14ac:dyDescent="0.7">
      <c r="C61" s="2" t="s">
        <v>850</v>
      </c>
    </row>
    <row r="62" spans="3:3" x14ac:dyDescent="0.7">
      <c r="C62" s="2" t="s">
        <v>63</v>
      </c>
    </row>
    <row r="63" spans="3:3" x14ac:dyDescent="0.7">
      <c r="C63" s="2" t="s">
        <v>64</v>
      </c>
    </row>
    <row r="64" spans="3:3" x14ac:dyDescent="0.7">
      <c r="C64" s="2" t="s">
        <v>65</v>
      </c>
    </row>
    <row r="65" spans="3:3" x14ac:dyDescent="0.7">
      <c r="C65" s="2" t="s">
        <v>66</v>
      </c>
    </row>
    <row r="66" spans="3:3" x14ac:dyDescent="0.7">
      <c r="C66" s="2" t="s">
        <v>67</v>
      </c>
    </row>
    <row r="67" spans="3:3" x14ac:dyDescent="0.7">
      <c r="C67" s="2" t="s">
        <v>68</v>
      </c>
    </row>
    <row r="68" spans="3:3" x14ac:dyDescent="0.7">
      <c r="C68" s="2" t="s">
        <v>851</v>
      </c>
    </row>
    <row r="69" spans="3:3" x14ac:dyDescent="0.7">
      <c r="C69" s="2" t="s">
        <v>852</v>
      </c>
    </row>
    <row r="70" spans="3:3" x14ac:dyDescent="0.7">
      <c r="C70" s="2" t="s">
        <v>69</v>
      </c>
    </row>
    <row r="71" spans="3:3" x14ac:dyDescent="0.7">
      <c r="C71" s="2" t="s">
        <v>70</v>
      </c>
    </row>
    <row r="72" spans="3:3" x14ac:dyDescent="0.7">
      <c r="C72" s="2" t="s">
        <v>71</v>
      </c>
    </row>
    <row r="73" spans="3:3" x14ac:dyDescent="0.7">
      <c r="C73" s="2" t="s">
        <v>72</v>
      </c>
    </row>
    <row r="74" spans="3:3" x14ac:dyDescent="0.7">
      <c r="C74" s="2" t="s">
        <v>73</v>
      </c>
    </row>
    <row r="75" spans="3:3" x14ac:dyDescent="0.7">
      <c r="C75" s="2" t="s">
        <v>74</v>
      </c>
    </row>
    <row r="76" spans="3:3" x14ac:dyDescent="0.7">
      <c r="C76" s="2" t="s">
        <v>75</v>
      </c>
    </row>
    <row r="77" spans="3:3" x14ac:dyDescent="0.7">
      <c r="C77" s="2" t="s">
        <v>76</v>
      </c>
    </row>
    <row r="78" spans="3:3" x14ac:dyDescent="0.7">
      <c r="C78" s="2" t="s">
        <v>853</v>
      </c>
    </row>
    <row r="79" spans="3:3" x14ac:dyDescent="0.7">
      <c r="C79" s="2" t="s">
        <v>854</v>
      </c>
    </row>
    <row r="80" spans="3:3" x14ac:dyDescent="0.7">
      <c r="C80" s="2" t="s">
        <v>77</v>
      </c>
    </row>
    <row r="81" spans="3:3" x14ac:dyDescent="0.7">
      <c r="C81" s="2" t="s">
        <v>855</v>
      </c>
    </row>
    <row r="82" spans="3:3" x14ac:dyDescent="0.7">
      <c r="C82" s="2" t="s">
        <v>856</v>
      </c>
    </row>
    <row r="83" spans="3:3" x14ac:dyDescent="0.7">
      <c r="C83" s="2" t="s">
        <v>857</v>
      </c>
    </row>
    <row r="84" spans="3:3" x14ac:dyDescent="0.7">
      <c r="C84" s="2" t="s">
        <v>78</v>
      </c>
    </row>
    <row r="85" spans="3:3" x14ac:dyDescent="0.7">
      <c r="C85" s="2" t="s">
        <v>79</v>
      </c>
    </row>
    <row r="86" spans="3:3" x14ac:dyDescent="0.7">
      <c r="C86" s="2" t="s">
        <v>80</v>
      </c>
    </row>
    <row r="87" spans="3:3" x14ac:dyDescent="0.7">
      <c r="C87" s="2" t="s">
        <v>81</v>
      </c>
    </row>
    <row r="88" spans="3:3" x14ac:dyDescent="0.7">
      <c r="C88" s="2" t="s">
        <v>858</v>
      </c>
    </row>
    <row r="89" spans="3:3" x14ac:dyDescent="0.7">
      <c r="C89" s="2" t="s">
        <v>82</v>
      </c>
    </row>
    <row r="90" spans="3:3" x14ac:dyDescent="0.7">
      <c r="C90" s="2" t="s">
        <v>83</v>
      </c>
    </row>
    <row r="91" spans="3:3" x14ac:dyDescent="0.7">
      <c r="C91" s="2" t="s">
        <v>84</v>
      </c>
    </row>
    <row r="92" spans="3:3" x14ac:dyDescent="0.7">
      <c r="C92" s="2" t="s">
        <v>85</v>
      </c>
    </row>
    <row r="93" spans="3:3" x14ac:dyDescent="0.7">
      <c r="C93" s="2" t="s">
        <v>86</v>
      </c>
    </row>
    <row r="94" spans="3:3" x14ac:dyDescent="0.7">
      <c r="C94" s="2" t="s">
        <v>87</v>
      </c>
    </row>
    <row r="95" spans="3:3" x14ac:dyDescent="0.7">
      <c r="C95" s="2" t="s">
        <v>859</v>
      </c>
    </row>
    <row r="96" spans="3:3" x14ac:dyDescent="0.7">
      <c r="C96" s="2" t="s">
        <v>88</v>
      </c>
    </row>
    <row r="97" spans="3:3" x14ac:dyDescent="0.7">
      <c r="C97" s="2" t="s">
        <v>89</v>
      </c>
    </row>
    <row r="98" spans="3:3" x14ac:dyDescent="0.7">
      <c r="C98" s="2" t="s">
        <v>860</v>
      </c>
    </row>
    <row r="99" spans="3:3" x14ac:dyDescent="0.7">
      <c r="C99" s="2" t="s">
        <v>90</v>
      </c>
    </row>
    <row r="100" spans="3:3" x14ac:dyDescent="0.7">
      <c r="C100" s="2" t="s">
        <v>861</v>
      </c>
    </row>
    <row r="101" spans="3:3" x14ac:dyDescent="0.7">
      <c r="C101" s="2" t="s">
        <v>91</v>
      </c>
    </row>
    <row r="102" spans="3:3" x14ac:dyDescent="0.7">
      <c r="C102" s="2" t="s">
        <v>92</v>
      </c>
    </row>
    <row r="103" spans="3:3" x14ac:dyDescent="0.7">
      <c r="C103" s="2" t="s">
        <v>93</v>
      </c>
    </row>
    <row r="104" spans="3:3" x14ac:dyDescent="0.7">
      <c r="C104" s="2" t="s">
        <v>94</v>
      </c>
    </row>
    <row r="105" spans="3:3" x14ac:dyDescent="0.7">
      <c r="C105" s="2" t="s">
        <v>95</v>
      </c>
    </row>
    <row r="106" spans="3:3" x14ac:dyDescent="0.7">
      <c r="C106" s="2" t="s">
        <v>96</v>
      </c>
    </row>
    <row r="107" spans="3:3" x14ac:dyDescent="0.7">
      <c r="C107" s="2" t="s">
        <v>97</v>
      </c>
    </row>
    <row r="108" spans="3:3" x14ac:dyDescent="0.7">
      <c r="C108" s="2" t="s">
        <v>862</v>
      </c>
    </row>
    <row r="109" spans="3:3" x14ac:dyDescent="0.7">
      <c r="C109" s="2" t="s">
        <v>98</v>
      </c>
    </row>
    <row r="110" spans="3:3" x14ac:dyDescent="0.7">
      <c r="C110" s="2" t="s">
        <v>863</v>
      </c>
    </row>
    <row r="111" spans="3:3" x14ac:dyDescent="0.7">
      <c r="C111" s="2" t="s">
        <v>99</v>
      </c>
    </row>
    <row r="112" spans="3:3" x14ac:dyDescent="0.7">
      <c r="C112" s="2" t="s">
        <v>100</v>
      </c>
    </row>
    <row r="113" spans="3:3" x14ac:dyDescent="0.7">
      <c r="C113" s="2" t="s">
        <v>101</v>
      </c>
    </row>
    <row r="114" spans="3:3" x14ac:dyDescent="0.7">
      <c r="C114" s="2" t="s">
        <v>864</v>
      </c>
    </row>
    <row r="115" spans="3:3" x14ac:dyDescent="0.7">
      <c r="C115" s="2" t="s">
        <v>102</v>
      </c>
    </row>
    <row r="116" spans="3:3" x14ac:dyDescent="0.7">
      <c r="C116" s="2" t="s">
        <v>103</v>
      </c>
    </row>
    <row r="117" spans="3:3" x14ac:dyDescent="0.7">
      <c r="C117" s="2" t="s">
        <v>104</v>
      </c>
    </row>
    <row r="118" spans="3:3" x14ac:dyDescent="0.7">
      <c r="C118" s="2" t="s">
        <v>105</v>
      </c>
    </row>
    <row r="119" spans="3:3" x14ac:dyDescent="0.7">
      <c r="C119" s="2" t="s">
        <v>106</v>
      </c>
    </row>
    <row r="120" spans="3:3" x14ac:dyDescent="0.7">
      <c r="C120" s="2" t="s">
        <v>107</v>
      </c>
    </row>
    <row r="121" spans="3:3" x14ac:dyDescent="0.7">
      <c r="C121" s="2" t="s">
        <v>865</v>
      </c>
    </row>
    <row r="122" spans="3:3" x14ac:dyDescent="0.7">
      <c r="C122" s="2" t="s">
        <v>108</v>
      </c>
    </row>
    <row r="123" spans="3:3" x14ac:dyDescent="0.7">
      <c r="C123" s="2" t="s">
        <v>109</v>
      </c>
    </row>
    <row r="124" spans="3:3" x14ac:dyDescent="0.7">
      <c r="C124" s="2" t="s">
        <v>110</v>
      </c>
    </row>
    <row r="125" spans="3:3" x14ac:dyDescent="0.7">
      <c r="C125" s="2" t="s">
        <v>111</v>
      </c>
    </row>
    <row r="126" spans="3:3" x14ac:dyDescent="0.7">
      <c r="C126" s="2" t="s">
        <v>866</v>
      </c>
    </row>
    <row r="127" spans="3:3" x14ac:dyDescent="0.7">
      <c r="C127" s="2" t="s">
        <v>112</v>
      </c>
    </row>
    <row r="128" spans="3:3" x14ac:dyDescent="0.7">
      <c r="C128" s="2" t="s">
        <v>113</v>
      </c>
    </row>
    <row r="129" spans="3:3" x14ac:dyDescent="0.7">
      <c r="C129" s="2" t="s">
        <v>114</v>
      </c>
    </row>
    <row r="130" spans="3:3" x14ac:dyDescent="0.7">
      <c r="C130" s="2" t="s">
        <v>115</v>
      </c>
    </row>
    <row r="131" spans="3:3" x14ac:dyDescent="0.7">
      <c r="C131" s="2" t="s">
        <v>116</v>
      </c>
    </row>
    <row r="132" spans="3:3" x14ac:dyDescent="0.7">
      <c r="C132" s="2" t="s">
        <v>117</v>
      </c>
    </row>
    <row r="133" spans="3:3" x14ac:dyDescent="0.7">
      <c r="C133" s="2" t="s">
        <v>118</v>
      </c>
    </row>
    <row r="134" spans="3:3" x14ac:dyDescent="0.7">
      <c r="C134" s="2" t="s">
        <v>119</v>
      </c>
    </row>
    <row r="135" spans="3:3" x14ac:dyDescent="0.7">
      <c r="C135" s="2" t="s">
        <v>120</v>
      </c>
    </row>
    <row r="136" spans="3:3" x14ac:dyDescent="0.7">
      <c r="C136" s="2" t="s">
        <v>867</v>
      </c>
    </row>
    <row r="137" spans="3:3" x14ac:dyDescent="0.7">
      <c r="C137" s="2" t="s">
        <v>121</v>
      </c>
    </row>
    <row r="138" spans="3:3" x14ac:dyDescent="0.7">
      <c r="C138" s="2" t="s">
        <v>122</v>
      </c>
    </row>
    <row r="139" spans="3:3" x14ac:dyDescent="0.7">
      <c r="C139" s="2" t="s">
        <v>868</v>
      </c>
    </row>
    <row r="140" spans="3:3" x14ac:dyDescent="0.7">
      <c r="C140" s="2" t="s">
        <v>123</v>
      </c>
    </row>
    <row r="141" spans="3:3" x14ac:dyDescent="0.7">
      <c r="C141" s="2" t="s">
        <v>124</v>
      </c>
    </row>
    <row r="142" spans="3:3" x14ac:dyDescent="0.7">
      <c r="C142" s="2" t="s">
        <v>125</v>
      </c>
    </row>
    <row r="143" spans="3:3" x14ac:dyDescent="0.7">
      <c r="C143" s="2" t="s">
        <v>126</v>
      </c>
    </row>
    <row r="144" spans="3:3" x14ac:dyDescent="0.7">
      <c r="C144" s="2" t="s">
        <v>127</v>
      </c>
    </row>
    <row r="145" spans="3:3" x14ac:dyDescent="0.7">
      <c r="C145" s="2" t="s">
        <v>128</v>
      </c>
    </row>
    <row r="146" spans="3:3" x14ac:dyDescent="0.7">
      <c r="C146" s="2" t="s">
        <v>869</v>
      </c>
    </row>
    <row r="147" spans="3:3" x14ac:dyDescent="0.7">
      <c r="C147" s="2" t="s">
        <v>129</v>
      </c>
    </row>
    <row r="148" spans="3:3" x14ac:dyDescent="0.7">
      <c r="C148" s="2" t="s">
        <v>130</v>
      </c>
    </row>
    <row r="149" spans="3:3" x14ac:dyDescent="0.7">
      <c r="C149" s="2" t="s">
        <v>131</v>
      </c>
    </row>
    <row r="150" spans="3:3" x14ac:dyDescent="0.7">
      <c r="C150" s="2" t="s">
        <v>132</v>
      </c>
    </row>
    <row r="151" spans="3:3" x14ac:dyDescent="0.7">
      <c r="C151" s="2" t="s">
        <v>133</v>
      </c>
    </row>
    <row r="152" spans="3:3" x14ac:dyDescent="0.7">
      <c r="C152" s="2" t="s">
        <v>134</v>
      </c>
    </row>
    <row r="153" spans="3:3" x14ac:dyDescent="0.7">
      <c r="C153" s="2" t="s">
        <v>870</v>
      </c>
    </row>
    <row r="154" spans="3:3" x14ac:dyDescent="0.7">
      <c r="C154" s="2" t="s">
        <v>135</v>
      </c>
    </row>
    <row r="155" spans="3:3" x14ac:dyDescent="0.7">
      <c r="C155" s="2" t="s">
        <v>136</v>
      </c>
    </row>
    <row r="156" spans="3:3" x14ac:dyDescent="0.7">
      <c r="C156" s="2" t="s">
        <v>871</v>
      </c>
    </row>
    <row r="157" spans="3:3" x14ac:dyDescent="0.7">
      <c r="C157" s="2" t="s">
        <v>137</v>
      </c>
    </row>
    <row r="158" spans="3:3" x14ac:dyDescent="0.7">
      <c r="C158" s="2" t="s">
        <v>138</v>
      </c>
    </row>
    <row r="159" spans="3:3" x14ac:dyDescent="0.7">
      <c r="C159" s="2" t="s">
        <v>139</v>
      </c>
    </row>
    <row r="160" spans="3:3" x14ac:dyDescent="0.7">
      <c r="C160" s="2" t="s">
        <v>872</v>
      </c>
    </row>
    <row r="161" spans="3:3" x14ac:dyDescent="0.7">
      <c r="C161" s="2" t="s">
        <v>140</v>
      </c>
    </row>
    <row r="162" spans="3:3" x14ac:dyDescent="0.7">
      <c r="C162" s="2" t="s">
        <v>141</v>
      </c>
    </row>
    <row r="163" spans="3:3" x14ac:dyDescent="0.7">
      <c r="C163" s="2" t="s">
        <v>873</v>
      </c>
    </row>
    <row r="164" spans="3:3" x14ac:dyDescent="0.7">
      <c r="C164" s="2" t="s">
        <v>874</v>
      </c>
    </row>
    <row r="165" spans="3:3" x14ac:dyDescent="0.7">
      <c r="C165" s="2" t="s">
        <v>142</v>
      </c>
    </row>
    <row r="166" spans="3:3" x14ac:dyDescent="0.7">
      <c r="C166" s="2" t="s">
        <v>875</v>
      </c>
    </row>
    <row r="167" spans="3:3" x14ac:dyDescent="0.7">
      <c r="C167" s="2" t="s">
        <v>876</v>
      </c>
    </row>
    <row r="168" spans="3:3" x14ac:dyDescent="0.7">
      <c r="C168" s="2" t="s">
        <v>143</v>
      </c>
    </row>
    <row r="169" spans="3:3" x14ac:dyDescent="0.7">
      <c r="C169" s="2" t="s">
        <v>144</v>
      </c>
    </row>
    <row r="170" spans="3:3" x14ac:dyDescent="0.7">
      <c r="C170" s="2" t="s">
        <v>877</v>
      </c>
    </row>
    <row r="171" spans="3:3" x14ac:dyDescent="0.7">
      <c r="C171" s="2" t="s">
        <v>145</v>
      </c>
    </row>
    <row r="172" spans="3:3" x14ac:dyDescent="0.7">
      <c r="C172" s="2" t="s">
        <v>878</v>
      </c>
    </row>
    <row r="173" spans="3:3" x14ac:dyDescent="0.7">
      <c r="C173" s="2" t="s">
        <v>146</v>
      </c>
    </row>
    <row r="174" spans="3:3" x14ac:dyDescent="0.7">
      <c r="C174" s="2" t="s">
        <v>147</v>
      </c>
    </row>
    <row r="175" spans="3:3" x14ac:dyDescent="0.7">
      <c r="C175" s="2" t="s">
        <v>879</v>
      </c>
    </row>
    <row r="176" spans="3:3" x14ac:dyDescent="0.7">
      <c r="C176" s="2" t="s">
        <v>148</v>
      </c>
    </row>
    <row r="177" spans="3:3" x14ac:dyDescent="0.7">
      <c r="C177" s="2" t="s">
        <v>149</v>
      </c>
    </row>
    <row r="178" spans="3:3" x14ac:dyDescent="0.7">
      <c r="C178" s="2" t="s">
        <v>150</v>
      </c>
    </row>
    <row r="179" spans="3:3" x14ac:dyDescent="0.7">
      <c r="C179" s="2" t="s">
        <v>151</v>
      </c>
    </row>
    <row r="180" spans="3:3" x14ac:dyDescent="0.7">
      <c r="C180" s="2" t="s">
        <v>152</v>
      </c>
    </row>
    <row r="181" spans="3:3" x14ac:dyDescent="0.7">
      <c r="C181" s="2" t="s">
        <v>153</v>
      </c>
    </row>
    <row r="182" spans="3:3" x14ac:dyDescent="0.7">
      <c r="C182" s="2" t="s">
        <v>154</v>
      </c>
    </row>
    <row r="183" spans="3:3" x14ac:dyDescent="0.7">
      <c r="C183" s="2" t="s">
        <v>155</v>
      </c>
    </row>
    <row r="184" spans="3:3" x14ac:dyDescent="0.7">
      <c r="C184" s="2" t="s">
        <v>880</v>
      </c>
    </row>
    <row r="185" spans="3:3" x14ac:dyDescent="0.7">
      <c r="C185" s="2" t="s">
        <v>156</v>
      </c>
    </row>
    <row r="186" spans="3:3" x14ac:dyDescent="0.7">
      <c r="C186" s="2" t="s">
        <v>157</v>
      </c>
    </row>
    <row r="187" spans="3:3" x14ac:dyDescent="0.7">
      <c r="C187" s="2" t="s">
        <v>158</v>
      </c>
    </row>
    <row r="188" spans="3:3" x14ac:dyDescent="0.7">
      <c r="C188" s="2" t="s">
        <v>159</v>
      </c>
    </row>
    <row r="189" spans="3:3" x14ac:dyDescent="0.7">
      <c r="C189" s="2" t="s">
        <v>160</v>
      </c>
    </row>
    <row r="190" spans="3:3" x14ac:dyDescent="0.7">
      <c r="C190" s="2" t="s">
        <v>161</v>
      </c>
    </row>
    <row r="191" spans="3:3" x14ac:dyDescent="0.7">
      <c r="C191" s="2" t="s">
        <v>881</v>
      </c>
    </row>
    <row r="192" spans="3:3" x14ac:dyDescent="0.7">
      <c r="C192" s="2" t="s">
        <v>162</v>
      </c>
    </row>
    <row r="193" spans="3:3" x14ac:dyDescent="0.7">
      <c r="C193" s="2" t="s">
        <v>163</v>
      </c>
    </row>
    <row r="194" spans="3:3" x14ac:dyDescent="0.7">
      <c r="C194" s="2" t="s">
        <v>164</v>
      </c>
    </row>
    <row r="195" spans="3:3" x14ac:dyDescent="0.7">
      <c r="C195" s="2" t="s">
        <v>165</v>
      </c>
    </row>
    <row r="196" spans="3:3" x14ac:dyDescent="0.7">
      <c r="C196" s="2" t="s">
        <v>166</v>
      </c>
    </row>
    <row r="197" spans="3:3" x14ac:dyDescent="0.7">
      <c r="C197" s="2" t="s">
        <v>167</v>
      </c>
    </row>
    <row r="198" spans="3:3" x14ac:dyDescent="0.7">
      <c r="C198" s="2" t="s">
        <v>882</v>
      </c>
    </row>
    <row r="199" spans="3:3" x14ac:dyDescent="0.7">
      <c r="C199" s="2" t="s">
        <v>168</v>
      </c>
    </row>
    <row r="200" spans="3:3" x14ac:dyDescent="0.7">
      <c r="C200" s="2" t="s">
        <v>169</v>
      </c>
    </row>
    <row r="201" spans="3:3" x14ac:dyDescent="0.7">
      <c r="C201" s="2" t="s">
        <v>170</v>
      </c>
    </row>
    <row r="202" spans="3:3" x14ac:dyDescent="0.7">
      <c r="C202" s="2" t="s">
        <v>171</v>
      </c>
    </row>
    <row r="203" spans="3:3" x14ac:dyDescent="0.7">
      <c r="C203" s="2" t="s">
        <v>172</v>
      </c>
    </row>
    <row r="204" spans="3:3" x14ac:dyDescent="0.7">
      <c r="C204" s="2" t="s">
        <v>173</v>
      </c>
    </row>
    <row r="205" spans="3:3" x14ac:dyDescent="0.7">
      <c r="C205" s="2" t="s">
        <v>174</v>
      </c>
    </row>
    <row r="206" spans="3:3" x14ac:dyDescent="0.7">
      <c r="C206" s="2" t="s">
        <v>175</v>
      </c>
    </row>
    <row r="207" spans="3:3" x14ac:dyDescent="0.7">
      <c r="C207" s="2" t="s">
        <v>883</v>
      </c>
    </row>
    <row r="208" spans="3:3" x14ac:dyDescent="0.7">
      <c r="C208" s="2" t="s">
        <v>176</v>
      </c>
    </row>
    <row r="209" spans="3:3" x14ac:dyDescent="0.7">
      <c r="C209" s="2" t="s">
        <v>177</v>
      </c>
    </row>
    <row r="210" spans="3:3" x14ac:dyDescent="0.7">
      <c r="C210" s="2" t="s">
        <v>178</v>
      </c>
    </row>
    <row r="211" spans="3:3" x14ac:dyDescent="0.7">
      <c r="C211" s="2" t="s">
        <v>884</v>
      </c>
    </row>
    <row r="212" spans="3:3" x14ac:dyDescent="0.7">
      <c r="C212" s="2" t="s">
        <v>179</v>
      </c>
    </row>
    <row r="213" spans="3:3" x14ac:dyDescent="0.7">
      <c r="C213" s="2" t="s">
        <v>180</v>
      </c>
    </row>
    <row r="214" spans="3:3" x14ac:dyDescent="0.7">
      <c r="C214" s="2" t="s">
        <v>885</v>
      </c>
    </row>
    <row r="215" spans="3:3" x14ac:dyDescent="0.7">
      <c r="C215" s="2" t="s">
        <v>181</v>
      </c>
    </row>
    <row r="216" spans="3:3" x14ac:dyDescent="0.7">
      <c r="C216" s="2" t="s">
        <v>182</v>
      </c>
    </row>
    <row r="217" spans="3:3" x14ac:dyDescent="0.7">
      <c r="C217" s="2" t="s">
        <v>183</v>
      </c>
    </row>
    <row r="218" spans="3:3" x14ac:dyDescent="0.7">
      <c r="C218" s="2" t="s">
        <v>886</v>
      </c>
    </row>
    <row r="219" spans="3:3" x14ac:dyDescent="0.7">
      <c r="C219" s="2" t="s">
        <v>184</v>
      </c>
    </row>
    <row r="220" spans="3:3" x14ac:dyDescent="0.7">
      <c r="C220" s="2" t="s">
        <v>185</v>
      </c>
    </row>
    <row r="221" spans="3:3" x14ac:dyDescent="0.7">
      <c r="C221" s="2" t="s">
        <v>186</v>
      </c>
    </row>
    <row r="222" spans="3:3" x14ac:dyDescent="0.7">
      <c r="C222" s="2" t="s">
        <v>187</v>
      </c>
    </row>
    <row r="223" spans="3:3" x14ac:dyDescent="0.7">
      <c r="C223" s="2" t="s">
        <v>188</v>
      </c>
    </row>
    <row r="224" spans="3:3" x14ac:dyDescent="0.7">
      <c r="C224" s="2" t="s">
        <v>189</v>
      </c>
    </row>
    <row r="225" spans="3:3" x14ac:dyDescent="0.7">
      <c r="C225" s="2" t="s">
        <v>190</v>
      </c>
    </row>
    <row r="226" spans="3:3" x14ac:dyDescent="0.7">
      <c r="C226" s="2" t="s">
        <v>191</v>
      </c>
    </row>
    <row r="227" spans="3:3" x14ac:dyDescent="0.7">
      <c r="C227" s="2" t="s">
        <v>192</v>
      </c>
    </row>
    <row r="228" spans="3:3" x14ac:dyDescent="0.7">
      <c r="C228" s="2" t="s">
        <v>887</v>
      </c>
    </row>
    <row r="229" spans="3:3" x14ac:dyDescent="0.7">
      <c r="C229" s="2" t="s">
        <v>193</v>
      </c>
    </row>
    <row r="230" spans="3:3" x14ac:dyDescent="0.7">
      <c r="C230" s="2" t="s">
        <v>888</v>
      </c>
    </row>
    <row r="231" spans="3:3" x14ac:dyDescent="0.7">
      <c r="C231" s="2" t="s">
        <v>194</v>
      </c>
    </row>
    <row r="232" spans="3:3" x14ac:dyDescent="0.7">
      <c r="C232" s="2" t="s">
        <v>889</v>
      </c>
    </row>
    <row r="233" spans="3:3" x14ac:dyDescent="0.7">
      <c r="C233" s="2" t="s">
        <v>195</v>
      </c>
    </row>
    <row r="234" spans="3:3" x14ac:dyDescent="0.7">
      <c r="C234" s="2" t="s">
        <v>890</v>
      </c>
    </row>
    <row r="235" spans="3:3" x14ac:dyDescent="0.7">
      <c r="C235" s="2" t="s">
        <v>196</v>
      </c>
    </row>
    <row r="236" spans="3:3" x14ac:dyDescent="0.7">
      <c r="C236" s="2" t="s">
        <v>197</v>
      </c>
    </row>
    <row r="237" spans="3:3" x14ac:dyDescent="0.7">
      <c r="C237" s="2" t="s">
        <v>198</v>
      </c>
    </row>
    <row r="238" spans="3:3" x14ac:dyDescent="0.7">
      <c r="C238" s="2" t="s">
        <v>891</v>
      </c>
    </row>
    <row r="239" spans="3:3" x14ac:dyDescent="0.7">
      <c r="C239" s="2" t="s">
        <v>199</v>
      </c>
    </row>
    <row r="240" spans="3:3" x14ac:dyDescent="0.7">
      <c r="C240" s="2" t="s">
        <v>200</v>
      </c>
    </row>
    <row r="241" spans="3:3" x14ac:dyDescent="0.7">
      <c r="C241" s="2" t="s">
        <v>201</v>
      </c>
    </row>
    <row r="242" spans="3:3" x14ac:dyDescent="0.7">
      <c r="C242" s="2" t="s">
        <v>892</v>
      </c>
    </row>
    <row r="243" spans="3:3" x14ac:dyDescent="0.7">
      <c r="C243" s="2" t="s">
        <v>202</v>
      </c>
    </row>
    <row r="244" spans="3:3" x14ac:dyDescent="0.7">
      <c r="C244" s="2" t="s">
        <v>203</v>
      </c>
    </row>
    <row r="245" spans="3:3" x14ac:dyDescent="0.7">
      <c r="C245" s="2" t="s">
        <v>204</v>
      </c>
    </row>
    <row r="246" spans="3:3" x14ac:dyDescent="0.7">
      <c r="C246" s="2" t="s">
        <v>893</v>
      </c>
    </row>
    <row r="247" spans="3:3" x14ac:dyDescent="0.7">
      <c r="C247" s="2" t="s">
        <v>205</v>
      </c>
    </row>
    <row r="248" spans="3:3" x14ac:dyDescent="0.7">
      <c r="C248" s="2" t="s">
        <v>206</v>
      </c>
    </row>
    <row r="249" spans="3:3" x14ac:dyDescent="0.7">
      <c r="C249" s="2" t="s">
        <v>894</v>
      </c>
    </row>
    <row r="250" spans="3:3" x14ac:dyDescent="0.7">
      <c r="C250" s="2" t="s">
        <v>207</v>
      </c>
    </row>
    <row r="251" spans="3:3" x14ac:dyDescent="0.7">
      <c r="C251" s="2" t="s">
        <v>895</v>
      </c>
    </row>
    <row r="252" spans="3:3" x14ac:dyDescent="0.7">
      <c r="C252" s="2" t="s">
        <v>208</v>
      </c>
    </row>
    <row r="253" spans="3:3" x14ac:dyDescent="0.7">
      <c r="C253" s="2" t="s">
        <v>209</v>
      </c>
    </row>
    <row r="254" spans="3:3" x14ac:dyDescent="0.7">
      <c r="C254" s="2" t="s">
        <v>210</v>
      </c>
    </row>
    <row r="255" spans="3:3" x14ac:dyDescent="0.7">
      <c r="C255" s="2" t="s">
        <v>211</v>
      </c>
    </row>
    <row r="256" spans="3:3" x14ac:dyDescent="0.7">
      <c r="C256" s="2" t="s">
        <v>212</v>
      </c>
    </row>
    <row r="257" spans="3:3" x14ac:dyDescent="0.7">
      <c r="C257" s="2" t="s">
        <v>213</v>
      </c>
    </row>
    <row r="258" spans="3:3" x14ac:dyDescent="0.7">
      <c r="C258" s="2" t="s">
        <v>896</v>
      </c>
    </row>
    <row r="259" spans="3:3" x14ac:dyDescent="0.7">
      <c r="C259" s="2" t="s">
        <v>214</v>
      </c>
    </row>
    <row r="260" spans="3:3" x14ac:dyDescent="0.7">
      <c r="C260" s="2" t="s">
        <v>897</v>
      </c>
    </row>
    <row r="261" spans="3:3" x14ac:dyDescent="0.7">
      <c r="C261" s="2" t="s">
        <v>215</v>
      </c>
    </row>
    <row r="262" spans="3:3" x14ac:dyDescent="0.7">
      <c r="C262" s="2" t="s">
        <v>216</v>
      </c>
    </row>
    <row r="263" spans="3:3" x14ac:dyDescent="0.7">
      <c r="C263" s="2" t="s">
        <v>217</v>
      </c>
    </row>
    <row r="264" spans="3:3" x14ac:dyDescent="0.7">
      <c r="C264" s="2" t="s">
        <v>218</v>
      </c>
    </row>
    <row r="265" spans="3:3" x14ac:dyDescent="0.7">
      <c r="C265" s="2" t="s">
        <v>898</v>
      </c>
    </row>
    <row r="266" spans="3:3" x14ac:dyDescent="0.7">
      <c r="C266" s="2" t="s">
        <v>219</v>
      </c>
    </row>
    <row r="267" spans="3:3" x14ac:dyDescent="0.7">
      <c r="C267" s="2" t="s">
        <v>220</v>
      </c>
    </row>
    <row r="268" spans="3:3" x14ac:dyDescent="0.7">
      <c r="C268" s="2" t="s">
        <v>221</v>
      </c>
    </row>
    <row r="269" spans="3:3" x14ac:dyDescent="0.7">
      <c r="C269" s="2" t="s">
        <v>222</v>
      </c>
    </row>
    <row r="270" spans="3:3" x14ac:dyDescent="0.7">
      <c r="C270" s="2" t="s">
        <v>223</v>
      </c>
    </row>
    <row r="271" spans="3:3" x14ac:dyDescent="0.7">
      <c r="C271" s="2" t="s">
        <v>899</v>
      </c>
    </row>
    <row r="272" spans="3:3" x14ac:dyDescent="0.7">
      <c r="C272" s="2" t="s">
        <v>224</v>
      </c>
    </row>
    <row r="273" spans="3:3" x14ac:dyDescent="0.7">
      <c r="C273" s="2" t="s">
        <v>225</v>
      </c>
    </row>
    <row r="274" spans="3:3" x14ac:dyDescent="0.7">
      <c r="C274" s="2" t="s">
        <v>226</v>
      </c>
    </row>
    <row r="275" spans="3:3" x14ac:dyDescent="0.7">
      <c r="C275" s="2" t="s">
        <v>227</v>
      </c>
    </row>
    <row r="276" spans="3:3" x14ac:dyDescent="0.7">
      <c r="C276" s="2" t="s">
        <v>900</v>
      </c>
    </row>
    <row r="277" spans="3:3" x14ac:dyDescent="0.7">
      <c r="C277" s="2" t="s">
        <v>228</v>
      </c>
    </row>
    <row r="278" spans="3:3" x14ac:dyDescent="0.7">
      <c r="C278" s="2" t="s">
        <v>229</v>
      </c>
    </row>
    <row r="279" spans="3:3" x14ac:dyDescent="0.7">
      <c r="C279" s="2" t="s">
        <v>901</v>
      </c>
    </row>
    <row r="280" spans="3:3" x14ac:dyDescent="0.7">
      <c r="C280" s="2" t="s">
        <v>230</v>
      </c>
    </row>
    <row r="281" spans="3:3" x14ac:dyDescent="0.7">
      <c r="C281" s="2" t="s">
        <v>231</v>
      </c>
    </row>
    <row r="282" spans="3:3" x14ac:dyDescent="0.7">
      <c r="C282" s="2" t="s">
        <v>902</v>
      </c>
    </row>
    <row r="283" spans="3:3" x14ac:dyDescent="0.7">
      <c r="C283" s="2" t="s">
        <v>232</v>
      </c>
    </row>
    <row r="284" spans="3:3" x14ac:dyDescent="0.7">
      <c r="C284" s="2" t="s">
        <v>233</v>
      </c>
    </row>
    <row r="285" spans="3:3" x14ac:dyDescent="0.7">
      <c r="C285" s="2" t="s">
        <v>234</v>
      </c>
    </row>
    <row r="286" spans="3:3" x14ac:dyDescent="0.7">
      <c r="C286" s="2" t="s">
        <v>235</v>
      </c>
    </row>
    <row r="287" spans="3:3" x14ac:dyDescent="0.7">
      <c r="C287" s="2" t="s">
        <v>236</v>
      </c>
    </row>
    <row r="288" spans="3:3" x14ac:dyDescent="0.7">
      <c r="C288" s="2" t="s">
        <v>237</v>
      </c>
    </row>
    <row r="289" spans="3:3" x14ac:dyDescent="0.7">
      <c r="C289" s="2" t="s">
        <v>903</v>
      </c>
    </row>
    <row r="290" spans="3:3" x14ac:dyDescent="0.7">
      <c r="C290" s="2" t="s">
        <v>238</v>
      </c>
    </row>
    <row r="291" spans="3:3" x14ac:dyDescent="0.7">
      <c r="C291" s="2" t="s">
        <v>904</v>
      </c>
    </row>
    <row r="292" spans="3:3" x14ac:dyDescent="0.7">
      <c r="C292" s="2" t="s">
        <v>239</v>
      </c>
    </row>
    <row r="293" spans="3:3" x14ac:dyDescent="0.7">
      <c r="C293" s="2" t="s">
        <v>905</v>
      </c>
    </row>
    <row r="294" spans="3:3" x14ac:dyDescent="0.7">
      <c r="C294" s="2" t="s">
        <v>906</v>
      </c>
    </row>
    <row r="295" spans="3:3" x14ac:dyDescent="0.7">
      <c r="C295" s="2" t="s">
        <v>240</v>
      </c>
    </row>
    <row r="296" spans="3:3" x14ac:dyDescent="0.7">
      <c r="C296" s="2" t="s">
        <v>241</v>
      </c>
    </row>
    <row r="297" spans="3:3" x14ac:dyDescent="0.7">
      <c r="C297" s="2" t="s">
        <v>907</v>
      </c>
    </row>
    <row r="298" spans="3:3" x14ac:dyDescent="0.7">
      <c r="C298" s="2" t="s">
        <v>242</v>
      </c>
    </row>
    <row r="299" spans="3:3" x14ac:dyDescent="0.7">
      <c r="C299" s="2" t="s">
        <v>243</v>
      </c>
    </row>
    <row r="300" spans="3:3" x14ac:dyDescent="0.7">
      <c r="C300" s="2" t="s">
        <v>908</v>
      </c>
    </row>
    <row r="301" spans="3:3" x14ac:dyDescent="0.7">
      <c r="C301" s="2" t="s">
        <v>244</v>
      </c>
    </row>
    <row r="302" spans="3:3" x14ac:dyDescent="0.7">
      <c r="C302" s="2" t="s">
        <v>245</v>
      </c>
    </row>
    <row r="303" spans="3:3" x14ac:dyDescent="0.7">
      <c r="C303" s="2" t="s">
        <v>246</v>
      </c>
    </row>
    <row r="304" spans="3:3" x14ac:dyDescent="0.7">
      <c r="C304" s="2" t="s">
        <v>247</v>
      </c>
    </row>
    <row r="305" spans="3:3" x14ac:dyDescent="0.7">
      <c r="C305" s="2" t="s">
        <v>248</v>
      </c>
    </row>
    <row r="306" spans="3:3" x14ac:dyDescent="0.7">
      <c r="C306" s="2" t="s">
        <v>249</v>
      </c>
    </row>
    <row r="307" spans="3:3" x14ac:dyDescent="0.7">
      <c r="C307" s="2" t="s">
        <v>909</v>
      </c>
    </row>
    <row r="308" spans="3:3" x14ac:dyDescent="0.7">
      <c r="C308" s="2" t="s">
        <v>250</v>
      </c>
    </row>
    <row r="309" spans="3:3" x14ac:dyDescent="0.7">
      <c r="C309" s="2" t="s">
        <v>251</v>
      </c>
    </row>
    <row r="310" spans="3:3" x14ac:dyDescent="0.7">
      <c r="C310" s="2" t="s">
        <v>252</v>
      </c>
    </row>
    <row r="311" spans="3:3" x14ac:dyDescent="0.7">
      <c r="C311" s="2" t="s">
        <v>253</v>
      </c>
    </row>
    <row r="312" spans="3:3" x14ac:dyDescent="0.7">
      <c r="C312" s="2" t="s">
        <v>910</v>
      </c>
    </row>
    <row r="313" spans="3:3" x14ac:dyDescent="0.7">
      <c r="C313" s="2" t="s">
        <v>254</v>
      </c>
    </row>
    <row r="314" spans="3:3" x14ac:dyDescent="0.7">
      <c r="C314" s="2" t="s">
        <v>255</v>
      </c>
    </row>
    <row r="315" spans="3:3" x14ac:dyDescent="0.7">
      <c r="C315" s="2" t="s">
        <v>256</v>
      </c>
    </row>
    <row r="316" spans="3:3" x14ac:dyDescent="0.7">
      <c r="C316" s="2" t="s">
        <v>257</v>
      </c>
    </row>
    <row r="317" spans="3:3" x14ac:dyDescent="0.7">
      <c r="C317" s="2" t="s">
        <v>911</v>
      </c>
    </row>
    <row r="318" spans="3:3" x14ac:dyDescent="0.7">
      <c r="C318" s="2" t="s">
        <v>912</v>
      </c>
    </row>
    <row r="319" spans="3:3" x14ac:dyDescent="0.7">
      <c r="C319" s="2" t="s">
        <v>913</v>
      </c>
    </row>
    <row r="320" spans="3:3" x14ac:dyDescent="0.7">
      <c r="C320" s="2" t="s">
        <v>914</v>
      </c>
    </row>
    <row r="321" spans="3:3" x14ac:dyDescent="0.7">
      <c r="C321" s="2" t="s">
        <v>915</v>
      </c>
    </row>
    <row r="322" spans="3:3" x14ac:dyDescent="0.7">
      <c r="C322" s="2" t="s">
        <v>916</v>
      </c>
    </row>
    <row r="323" spans="3:3" x14ac:dyDescent="0.7">
      <c r="C323" s="2" t="s">
        <v>917</v>
      </c>
    </row>
    <row r="324" spans="3:3" x14ac:dyDescent="0.7">
      <c r="C324" s="2" t="s">
        <v>918</v>
      </c>
    </row>
    <row r="325" spans="3:3" x14ac:dyDescent="0.7">
      <c r="C325" s="2" t="s">
        <v>919</v>
      </c>
    </row>
    <row r="326" spans="3:3" x14ac:dyDescent="0.7">
      <c r="C326" s="2" t="s">
        <v>258</v>
      </c>
    </row>
    <row r="327" spans="3:3" x14ac:dyDescent="0.7">
      <c r="C327" s="2" t="s">
        <v>259</v>
      </c>
    </row>
    <row r="328" spans="3:3" x14ac:dyDescent="0.7">
      <c r="C328" s="2" t="s">
        <v>260</v>
      </c>
    </row>
    <row r="329" spans="3:3" x14ac:dyDescent="0.7">
      <c r="C329" s="2" t="s">
        <v>261</v>
      </c>
    </row>
    <row r="330" spans="3:3" x14ac:dyDescent="0.7">
      <c r="C330" s="2" t="s">
        <v>262</v>
      </c>
    </row>
    <row r="331" spans="3:3" x14ac:dyDescent="0.7">
      <c r="C331" s="2" t="s">
        <v>920</v>
      </c>
    </row>
    <row r="332" spans="3:3" x14ac:dyDescent="0.7">
      <c r="C332" s="2" t="s">
        <v>263</v>
      </c>
    </row>
    <row r="333" spans="3:3" x14ac:dyDescent="0.7">
      <c r="C333" s="2" t="s">
        <v>264</v>
      </c>
    </row>
    <row r="334" spans="3:3" x14ac:dyDescent="0.7">
      <c r="C334" s="2" t="s">
        <v>265</v>
      </c>
    </row>
    <row r="335" spans="3:3" x14ac:dyDescent="0.7">
      <c r="C335" s="2" t="s">
        <v>266</v>
      </c>
    </row>
    <row r="336" spans="3:3" x14ac:dyDescent="0.7">
      <c r="C336" s="2" t="s">
        <v>267</v>
      </c>
    </row>
    <row r="337" spans="3:3" x14ac:dyDescent="0.7">
      <c r="C337" s="2" t="s">
        <v>268</v>
      </c>
    </row>
    <row r="338" spans="3:3" x14ac:dyDescent="0.7">
      <c r="C338" s="2" t="s">
        <v>269</v>
      </c>
    </row>
    <row r="339" spans="3:3" x14ac:dyDescent="0.7">
      <c r="C339" s="2" t="s">
        <v>921</v>
      </c>
    </row>
    <row r="340" spans="3:3" x14ac:dyDescent="0.7">
      <c r="C340" s="2" t="s">
        <v>270</v>
      </c>
    </row>
    <row r="341" spans="3:3" x14ac:dyDescent="0.7">
      <c r="C341" s="2" t="s">
        <v>271</v>
      </c>
    </row>
    <row r="342" spans="3:3" x14ac:dyDescent="0.7">
      <c r="C342" s="2" t="s">
        <v>922</v>
      </c>
    </row>
    <row r="343" spans="3:3" x14ac:dyDescent="0.7">
      <c r="C343" s="2" t="s">
        <v>923</v>
      </c>
    </row>
    <row r="344" spans="3:3" x14ac:dyDescent="0.7">
      <c r="C344" s="2" t="s">
        <v>272</v>
      </c>
    </row>
    <row r="345" spans="3:3" x14ac:dyDescent="0.7">
      <c r="C345" s="2" t="s">
        <v>273</v>
      </c>
    </row>
    <row r="346" spans="3:3" x14ac:dyDescent="0.7">
      <c r="C346" s="2" t="s">
        <v>274</v>
      </c>
    </row>
    <row r="347" spans="3:3" x14ac:dyDescent="0.7">
      <c r="C347" s="2" t="s">
        <v>275</v>
      </c>
    </row>
    <row r="348" spans="3:3" x14ac:dyDescent="0.7">
      <c r="C348" s="2" t="s">
        <v>276</v>
      </c>
    </row>
    <row r="349" spans="3:3" x14ac:dyDescent="0.7">
      <c r="C349" s="2" t="s">
        <v>277</v>
      </c>
    </row>
    <row r="350" spans="3:3" x14ac:dyDescent="0.7">
      <c r="C350" s="2" t="s">
        <v>278</v>
      </c>
    </row>
    <row r="351" spans="3:3" x14ac:dyDescent="0.7">
      <c r="C351" s="2" t="s">
        <v>279</v>
      </c>
    </row>
    <row r="352" spans="3:3" x14ac:dyDescent="0.7">
      <c r="C352" s="2" t="s">
        <v>280</v>
      </c>
    </row>
    <row r="353" spans="3:3" x14ac:dyDescent="0.7">
      <c r="C353" s="2" t="s">
        <v>924</v>
      </c>
    </row>
    <row r="354" spans="3:3" x14ac:dyDescent="0.7">
      <c r="C354" s="2" t="s">
        <v>281</v>
      </c>
    </row>
    <row r="355" spans="3:3" x14ac:dyDescent="0.7">
      <c r="C355" s="2" t="s">
        <v>282</v>
      </c>
    </row>
    <row r="356" spans="3:3" x14ac:dyDescent="0.7">
      <c r="C356" s="2" t="s">
        <v>283</v>
      </c>
    </row>
    <row r="357" spans="3:3" x14ac:dyDescent="0.7">
      <c r="C357" s="2" t="s">
        <v>925</v>
      </c>
    </row>
    <row r="358" spans="3:3" x14ac:dyDescent="0.7">
      <c r="C358" s="2" t="s">
        <v>284</v>
      </c>
    </row>
    <row r="359" spans="3:3" x14ac:dyDescent="0.7">
      <c r="C359" s="2" t="s">
        <v>285</v>
      </c>
    </row>
    <row r="360" spans="3:3" x14ac:dyDescent="0.7">
      <c r="C360" s="2" t="s">
        <v>926</v>
      </c>
    </row>
    <row r="361" spans="3:3" x14ac:dyDescent="0.7">
      <c r="C361" s="2" t="s">
        <v>286</v>
      </c>
    </row>
    <row r="362" spans="3:3" x14ac:dyDescent="0.7">
      <c r="C362" s="2" t="s">
        <v>287</v>
      </c>
    </row>
    <row r="363" spans="3:3" x14ac:dyDescent="0.7">
      <c r="C363" s="2" t="s">
        <v>927</v>
      </c>
    </row>
    <row r="364" spans="3:3" x14ac:dyDescent="0.7">
      <c r="C364" s="2" t="s">
        <v>288</v>
      </c>
    </row>
    <row r="365" spans="3:3" x14ac:dyDescent="0.7">
      <c r="C365" s="2" t="s">
        <v>289</v>
      </c>
    </row>
    <row r="366" spans="3:3" x14ac:dyDescent="0.7">
      <c r="C366" s="2" t="s">
        <v>928</v>
      </c>
    </row>
    <row r="367" spans="3:3" x14ac:dyDescent="0.7">
      <c r="C367" s="2" t="s">
        <v>290</v>
      </c>
    </row>
    <row r="368" spans="3:3" x14ac:dyDescent="0.7">
      <c r="C368" s="2" t="s">
        <v>929</v>
      </c>
    </row>
    <row r="369" spans="3:3" x14ac:dyDescent="0.7">
      <c r="C369" s="2" t="s">
        <v>291</v>
      </c>
    </row>
    <row r="370" spans="3:3" x14ac:dyDescent="0.7">
      <c r="C370" s="2" t="s">
        <v>930</v>
      </c>
    </row>
    <row r="371" spans="3:3" x14ac:dyDescent="0.7">
      <c r="C371" s="2" t="s">
        <v>931</v>
      </c>
    </row>
    <row r="372" spans="3:3" x14ac:dyDescent="0.7">
      <c r="C372" s="2" t="s">
        <v>932</v>
      </c>
    </row>
    <row r="373" spans="3:3" x14ac:dyDescent="0.7">
      <c r="C373" s="2" t="s">
        <v>292</v>
      </c>
    </row>
    <row r="374" spans="3:3" x14ac:dyDescent="0.7">
      <c r="C374" s="2" t="s">
        <v>293</v>
      </c>
    </row>
    <row r="375" spans="3:3" x14ac:dyDescent="0.7">
      <c r="C375" s="2" t="s">
        <v>933</v>
      </c>
    </row>
    <row r="376" spans="3:3" x14ac:dyDescent="0.7">
      <c r="C376" s="2" t="s">
        <v>294</v>
      </c>
    </row>
    <row r="377" spans="3:3" x14ac:dyDescent="0.7">
      <c r="C377" s="2" t="s">
        <v>295</v>
      </c>
    </row>
    <row r="378" spans="3:3" x14ac:dyDescent="0.7">
      <c r="C378" s="2" t="s">
        <v>934</v>
      </c>
    </row>
    <row r="379" spans="3:3" x14ac:dyDescent="0.7">
      <c r="C379" s="2" t="s">
        <v>296</v>
      </c>
    </row>
    <row r="380" spans="3:3" x14ac:dyDescent="0.7">
      <c r="C380" s="2" t="s">
        <v>297</v>
      </c>
    </row>
    <row r="381" spans="3:3" x14ac:dyDescent="0.7">
      <c r="C381" s="2" t="s">
        <v>935</v>
      </c>
    </row>
    <row r="382" spans="3:3" x14ac:dyDescent="0.7">
      <c r="C382" s="2" t="s">
        <v>936</v>
      </c>
    </row>
    <row r="383" spans="3:3" x14ac:dyDescent="0.7">
      <c r="C383" s="2" t="s">
        <v>299</v>
      </c>
    </row>
    <row r="384" spans="3:3" x14ac:dyDescent="0.7">
      <c r="C384" s="2" t="s">
        <v>937</v>
      </c>
    </row>
    <row r="385" spans="3:3" x14ac:dyDescent="0.7">
      <c r="C385" s="2" t="s">
        <v>938</v>
      </c>
    </row>
    <row r="386" spans="3:3" x14ac:dyDescent="0.7">
      <c r="C386" s="2" t="s">
        <v>939</v>
      </c>
    </row>
    <row r="387" spans="3:3" x14ac:dyDescent="0.7">
      <c r="C387" s="2" t="s">
        <v>300</v>
      </c>
    </row>
    <row r="388" spans="3:3" x14ac:dyDescent="0.7">
      <c r="C388" s="2" t="s">
        <v>301</v>
      </c>
    </row>
    <row r="389" spans="3:3" x14ac:dyDescent="0.7">
      <c r="C389" s="2" t="s">
        <v>940</v>
      </c>
    </row>
    <row r="390" spans="3:3" x14ac:dyDescent="0.7">
      <c r="C390" s="2" t="s">
        <v>302</v>
      </c>
    </row>
    <row r="391" spans="3:3" x14ac:dyDescent="0.7">
      <c r="C391" s="2" t="s">
        <v>303</v>
      </c>
    </row>
    <row r="392" spans="3:3" x14ac:dyDescent="0.7">
      <c r="C392" s="2" t="s">
        <v>304</v>
      </c>
    </row>
    <row r="393" spans="3:3" x14ac:dyDescent="0.7">
      <c r="C393" s="2" t="s">
        <v>305</v>
      </c>
    </row>
    <row r="394" spans="3:3" x14ac:dyDescent="0.7">
      <c r="C394" s="2" t="s">
        <v>306</v>
      </c>
    </row>
    <row r="395" spans="3:3" x14ac:dyDescent="0.7">
      <c r="C395" s="2" t="s">
        <v>307</v>
      </c>
    </row>
    <row r="396" spans="3:3" x14ac:dyDescent="0.7">
      <c r="C396" s="2" t="s">
        <v>941</v>
      </c>
    </row>
    <row r="397" spans="3:3" x14ac:dyDescent="0.7">
      <c r="C397" s="2" t="s">
        <v>308</v>
      </c>
    </row>
    <row r="398" spans="3:3" x14ac:dyDescent="0.7">
      <c r="C398" s="2" t="s">
        <v>309</v>
      </c>
    </row>
    <row r="399" spans="3:3" x14ac:dyDescent="0.7">
      <c r="C399" s="2" t="s">
        <v>942</v>
      </c>
    </row>
    <row r="400" spans="3:3" x14ac:dyDescent="0.7">
      <c r="C400" s="2" t="s">
        <v>943</v>
      </c>
    </row>
    <row r="401" spans="3:3" x14ac:dyDescent="0.7">
      <c r="C401" s="2" t="s">
        <v>944</v>
      </c>
    </row>
    <row r="402" spans="3:3" x14ac:dyDescent="0.7">
      <c r="C402" s="2" t="s">
        <v>310</v>
      </c>
    </row>
    <row r="403" spans="3:3" x14ac:dyDescent="0.7">
      <c r="C403" s="2" t="s">
        <v>945</v>
      </c>
    </row>
    <row r="404" spans="3:3" x14ac:dyDescent="0.7">
      <c r="C404" s="2" t="s">
        <v>311</v>
      </c>
    </row>
    <row r="405" spans="3:3" x14ac:dyDescent="0.7">
      <c r="C405" s="2" t="s">
        <v>312</v>
      </c>
    </row>
    <row r="406" spans="3:3" x14ac:dyDescent="0.7">
      <c r="C406" s="2" t="s">
        <v>313</v>
      </c>
    </row>
    <row r="407" spans="3:3" x14ac:dyDescent="0.7">
      <c r="C407" s="2" t="s">
        <v>946</v>
      </c>
    </row>
    <row r="408" spans="3:3" x14ac:dyDescent="0.7">
      <c r="C408" s="2" t="s">
        <v>314</v>
      </c>
    </row>
    <row r="409" spans="3:3" x14ac:dyDescent="0.7">
      <c r="C409" s="2" t="s">
        <v>947</v>
      </c>
    </row>
    <row r="410" spans="3:3" x14ac:dyDescent="0.7">
      <c r="C410" s="2" t="s">
        <v>315</v>
      </c>
    </row>
    <row r="411" spans="3:3" x14ac:dyDescent="0.7">
      <c r="C411" s="2" t="s">
        <v>948</v>
      </c>
    </row>
    <row r="412" spans="3:3" x14ac:dyDescent="0.7">
      <c r="C412" s="2" t="s">
        <v>316</v>
      </c>
    </row>
    <row r="413" spans="3:3" x14ac:dyDescent="0.7">
      <c r="C413" s="2" t="s">
        <v>317</v>
      </c>
    </row>
    <row r="414" spans="3:3" x14ac:dyDescent="0.7">
      <c r="C414" s="2" t="s">
        <v>318</v>
      </c>
    </row>
    <row r="415" spans="3:3" x14ac:dyDescent="0.7">
      <c r="C415" s="2" t="s">
        <v>319</v>
      </c>
    </row>
    <row r="416" spans="3:3" x14ac:dyDescent="0.7">
      <c r="C416" s="2" t="s">
        <v>320</v>
      </c>
    </row>
    <row r="417" spans="3:3" x14ac:dyDescent="0.7">
      <c r="C417" s="2" t="s">
        <v>321</v>
      </c>
    </row>
    <row r="418" spans="3:3" x14ac:dyDescent="0.7">
      <c r="C418" s="2" t="s">
        <v>322</v>
      </c>
    </row>
    <row r="419" spans="3:3" x14ac:dyDescent="0.7">
      <c r="C419" s="2" t="s">
        <v>949</v>
      </c>
    </row>
    <row r="420" spans="3:3" x14ac:dyDescent="0.7">
      <c r="C420" s="2" t="s">
        <v>950</v>
      </c>
    </row>
    <row r="421" spans="3:3" x14ac:dyDescent="0.7">
      <c r="C421" s="2" t="s">
        <v>323</v>
      </c>
    </row>
    <row r="422" spans="3:3" x14ac:dyDescent="0.7">
      <c r="C422" s="2" t="s">
        <v>324</v>
      </c>
    </row>
    <row r="423" spans="3:3" x14ac:dyDescent="0.7">
      <c r="C423" s="2" t="s">
        <v>325</v>
      </c>
    </row>
    <row r="424" spans="3:3" x14ac:dyDescent="0.7">
      <c r="C424" s="2" t="s">
        <v>951</v>
      </c>
    </row>
    <row r="425" spans="3:3" x14ac:dyDescent="0.7">
      <c r="C425" s="2" t="s">
        <v>952</v>
      </c>
    </row>
    <row r="426" spans="3:3" x14ac:dyDescent="0.7">
      <c r="C426" s="2" t="s">
        <v>326</v>
      </c>
    </row>
    <row r="427" spans="3:3" x14ac:dyDescent="0.7">
      <c r="C427" s="2" t="s">
        <v>327</v>
      </c>
    </row>
    <row r="428" spans="3:3" x14ac:dyDescent="0.7">
      <c r="C428" s="2" t="s">
        <v>328</v>
      </c>
    </row>
    <row r="429" spans="3:3" x14ac:dyDescent="0.7">
      <c r="C429" s="2" t="s">
        <v>953</v>
      </c>
    </row>
    <row r="430" spans="3:3" x14ac:dyDescent="0.7">
      <c r="C430" s="2" t="s">
        <v>954</v>
      </c>
    </row>
    <row r="431" spans="3:3" x14ac:dyDescent="0.7">
      <c r="C431" s="2" t="s">
        <v>329</v>
      </c>
    </row>
    <row r="432" spans="3:3" x14ac:dyDescent="0.7">
      <c r="C432" s="2" t="s">
        <v>330</v>
      </c>
    </row>
    <row r="433" spans="3:3" x14ac:dyDescent="0.7">
      <c r="C433" s="2" t="s">
        <v>955</v>
      </c>
    </row>
    <row r="434" spans="3:3" x14ac:dyDescent="0.7">
      <c r="C434" s="2" t="s">
        <v>331</v>
      </c>
    </row>
    <row r="435" spans="3:3" x14ac:dyDescent="0.7">
      <c r="C435" s="2" t="s">
        <v>332</v>
      </c>
    </row>
    <row r="436" spans="3:3" x14ac:dyDescent="0.7">
      <c r="C436" s="2" t="s">
        <v>956</v>
      </c>
    </row>
    <row r="437" spans="3:3" x14ac:dyDescent="0.7">
      <c r="C437" s="2" t="s">
        <v>957</v>
      </c>
    </row>
    <row r="438" spans="3:3" x14ac:dyDescent="0.7">
      <c r="C438" s="2" t="s">
        <v>333</v>
      </c>
    </row>
    <row r="439" spans="3:3" x14ac:dyDescent="0.7">
      <c r="C439" s="2" t="s">
        <v>334</v>
      </c>
    </row>
    <row r="440" spans="3:3" x14ac:dyDescent="0.7">
      <c r="C440" s="2" t="s">
        <v>335</v>
      </c>
    </row>
    <row r="441" spans="3:3" x14ac:dyDescent="0.7">
      <c r="C441" s="2" t="s">
        <v>336</v>
      </c>
    </row>
    <row r="442" spans="3:3" x14ac:dyDescent="0.7">
      <c r="C442" s="2" t="s">
        <v>337</v>
      </c>
    </row>
    <row r="443" spans="3:3" x14ac:dyDescent="0.7">
      <c r="C443" s="2" t="s">
        <v>338</v>
      </c>
    </row>
    <row r="444" spans="3:3" x14ac:dyDescent="0.7">
      <c r="C444" s="2" t="s">
        <v>958</v>
      </c>
    </row>
    <row r="445" spans="3:3" x14ac:dyDescent="0.7">
      <c r="C445" s="2" t="s">
        <v>339</v>
      </c>
    </row>
    <row r="446" spans="3:3" x14ac:dyDescent="0.7">
      <c r="C446" s="2" t="s">
        <v>340</v>
      </c>
    </row>
    <row r="447" spans="3:3" x14ac:dyDescent="0.7">
      <c r="C447" s="2" t="s">
        <v>341</v>
      </c>
    </row>
    <row r="448" spans="3:3" x14ac:dyDescent="0.7">
      <c r="C448" s="2" t="s">
        <v>342</v>
      </c>
    </row>
    <row r="449" spans="3:3" x14ac:dyDescent="0.7">
      <c r="C449" s="2" t="s">
        <v>343</v>
      </c>
    </row>
    <row r="450" spans="3:3" x14ac:dyDescent="0.7">
      <c r="C450" s="2" t="s">
        <v>344</v>
      </c>
    </row>
    <row r="451" spans="3:3" x14ac:dyDescent="0.7">
      <c r="C451" s="2" t="s">
        <v>345</v>
      </c>
    </row>
    <row r="452" spans="3:3" x14ac:dyDescent="0.7">
      <c r="C452" s="2" t="s">
        <v>959</v>
      </c>
    </row>
    <row r="453" spans="3:3" x14ac:dyDescent="0.7">
      <c r="C453" s="2" t="s">
        <v>346</v>
      </c>
    </row>
    <row r="454" spans="3:3" x14ac:dyDescent="0.7">
      <c r="C454" s="2" t="s">
        <v>960</v>
      </c>
    </row>
    <row r="455" spans="3:3" x14ac:dyDescent="0.7">
      <c r="C455" s="2" t="s">
        <v>961</v>
      </c>
    </row>
    <row r="456" spans="3:3" x14ac:dyDescent="0.7">
      <c r="C456" s="2" t="s">
        <v>347</v>
      </c>
    </row>
    <row r="457" spans="3:3" x14ac:dyDescent="0.7">
      <c r="C457" s="2" t="s">
        <v>962</v>
      </c>
    </row>
    <row r="458" spans="3:3" x14ac:dyDescent="0.7">
      <c r="C458" s="2" t="s">
        <v>348</v>
      </c>
    </row>
    <row r="459" spans="3:3" x14ac:dyDescent="0.7">
      <c r="C459" s="2" t="s">
        <v>349</v>
      </c>
    </row>
    <row r="460" spans="3:3" x14ac:dyDescent="0.7">
      <c r="C460" s="2" t="s">
        <v>963</v>
      </c>
    </row>
    <row r="461" spans="3:3" x14ac:dyDescent="0.7">
      <c r="C461" s="2" t="s">
        <v>350</v>
      </c>
    </row>
    <row r="462" spans="3:3" x14ac:dyDescent="0.7">
      <c r="C462" s="2" t="s">
        <v>351</v>
      </c>
    </row>
    <row r="463" spans="3:3" x14ac:dyDescent="0.7">
      <c r="C463" s="2" t="s">
        <v>964</v>
      </c>
    </row>
    <row r="464" spans="3:3" x14ac:dyDescent="0.7">
      <c r="C464" s="2" t="s">
        <v>965</v>
      </c>
    </row>
    <row r="465" spans="3:8" x14ac:dyDescent="0.7">
      <c r="C465" s="2" t="s">
        <v>352</v>
      </c>
    </row>
    <row r="466" spans="3:8" x14ac:dyDescent="0.7">
      <c r="C466" s="2" t="s">
        <v>353</v>
      </c>
    </row>
    <row r="467" spans="3:8" x14ac:dyDescent="0.7">
      <c r="C467" s="2" t="s">
        <v>966</v>
      </c>
    </row>
    <row r="468" spans="3:8" x14ac:dyDescent="0.7">
      <c r="C468" s="2" t="s">
        <v>354</v>
      </c>
    </row>
    <row r="469" spans="3:8" x14ac:dyDescent="0.7">
      <c r="C469" s="2" t="s">
        <v>355</v>
      </c>
    </row>
    <row r="470" spans="3:8" x14ac:dyDescent="0.7">
      <c r="C470" s="2" t="s">
        <v>967</v>
      </c>
    </row>
    <row r="471" spans="3:8" x14ac:dyDescent="0.7">
      <c r="C471" s="2" t="s">
        <v>356</v>
      </c>
    </row>
    <row r="472" spans="3:8" x14ac:dyDescent="0.7">
      <c r="C472" s="2" t="s">
        <v>357</v>
      </c>
    </row>
    <row r="473" spans="3:8" x14ac:dyDescent="0.7">
      <c r="C473" s="2" t="s">
        <v>358</v>
      </c>
    </row>
    <row r="474" spans="3:8" x14ac:dyDescent="0.7">
      <c r="C474" s="2" t="s">
        <v>359</v>
      </c>
    </row>
    <row r="475" spans="3:8" x14ac:dyDescent="0.7">
      <c r="C475" s="2" t="s">
        <v>968</v>
      </c>
    </row>
    <row r="476" spans="3:8" x14ac:dyDescent="0.7">
      <c r="C476" s="2" t="s">
        <v>969</v>
      </c>
    </row>
    <row r="477" spans="3:8" x14ac:dyDescent="0.7">
      <c r="C477" s="2" t="s">
        <v>360</v>
      </c>
    </row>
    <row r="478" spans="3:8" x14ac:dyDescent="0.7">
      <c r="C478" s="2" t="s">
        <v>361</v>
      </c>
      <c r="H478" s="1"/>
    </row>
    <row r="479" spans="3:8" x14ac:dyDescent="0.7">
      <c r="C479" s="2" t="s">
        <v>362</v>
      </c>
      <c r="H479" s="1"/>
    </row>
    <row r="480" spans="3:8" x14ac:dyDescent="0.7">
      <c r="C480" s="2" t="s">
        <v>363</v>
      </c>
      <c r="H480" s="1"/>
    </row>
    <row r="481" spans="3:8" x14ac:dyDescent="0.7">
      <c r="C481" s="2" t="s">
        <v>970</v>
      </c>
      <c r="H481" s="1"/>
    </row>
    <row r="482" spans="3:8" x14ac:dyDescent="0.7">
      <c r="C482" s="2" t="s">
        <v>364</v>
      </c>
      <c r="H482" s="1"/>
    </row>
    <row r="483" spans="3:8" x14ac:dyDescent="0.7">
      <c r="C483" s="2" t="s">
        <v>971</v>
      </c>
      <c r="H483" s="1"/>
    </row>
    <row r="484" spans="3:8" x14ac:dyDescent="0.7">
      <c r="C484" s="2" t="s">
        <v>365</v>
      </c>
      <c r="H484" s="1"/>
    </row>
    <row r="485" spans="3:8" x14ac:dyDescent="0.7">
      <c r="C485" s="2" t="s">
        <v>366</v>
      </c>
      <c r="H485" s="1"/>
    </row>
    <row r="486" spans="3:8" x14ac:dyDescent="0.7">
      <c r="C486" s="2" t="s">
        <v>367</v>
      </c>
      <c r="H486" s="1"/>
    </row>
    <row r="487" spans="3:8" x14ac:dyDescent="0.7">
      <c r="C487" s="2" t="s">
        <v>972</v>
      </c>
      <c r="H487" s="1"/>
    </row>
    <row r="488" spans="3:8" x14ac:dyDescent="0.7">
      <c r="C488" s="2" t="s">
        <v>368</v>
      </c>
      <c r="H488" s="1"/>
    </row>
    <row r="489" spans="3:8" x14ac:dyDescent="0.7">
      <c r="C489" s="2" t="s">
        <v>369</v>
      </c>
      <c r="H489" s="1"/>
    </row>
    <row r="490" spans="3:8" x14ac:dyDescent="0.7">
      <c r="C490" s="2" t="s">
        <v>370</v>
      </c>
      <c r="H490" s="1"/>
    </row>
    <row r="491" spans="3:8" x14ac:dyDescent="0.7">
      <c r="C491" s="2" t="s">
        <v>371</v>
      </c>
      <c r="H491" s="1"/>
    </row>
    <row r="492" spans="3:8" x14ac:dyDescent="0.7">
      <c r="C492" s="2" t="s">
        <v>372</v>
      </c>
      <c r="H492" s="1"/>
    </row>
    <row r="493" spans="3:8" x14ac:dyDescent="0.7">
      <c r="C493" s="2" t="s">
        <v>373</v>
      </c>
      <c r="H493" s="1"/>
    </row>
    <row r="494" spans="3:8" x14ac:dyDescent="0.7">
      <c r="C494" s="2" t="s">
        <v>973</v>
      </c>
      <c r="H494" s="1"/>
    </row>
    <row r="495" spans="3:8" x14ac:dyDescent="0.7">
      <c r="C495" s="2" t="s">
        <v>374</v>
      </c>
      <c r="H495" s="1"/>
    </row>
    <row r="496" spans="3:8" x14ac:dyDescent="0.7">
      <c r="C496" s="2" t="s">
        <v>375</v>
      </c>
      <c r="H496" s="1"/>
    </row>
    <row r="497" spans="3:8" x14ac:dyDescent="0.7">
      <c r="C497" s="2" t="s">
        <v>974</v>
      </c>
      <c r="H497" s="1"/>
    </row>
    <row r="498" spans="3:8" x14ac:dyDescent="0.7">
      <c r="C498" s="2" t="s">
        <v>376</v>
      </c>
      <c r="H498" s="1"/>
    </row>
    <row r="499" spans="3:8" x14ac:dyDescent="0.7">
      <c r="C499" s="2" t="s">
        <v>377</v>
      </c>
      <c r="H499" s="1"/>
    </row>
    <row r="500" spans="3:8" x14ac:dyDescent="0.7">
      <c r="C500" s="2" t="s">
        <v>975</v>
      </c>
      <c r="H500" s="1"/>
    </row>
    <row r="501" spans="3:8" x14ac:dyDescent="0.7">
      <c r="C501" s="2" t="s">
        <v>378</v>
      </c>
      <c r="H501" s="1"/>
    </row>
    <row r="502" spans="3:8" x14ac:dyDescent="0.7">
      <c r="C502" s="2" t="s">
        <v>379</v>
      </c>
      <c r="H502" s="1"/>
    </row>
    <row r="503" spans="3:8" x14ac:dyDescent="0.7">
      <c r="C503" s="2" t="s">
        <v>380</v>
      </c>
      <c r="H503" s="1"/>
    </row>
    <row r="504" spans="3:8" x14ac:dyDescent="0.7">
      <c r="C504" s="2" t="s">
        <v>976</v>
      </c>
      <c r="H504" s="1"/>
    </row>
    <row r="505" spans="3:8" x14ac:dyDescent="0.7">
      <c r="C505" s="2" t="s">
        <v>381</v>
      </c>
      <c r="H505" s="1"/>
    </row>
    <row r="506" spans="3:8" x14ac:dyDescent="0.7">
      <c r="C506" s="2" t="s">
        <v>977</v>
      </c>
      <c r="H506" s="1"/>
    </row>
    <row r="507" spans="3:8" x14ac:dyDescent="0.7">
      <c r="C507" s="2" t="s">
        <v>382</v>
      </c>
      <c r="H507" s="1"/>
    </row>
    <row r="508" spans="3:8" x14ac:dyDescent="0.7">
      <c r="C508" s="2" t="s">
        <v>383</v>
      </c>
      <c r="H508" s="1"/>
    </row>
    <row r="509" spans="3:8" x14ac:dyDescent="0.7">
      <c r="C509" s="2" t="s">
        <v>384</v>
      </c>
      <c r="H509" s="1"/>
    </row>
    <row r="510" spans="3:8" x14ac:dyDescent="0.7">
      <c r="C510" s="2" t="s">
        <v>385</v>
      </c>
      <c r="H510" s="1"/>
    </row>
    <row r="511" spans="3:8" x14ac:dyDescent="0.7">
      <c r="C511" s="2" t="s">
        <v>978</v>
      </c>
      <c r="H511" s="1"/>
    </row>
    <row r="512" spans="3:8" x14ac:dyDescent="0.7">
      <c r="C512" s="2" t="s">
        <v>386</v>
      </c>
      <c r="H512" s="1"/>
    </row>
    <row r="513" spans="3:8" x14ac:dyDescent="0.7">
      <c r="C513" s="2" t="s">
        <v>387</v>
      </c>
      <c r="H513" s="1"/>
    </row>
    <row r="514" spans="3:8" x14ac:dyDescent="0.7">
      <c r="C514" s="2" t="s">
        <v>979</v>
      </c>
    </row>
    <row r="515" spans="3:8" x14ac:dyDescent="0.7">
      <c r="C515" s="2" t="s">
        <v>980</v>
      </c>
    </row>
    <row r="516" spans="3:8" x14ac:dyDescent="0.7">
      <c r="C516" s="2" t="s">
        <v>981</v>
      </c>
    </row>
    <row r="517" spans="3:8" x14ac:dyDescent="0.7">
      <c r="C517" s="2" t="s">
        <v>388</v>
      </c>
    </row>
    <row r="518" spans="3:8" x14ac:dyDescent="0.7">
      <c r="C518" s="2" t="s">
        <v>389</v>
      </c>
    </row>
    <row r="519" spans="3:8" x14ac:dyDescent="0.7">
      <c r="C519" s="2" t="s">
        <v>390</v>
      </c>
    </row>
    <row r="520" spans="3:8" x14ac:dyDescent="0.7">
      <c r="C520" s="2" t="s">
        <v>391</v>
      </c>
    </row>
    <row r="521" spans="3:8" x14ac:dyDescent="0.7">
      <c r="C521" s="2" t="s">
        <v>392</v>
      </c>
    </row>
    <row r="522" spans="3:8" x14ac:dyDescent="0.7">
      <c r="C522" s="2" t="s">
        <v>393</v>
      </c>
    </row>
    <row r="523" spans="3:8" x14ac:dyDescent="0.7">
      <c r="C523" s="2" t="s">
        <v>394</v>
      </c>
    </row>
    <row r="524" spans="3:8" x14ac:dyDescent="0.7">
      <c r="C524" s="2" t="s">
        <v>395</v>
      </c>
    </row>
    <row r="525" spans="3:8" x14ac:dyDescent="0.7">
      <c r="C525" s="2" t="s">
        <v>396</v>
      </c>
    </row>
    <row r="526" spans="3:8" x14ac:dyDescent="0.7">
      <c r="C526" s="2" t="s">
        <v>397</v>
      </c>
    </row>
    <row r="527" spans="3:8" x14ac:dyDescent="0.7">
      <c r="C527" s="2" t="s">
        <v>398</v>
      </c>
    </row>
    <row r="528" spans="3:8" x14ac:dyDescent="0.7">
      <c r="C528" s="2" t="s">
        <v>982</v>
      </c>
    </row>
    <row r="529" spans="3:3" x14ac:dyDescent="0.7">
      <c r="C529" s="2" t="s">
        <v>399</v>
      </c>
    </row>
    <row r="530" spans="3:3" x14ac:dyDescent="0.7">
      <c r="C530" s="2" t="s">
        <v>400</v>
      </c>
    </row>
    <row r="531" spans="3:3" x14ac:dyDescent="0.7">
      <c r="C531" s="2" t="s">
        <v>401</v>
      </c>
    </row>
    <row r="532" spans="3:3" x14ac:dyDescent="0.7">
      <c r="C532" s="2" t="s">
        <v>402</v>
      </c>
    </row>
    <row r="533" spans="3:3" x14ac:dyDescent="0.7">
      <c r="C533" s="2" t="s">
        <v>403</v>
      </c>
    </row>
    <row r="534" spans="3:3" x14ac:dyDescent="0.7">
      <c r="C534" s="2" t="s">
        <v>404</v>
      </c>
    </row>
    <row r="535" spans="3:3" x14ac:dyDescent="0.7">
      <c r="C535" s="2" t="s">
        <v>405</v>
      </c>
    </row>
    <row r="536" spans="3:3" x14ac:dyDescent="0.7">
      <c r="C536" s="2" t="s">
        <v>406</v>
      </c>
    </row>
    <row r="537" spans="3:3" x14ac:dyDescent="0.7">
      <c r="C537" s="2" t="s">
        <v>983</v>
      </c>
    </row>
    <row r="538" spans="3:3" x14ac:dyDescent="0.7">
      <c r="C538" s="2" t="s">
        <v>984</v>
      </c>
    </row>
    <row r="539" spans="3:3" ht="18" thickBot="1" x14ac:dyDescent="0.75">
      <c r="C539" s="4" t="s">
        <v>407</v>
      </c>
    </row>
  </sheetData>
  <sheetProtection algorithmName="SHA-512" hashValue="vPeTCt4sgSe+s3rO+ILiqk7c4rQVkYd2phU0bgdVsTFJFFaafAPs8nNcasU9qR1SGk6Qii3JybxMHorxt6QbUA==" saltValue="qZQTjls01BmUxJ70B6RXpQ=="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4865-95C6-4294-AD78-8CDD402B8613}">
  <sheetPr codeName="Sheet9">
    <tabColor rgb="FFFFFF00"/>
  </sheetPr>
  <dimension ref="A1:G71"/>
  <sheetViews>
    <sheetView zoomScale="80" zoomScaleNormal="80" workbookViewId="0"/>
  </sheetViews>
  <sheetFormatPr defaultRowHeight="17.649999999999999" x14ac:dyDescent="0.7"/>
  <sheetData>
    <row r="1" spans="1:7" x14ac:dyDescent="0.7">
      <c r="A1" s="368" t="s">
        <v>985</v>
      </c>
      <c r="B1" s="121"/>
      <c r="C1" s="121"/>
      <c r="D1" s="121"/>
      <c r="E1" s="121"/>
      <c r="F1" s="121"/>
      <c r="G1" s="121"/>
    </row>
    <row r="2" spans="1:7" x14ac:dyDescent="0.7">
      <c r="A2" s="368" t="s">
        <v>804</v>
      </c>
      <c r="B2" s="369" t="s">
        <v>805</v>
      </c>
      <c r="C2" s="369" t="s">
        <v>806</v>
      </c>
      <c r="D2" s="369" t="s">
        <v>807</v>
      </c>
      <c r="E2" s="370" t="s">
        <v>808</v>
      </c>
      <c r="F2" s="367"/>
      <c r="G2" s="121"/>
    </row>
    <row r="3" spans="1:7" x14ac:dyDescent="0.7">
      <c r="A3" s="371" t="s">
        <v>461</v>
      </c>
      <c r="B3" s="372"/>
      <c r="C3" s="372"/>
      <c r="D3" s="373" t="s">
        <v>620</v>
      </c>
      <c r="E3" s="374">
        <v>4.3600000000000003E-4</v>
      </c>
      <c r="F3" s="367"/>
      <c r="G3" s="121"/>
    </row>
    <row r="4" spans="1:7" x14ac:dyDescent="0.7">
      <c r="A4" s="363" t="s">
        <v>809</v>
      </c>
      <c r="B4" s="121" t="s">
        <v>810</v>
      </c>
      <c r="C4" s="121" t="s">
        <v>532</v>
      </c>
      <c r="D4" s="121">
        <v>28.7</v>
      </c>
      <c r="E4" s="375">
        <v>8.9099999999999999E-2</v>
      </c>
      <c r="F4" s="121"/>
      <c r="G4" s="121"/>
    </row>
    <row r="5" spans="1:7" x14ac:dyDescent="0.7">
      <c r="A5" s="363" t="s">
        <v>811</v>
      </c>
      <c r="B5" s="121" t="s">
        <v>810</v>
      </c>
      <c r="C5" s="121" t="s">
        <v>532</v>
      </c>
      <c r="D5" s="121">
        <v>24.2</v>
      </c>
      <c r="E5" s="375">
        <v>8.8700000000000001E-2</v>
      </c>
      <c r="F5" s="121"/>
      <c r="G5" s="121"/>
    </row>
    <row r="6" spans="1:7" x14ac:dyDescent="0.7">
      <c r="A6" s="363" t="s">
        <v>812</v>
      </c>
      <c r="B6" s="121" t="s">
        <v>810</v>
      </c>
      <c r="C6" s="121" t="s">
        <v>532</v>
      </c>
      <c r="D6" s="121">
        <v>26.1</v>
      </c>
      <c r="E6" s="375">
        <v>8.9099999999999999E-2</v>
      </c>
      <c r="F6" s="121"/>
      <c r="G6" s="121"/>
    </row>
    <row r="7" spans="1:7" x14ac:dyDescent="0.7">
      <c r="A7" s="363" t="s">
        <v>813</v>
      </c>
      <c r="B7" s="121" t="s">
        <v>810</v>
      </c>
      <c r="C7" s="121" t="s">
        <v>532</v>
      </c>
      <c r="D7" s="121">
        <v>27.8</v>
      </c>
      <c r="E7" s="375">
        <v>9.5000000000000001E-2</v>
      </c>
      <c r="F7" s="121"/>
      <c r="G7" s="121"/>
    </row>
    <row r="8" spans="1:7" x14ac:dyDescent="0.7">
      <c r="A8" s="363" t="s">
        <v>466</v>
      </c>
      <c r="B8" s="121" t="s">
        <v>810</v>
      </c>
      <c r="C8" s="121" t="s">
        <v>532</v>
      </c>
      <c r="D8" s="121">
        <v>29</v>
      </c>
      <c r="E8" s="375">
        <v>0.11</v>
      </c>
      <c r="F8" s="121"/>
      <c r="G8" s="121"/>
    </row>
    <row r="9" spans="1:7" x14ac:dyDescent="0.7">
      <c r="A9" s="363" t="s">
        <v>467</v>
      </c>
      <c r="B9" s="121" t="s">
        <v>814</v>
      </c>
      <c r="C9" s="121" t="s">
        <v>534</v>
      </c>
      <c r="D9" s="121">
        <v>38.299999999999997</v>
      </c>
      <c r="E9" s="375">
        <v>6.9699999999999998E-2</v>
      </c>
      <c r="F9" s="121"/>
      <c r="G9" s="121"/>
    </row>
    <row r="10" spans="1:7" x14ac:dyDescent="0.7">
      <c r="A10" s="363" t="s">
        <v>468</v>
      </c>
      <c r="B10" s="121" t="s">
        <v>814</v>
      </c>
      <c r="C10" s="121" t="s">
        <v>534</v>
      </c>
      <c r="D10" s="121">
        <v>33.4</v>
      </c>
      <c r="E10" s="375">
        <v>6.8599999999999994E-2</v>
      </c>
      <c r="F10" s="121"/>
    </row>
    <row r="11" spans="1:7" x14ac:dyDescent="0.7">
      <c r="A11" s="363" t="s">
        <v>469</v>
      </c>
      <c r="B11" s="121" t="s">
        <v>814</v>
      </c>
      <c r="C11" s="121" t="s">
        <v>534</v>
      </c>
      <c r="D11" s="121">
        <v>33.299999999999997</v>
      </c>
      <c r="E11" s="375">
        <v>6.8199999999999997E-2</v>
      </c>
      <c r="F11" s="121"/>
    </row>
    <row r="12" spans="1:7" x14ac:dyDescent="0.7">
      <c r="A12" s="364" t="s">
        <v>470</v>
      </c>
      <c r="B12" s="121" t="s">
        <v>814</v>
      </c>
      <c r="C12" s="121" t="s">
        <v>534</v>
      </c>
      <c r="D12" s="121">
        <v>36.299999999999997</v>
      </c>
      <c r="E12" s="375">
        <v>6.8199999999999997E-2</v>
      </c>
      <c r="F12" s="121"/>
    </row>
    <row r="13" spans="1:7" x14ac:dyDescent="0.7">
      <c r="A13" s="363" t="s">
        <v>471</v>
      </c>
      <c r="B13" s="121" t="s">
        <v>814</v>
      </c>
      <c r="C13" s="121" t="s">
        <v>534</v>
      </c>
      <c r="D13" s="121">
        <v>36.5</v>
      </c>
      <c r="E13" s="375">
        <v>6.8599999999999994E-2</v>
      </c>
      <c r="F13" s="121"/>
    </row>
    <row r="14" spans="1:7" x14ac:dyDescent="0.7">
      <c r="A14" s="363" t="s">
        <v>472</v>
      </c>
      <c r="B14" s="121" t="s">
        <v>814</v>
      </c>
      <c r="C14" s="121" t="s">
        <v>534</v>
      </c>
      <c r="D14" s="121">
        <v>38</v>
      </c>
      <c r="E14" s="375">
        <v>6.8900000000000003E-2</v>
      </c>
      <c r="F14" s="121"/>
    </row>
    <row r="15" spans="1:7" x14ac:dyDescent="0.7">
      <c r="A15" s="363" t="s">
        <v>473</v>
      </c>
      <c r="B15" s="121" t="s">
        <v>814</v>
      </c>
      <c r="C15" s="121" t="s">
        <v>534</v>
      </c>
      <c r="D15" s="121">
        <v>38.9</v>
      </c>
      <c r="E15" s="375">
        <v>7.0800000000000002E-2</v>
      </c>
      <c r="F15" s="121"/>
    </row>
    <row r="16" spans="1:7" x14ac:dyDescent="0.7">
      <c r="A16" s="363" t="s">
        <v>474</v>
      </c>
      <c r="B16" s="121" t="s">
        <v>814</v>
      </c>
      <c r="C16" s="121" t="s">
        <v>534</v>
      </c>
      <c r="D16" s="121">
        <v>40.4</v>
      </c>
      <c r="E16" s="375">
        <v>7.3300000000000004E-2</v>
      </c>
      <c r="F16" s="121"/>
    </row>
    <row r="17" spans="1:6" x14ac:dyDescent="0.7">
      <c r="A17" s="363" t="s">
        <v>475</v>
      </c>
      <c r="B17" s="121" t="s">
        <v>814</v>
      </c>
      <c r="C17" s="121" t="s">
        <v>534</v>
      </c>
      <c r="D17" s="121">
        <v>41.8</v>
      </c>
      <c r="E17" s="375">
        <v>7.4099999999999999E-2</v>
      </c>
      <c r="F17" s="121"/>
    </row>
    <row r="18" spans="1:6" x14ac:dyDescent="0.7">
      <c r="A18" s="363" t="s">
        <v>815</v>
      </c>
      <c r="B18" s="121" t="s">
        <v>814</v>
      </c>
      <c r="C18" s="121" t="s">
        <v>534</v>
      </c>
      <c r="D18" s="121">
        <v>40.200000000000003</v>
      </c>
      <c r="E18" s="375">
        <v>7.2999999999999995E-2</v>
      </c>
      <c r="F18" s="121"/>
    </row>
    <row r="19" spans="1:6" x14ac:dyDescent="0.7">
      <c r="A19" s="363" t="s">
        <v>477</v>
      </c>
      <c r="B19" s="121" t="s">
        <v>810</v>
      </c>
      <c r="C19" s="121" t="s">
        <v>532</v>
      </c>
      <c r="D19" s="121">
        <v>33.299999999999997</v>
      </c>
      <c r="E19" s="375">
        <v>8.9800000000000005E-2</v>
      </c>
      <c r="F19" s="121"/>
    </row>
    <row r="20" spans="1:6" x14ac:dyDescent="0.7">
      <c r="A20" s="363" t="s">
        <v>478</v>
      </c>
      <c r="B20" s="121" t="s">
        <v>816</v>
      </c>
      <c r="C20" s="121" t="s">
        <v>532</v>
      </c>
      <c r="D20" s="121">
        <v>50.1</v>
      </c>
      <c r="E20" s="375">
        <v>6.0100000000000001E-2</v>
      </c>
      <c r="F20" s="121"/>
    </row>
    <row r="21" spans="1:6" x14ac:dyDescent="0.7">
      <c r="A21" s="363" t="s">
        <v>479</v>
      </c>
      <c r="B21" s="121" t="s">
        <v>816</v>
      </c>
      <c r="C21" s="121" t="s">
        <v>817</v>
      </c>
      <c r="D21" s="121">
        <v>42.4</v>
      </c>
      <c r="E21" s="375">
        <v>5.0999999999999997E-2</v>
      </c>
      <c r="F21" s="121"/>
    </row>
    <row r="22" spans="1:6" x14ac:dyDescent="0.7">
      <c r="A22" s="363" t="s">
        <v>480</v>
      </c>
      <c r="B22" s="121" t="s">
        <v>816</v>
      </c>
      <c r="C22" s="121" t="s">
        <v>532</v>
      </c>
      <c r="D22" s="121">
        <v>54.7</v>
      </c>
      <c r="E22" s="375">
        <v>5.0999999999999997E-2</v>
      </c>
      <c r="F22" s="121"/>
    </row>
    <row r="23" spans="1:6" x14ac:dyDescent="0.7">
      <c r="A23" s="363" t="s">
        <v>481</v>
      </c>
      <c r="B23" s="121" t="s">
        <v>816</v>
      </c>
      <c r="C23" s="121" t="s">
        <v>817</v>
      </c>
      <c r="D23" s="121" t="s">
        <v>818</v>
      </c>
      <c r="E23" s="375">
        <v>5.1299999999999998E-2</v>
      </c>
      <c r="F23" s="121"/>
    </row>
    <row r="24" spans="1:6" x14ac:dyDescent="0.7">
      <c r="A24" s="363" t="s">
        <v>482</v>
      </c>
      <c r="B24" s="121" t="s">
        <v>810</v>
      </c>
      <c r="C24" s="121" t="s">
        <v>532</v>
      </c>
      <c r="D24" s="121">
        <v>37.299999999999997</v>
      </c>
      <c r="E24" s="375">
        <v>7.6600000000000001E-2</v>
      </c>
      <c r="F24" s="121"/>
    </row>
    <row r="25" spans="1:6" x14ac:dyDescent="0.7">
      <c r="A25" s="363" t="s">
        <v>483</v>
      </c>
      <c r="B25" s="121" t="s">
        <v>810</v>
      </c>
      <c r="C25" s="121" t="s">
        <v>532</v>
      </c>
      <c r="D25" s="121">
        <v>40</v>
      </c>
      <c r="E25" s="375">
        <v>7.6300000000000007E-2</v>
      </c>
      <c r="F25" s="121"/>
    </row>
    <row r="26" spans="1:6" x14ac:dyDescent="0.7">
      <c r="A26" s="363" t="s">
        <v>484</v>
      </c>
      <c r="B26" s="121" t="s">
        <v>814</v>
      </c>
      <c r="C26" s="121" t="s">
        <v>534</v>
      </c>
      <c r="D26" s="121">
        <v>34.799999999999997</v>
      </c>
      <c r="E26" s="375">
        <v>6.6699999999999995E-2</v>
      </c>
      <c r="F26" s="121"/>
    </row>
    <row r="27" spans="1:6" x14ac:dyDescent="0.7">
      <c r="A27" s="363" t="s">
        <v>819</v>
      </c>
      <c r="B27" s="121" t="s">
        <v>816</v>
      </c>
      <c r="C27" s="121" t="s">
        <v>817</v>
      </c>
      <c r="D27" s="121">
        <v>51</v>
      </c>
      <c r="E27" s="375">
        <v>5.28E-2</v>
      </c>
      <c r="F27" s="121"/>
    </row>
    <row r="28" spans="1:6" x14ac:dyDescent="0.7">
      <c r="A28" s="363" t="s">
        <v>486</v>
      </c>
      <c r="B28" s="121" t="s">
        <v>816</v>
      </c>
      <c r="C28" s="121" t="s">
        <v>817</v>
      </c>
      <c r="D28" s="121">
        <v>20.3</v>
      </c>
      <c r="E28" s="375">
        <v>0.04</v>
      </c>
      <c r="F28" s="121"/>
    </row>
    <row r="29" spans="1:6" x14ac:dyDescent="0.7">
      <c r="A29" s="363" t="s">
        <v>487</v>
      </c>
      <c r="B29" s="121" t="s">
        <v>816</v>
      </c>
      <c r="C29" s="121" t="s">
        <v>817</v>
      </c>
      <c r="D29" s="121">
        <v>3.57</v>
      </c>
      <c r="E29" s="375">
        <v>9.64E-2</v>
      </c>
      <c r="F29" s="121"/>
    </row>
    <row r="30" spans="1:6" x14ac:dyDescent="0.7">
      <c r="A30" s="363" t="s">
        <v>488</v>
      </c>
      <c r="B30" s="121" t="s">
        <v>816</v>
      </c>
      <c r="C30" s="121" t="s">
        <v>817</v>
      </c>
      <c r="D30" s="121">
        <v>8.33</v>
      </c>
      <c r="E30" s="375">
        <v>0.154</v>
      </c>
      <c r="F30" s="121"/>
    </row>
    <row r="31" spans="1:6" x14ac:dyDescent="0.7">
      <c r="A31" s="363" t="s">
        <v>489</v>
      </c>
      <c r="B31" s="121"/>
      <c r="C31" s="121"/>
      <c r="D31" s="373" t="s">
        <v>620</v>
      </c>
      <c r="E31" s="376">
        <v>0.06</v>
      </c>
      <c r="F31" s="121"/>
    </row>
    <row r="32" spans="1:6" x14ac:dyDescent="0.7">
      <c r="A32" s="363" t="s">
        <v>490</v>
      </c>
      <c r="B32" s="121"/>
      <c r="C32" s="121"/>
      <c r="D32" s="373" t="s">
        <v>545</v>
      </c>
      <c r="E32" s="376">
        <v>5.7000000000000002E-2</v>
      </c>
      <c r="F32" s="121"/>
    </row>
    <row r="33" spans="1:6" x14ac:dyDescent="0.7">
      <c r="A33" s="363" t="s">
        <v>491</v>
      </c>
      <c r="B33" s="121"/>
      <c r="C33" s="121"/>
      <c r="D33" s="373" t="s">
        <v>620</v>
      </c>
      <c r="E33" s="376">
        <v>5.7000000000000002E-2</v>
      </c>
      <c r="F33" s="121"/>
    </row>
    <row r="34" spans="1:6" x14ac:dyDescent="0.7">
      <c r="A34" s="363" t="s">
        <v>492</v>
      </c>
      <c r="B34" s="121"/>
      <c r="C34" s="121"/>
      <c r="D34" s="373" t="s">
        <v>620</v>
      </c>
      <c r="E34" s="376">
        <v>5.7000000000000002E-2</v>
      </c>
      <c r="F34" s="121"/>
    </row>
    <row r="35" spans="1:6" x14ac:dyDescent="0.7">
      <c r="A35" s="363" t="s">
        <v>493</v>
      </c>
      <c r="B35" s="121"/>
      <c r="C35" s="121"/>
      <c r="D35" s="373" t="s">
        <v>620</v>
      </c>
      <c r="E35" s="377" t="s">
        <v>620</v>
      </c>
      <c r="F35" s="121"/>
    </row>
    <row r="36" spans="1:6" x14ac:dyDescent="0.7">
      <c r="A36" s="363" t="s">
        <v>494</v>
      </c>
      <c r="B36" s="121"/>
      <c r="C36" s="121"/>
      <c r="D36" s="373" t="s">
        <v>620</v>
      </c>
      <c r="E36" s="377" t="s">
        <v>620</v>
      </c>
      <c r="F36" s="121"/>
    </row>
    <row r="37" spans="1:6" x14ac:dyDescent="0.7">
      <c r="A37" s="363" t="s">
        <v>495</v>
      </c>
      <c r="B37" s="121"/>
      <c r="C37" s="121"/>
      <c r="D37" s="373" t="s">
        <v>620</v>
      </c>
      <c r="E37" s="377" t="s">
        <v>620</v>
      </c>
      <c r="F37" s="121"/>
    </row>
    <row r="38" spans="1:6" x14ac:dyDescent="0.7">
      <c r="A38" s="363" t="s">
        <v>496</v>
      </c>
      <c r="B38" s="121"/>
      <c r="C38" s="121"/>
      <c r="D38" s="373" t="s">
        <v>620</v>
      </c>
      <c r="E38" s="377" t="s">
        <v>620</v>
      </c>
      <c r="F38" s="121"/>
    </row>
    <row r="39" spans="1:6" x14ac:dyDescent="0.7">
      <c r="A39" s="363" t="s">
        <v>497</v>
      </c>
      <c r="B39" s="121"/>
      <c r="C39" s="121"/>
      <c r="D39" s="373" t="s">
        <v>620</v>
      </c>
      <c r="E39" s="376">
        <v>2.92</v>
      </c>
      <c r="F39" s="121"/>
    </row>
    <row r="40" spans="1:6" x14ac:dyDescent="0.7">
      <c r="A40" s="363" t="s">
        <v>498</v>
      </c>
      <c r="B40" s="121"/>
      <c r="C40" s="121"/>
      <c r="D40" s="373" t="s">
        <v>620</v>
      </c>
      <c r="E40" s="376">
        <v>2.29</v>
      </c>
      <c r="F40" s="121"/>
    </row>
    <row r="41" spans="1:6" x14ac:dyDescent="0.7">
      <c r="A41" s="363" t="s">
        <v>499</v>
      </c>
      <c r="B41" s="121"/>
      <c r="C41" s="121"/>
      <c r="D41" s="373" t="s">
        <v>620</v>
      </c>
      <c r="E41" s="376">
        <v>1.72</v>
      </c>
      <c r="F41" s="121"/>
    </row>
    <row r="42" spans="1:6" x14ac:dyDescent="0.7">
      <c r="A42" s="363" t="s">
        <v>500</v>
      </c>
      <c r="B42" s="121"/>
      <c r="C42" s="121"/>
      <c r="D42" s="373" t="s">
        <v>620</v>
      </c>
      <c r="E42" s="376">
        <v>2.5499999999999998</v>
      </c>
      <c r="F42" s="121"/>
    </row>
    <row r="43" spans="1:6" x14ac:dyDescent="0.7">
      <c r="A43" s="363" t="s">
        <v>501</v>
      </c>
      <c r="B43" s="121"/>
      <c r="C43" s="121"/>
      <c r="D43" s="373" t="s">
        <v>620</v>
      </c>
      <c r="E43" s="376">
        <v>2.77</v>
      </c>
      <c r="F43" s="121"/>
    </row>
    <row r="44" spans="1:6" x14ac:dyDescent="0.7">
      <c r="A44" s="363" t="s">
        <v>502</v>
      </c>
      <c r="B44" s="121"/>
      <c r="C44" s="121"/>
      <c r="D44" s="373" t="s">
        <v>620</v>
      </c>
      <c r="E44" s="376">
        <v>2.63</v>
      </c>
      <c r="F44" s="121"/>
    </row>
    <row r="45" spans="1:6" x14ac:dyDescent="0.7">
      <c r="A45" s="363" t="s">
        <v>503</v>
      </c>
      <c r="B45" s="121"/>
      <c r="C45" s="121"/>
      <c r="D45" s="373" t="s">
        <v>620</v>
      </c>
      <c r="E45" s="376">
        <v>2.62</v>
      </c>
      <c r="F45" s="121"/>
    </row>
    <row r="46" spans="1:6" x14ac:dyDescent="0.7">
      <c r="A46" s="363" t="s">
        <v>504</v>
      </c>
      <c r="B46" s="121"/>
      <c r="C46" s="121"/>
      <c r="D46" s="373" t="s">
        <v>620</v>
      </c>
      <c r="E46" s="376">
        <v>1.57</v>
      </c>
      <c r="F46" s="121"/>
    </row>
    <row r="47" spans="1:6" x14ac:dyDescent="0.7">
      <c r="A47" s="363" t="s">
        <v>505</v>
      </c>
      <c r="B47" s="121"/>
      <c r="C47" s="121"/>
      <c r="D47" s="373" t="s">
        <v>620</v>
      </c>
      <c r="E47" s="376">
        <v>0.77500000000000002</v>
      </c>
      <c r="F47" s="121"/>
    </row>
    <row r="48" spans="1:6" x14ac:dyDescent="0.7">
      <c r="A48" s="363" t="s">
        <v>506</v>
      </c>
      <c r="B48" s="121"/>
      <c r="C48" s="121"/>
      <c r="D48" s="373" t="s">
        <v>620</v>
      </c>
      <c r="E48" s="376">
        <v>0.502</v>
      </c>
      <c r="F48" s="121"/>
    </row>
    <row r="49" spans="1:6" x14ac:dyDescent="0.7">
      <c r="A49" s="363" t="s">
        <v>578</v>
      </c>
      <c r="B49" s="121"/>
      <c r="C49" s="121"/>
      <c r="D49" s="373" t="s">
        <v>620</v>
      </c>
      <c r="E49" s="376">
        <v>0.42799999999999999</v>
      </c>
      <c r="F49" s="121"/>
    </row>
    <row r="50" spans="1:6" x14ac:dyDescent="0.7">
      <c r="A50" s="363" t="s">
        <v>579</v>
      </c>
      <c r="B50" s="121"/>
      <c r="C50" s="121"/>
      <c r="D50" s="373" t="s">
        <v>620</v>
      </c>
      <c r="E50" s="376">
        <v>0.44900000000000001</v>
      </c>
      <c r="F50" s="121"/>
    </row>
    <row r="51" spans="1:6" x14ac:dyDescent="0.7">
      <c r="A51" s="363" t="s">
        <v>580</v>
      </c>
      <c r="B51" s="121"/>
      <c r="C51" s="121"/>
      <c r="D51" s="373" t="s">
        <v>620</v>
      </c>
      <c r="E51" s="376">
        <v>0.44</v>
      </c>
      <c r="F51" s="121"/>
    </row>
    <row r="52" spans="1:6" x14ac:dyDescent="0.7">
      <c r="A52" s="363" t="s">
        <v>581</v>
      </c>
      <c r="B52" s="121"/>
      <c r="C52" s="121"/>
      <c r="D52" s="373" t="s">
        <v>620</v>
      </c>
      <c r="E52" s="376">
        <v>0.47099999999999997</v>
      </c>
      <c r="F52" s="121"/>
    </row>
    <row r="53" spans="1:6" x14ac:dyDescent="0.7">
      <c r="A53" s="363" t="s">
        <v>507</v>
      </c>
      <c r="B53" s="121"/>
      <c r="C53" s="121"/>
      <c r="D53" s="373" t="s">
        <v>620</v>
      </c>
      <c r="E53" s="376">
        <v>1</v>
      </c>
      <c r="F53" s="121"/>
    </row>
    <row r="54" spans="1:6" x14ac:dyDescent="0.7">
      <c r="A54" s="363" t="s">
        <v>508</v>
      </c>
      <c r="B54" s="121"/>
      <c r="C54" s="121"/>
      <c r="D54" s="373" t="s">
        <v>620</v>
      </c>
      <c r="E54" s="376">
        <v>0.41499999999999998</v>
      </c>
      <c r="F54" s="121"/>
    </row>
    <row r="55" spans="1:6" x14ac:dyDescent="0.7">
      <c r="A55" s="363" t="s">
        <v>549</v>
      </c>
      <c r="B55" s="121"/>
      <c r="C55" s="121"/>
      <c r="D55" s="373" t="s">
        <v>620</v>
      </c>
      <c r="E55" s="376">
        <v>2.2999999999999998</v>
      </c>
      <c r="F55" s="121"/>
    </row>
    <row r="56" spans="1:6" x14ac:dyDescent="0.7">
      <c r="A56" s="363" t="s">
        <v>550</v>
      </c>
      <c r="B56" s="121"/>
      <c r="C56" s="121"/>
      <c r="D56" s="373" t="s">
        <v>620</v>
      </c>
      <c r="E56" s="376">
        <v>2.2999999999999998</v>
      </c>
      <c r="F56" s="121"/>
    </row>
    <row r="57" spans="1:6" x14ac:dyDescent="0.7">
      <c r="A57" s="363" t="s">
        <v>551</v>
      </c>
      <c r="B57" s="121"/>
      <c r="C57" s="121"/>
      <c r="D57" s="373" t="s">
        <v>620</v>
      </c>
      <c r="E57" s="376">
        <v>3</v>
      </c>
      <c r="F57" s="121"/>
    </row>
    <row r="58" spans="1:6" x14ac:dyDescent="0.7">
      <c r="A58" s="363" t="s">
        <v>552</v>
      </c>
      <c r="B58" s="121"/>
      <c r="C58" s="121"/>
      <c r="D58" s="373" t="s">
        <v>620</v>
      </c>
      <c r="E58" s="376">
        <v>3</v>
      </c>
      <c r="F58" s="121"/>
    </row>
    <row r="59" spans="1:6" x14ac:dyDescent="0.7">
      <c r="A59" s="363" t="s">
        <v>553</v>
      </c>
      <c r="B59" s="121"/>
      <c r="C59" s="121"/>
      <c r="D59" s="373" t="s">
        <v>620</v>
      </c>
      <c r="E59" s="376">
        <v>2.8</v>
      </c>
      <c r="F59" s="121"/>
    </row>
    <row r="60" spans="1:6" x14ac:dyDescent="0.7">
      <c r="A60" s="363" t="s">
        <v>554</v>
      </c>
      <c r="B60" s="121"/>
      <c r="C60" s="121"/>
      <c r="D60" s="373" t="s">
        <v>620</v>
      </c>
      <c r="E60" s="376">
        <v>2.2000000000000002</v>
      </c>
      <c r="F60" s="121"/>
    </row>
    <row r="61" spans="1:6" x14ac:dyDescent="0.7">
      <c r="A61" s="363" t="s">
        <v>555</v>
      </c>
      <c r="B61" s="121"/>
      <c r="C61" s="121"/>
      <c r="D61" s="373" t="s">
        <v>620</v>
      </c>
      <c r="E61" s="376">
        <v>0.81</v>
      </c>
      <c r="F61" s="121"/>
    </row>
    <row r="62" spans="1:6" x14ac:dyDescent="0.7">
      <c r="A62" s="363" t="s">
        <v>556</v>
      </c>
      <c r="B62" s="121"/>
      <c r="C62" s="121"/>
      <c r="D62" s="373" t="s">
        <v>620</v>
      </c>
      <c r="E62" s="376">
        <v>2.2999999999999998</v>
      </c>
      <c r="F62" s="121"/>
    </row>
    <row r="63" spans="1:6" x14ac:dyDescent="0.7">
      <c r="A63" s="363" t="s">
        <v>558</v>
      </c>
      <c r="B63" s="121"/>
      <c r="C63" s="121"/>
      <c r="D63" s="373" t="s">
        <v>620</v>
      </c>
      <c r="E63" s="376">
        <v>2.2999999999999998</v>
      </c>
      <c r="F63" s="121"/>
    </row>
    <row r="64" spans="1:6" x14ac:dyDescent="0.7">
      <c r="A64" s="363" t="s">
        <v>576</v>
      </c>
      <c r="B64" s="121"/>
      <c r="C64" s="121"/>
      <c r="D64" s="373" t="s">
        <v>620</v>
      </c>
      <c r="E64" s="376">
        <v>0.76</v>
      </c>
      <c r="F64" s="121"/>
    </row>
    <row r="65" spans="1:6" x14ac:dyDescent="0.7">
      <c r="A65" s="363" t="s">
        <v>577</v>
      </c>
      <c r="B65" s="121"/>
      <c r="C65" s="121"/>
      <c r="D65" s="373" t="s">
        <v>620</v>
      </c>
      <c r="E65" s="376">
        <v>1.1000000000000001</v>
      </c>
      <c r="F65" s="121"/>
    </row>
    <row r="66" spans="1:6" x14ac:dyDescent="0.7">
      <c r="A66" s="363" t="s">
        <v>509</v>
      </c>
      <c r="B66" s="121"/>
      <c r="C66" s="121"/>
      <c r="D66" s="373" t="s">
        <v>620</v>
      </c>
      <c r="E66" s="376">
        <v>1.4E-2</v>
      </c>
      <c r="F66" s="121"/>
    </row>
    <row r="67" spans="1:6" x14ac:dyDescent="0.7">
      <c r="A67" s="363" t="s">
        <v>510</v>
      </c>
      <c r="B67" s="121"/>
      <c r="C67" s="121"/>
      <c r="D67" s="373" t="s">
        <v>620</v>
      </c>
      <c r="E67" s="376">
        <v>3.4</v>
      </c>
      <c r="F67" s="121"/>
    </row>
    <row r="68" spans="1:6" x14ac:dyDescent="0.7">
      <c r="A68" s="363" t="s">
        <v>511</v>
      </c>
      <c r="B68" s="121"/>
      <c r="C68" s="121"/>
      <c r="D68" s="373" t="s">
        <v>620</v>
      </c>
      <c r="E68" s="376">
        <v>5.0000000000000001E-3</v>
      </c>
      <c r="F68" s="121"/>
    </row>
    <row r="69" spans="1:6" x14ac:dyDescent="0.7">
      <c r="A69" s="363" t="s">
        <v>603</v>
      </c>
      <c r="B69" s="121"/>
      <c r="C69" s="121"/>
      <c r="D69" s="373" t="s">
        <v>620</v>
      </c>
      <c r="E69" s="376">
        <v>1</v>
      </c>
      <c r="F69" s="121"/>
    </row>
    <row r="70" spans="1:6" x14ac:dyDescent="0.7">
      <c r="A70" s="365" t="s">
        <v>512</v>
      </c>
      <c r="B70" s="366"/>
      <c r="C70" s="366"/>
      <c r="D70" s="378" t="s">
        <v>620</v>
      </c>
      <c r="E70" s="379" t="s">
        <v>620</v>
      </c>
      <c r="F70" s="121"/>
    </row>
    <row r="71" spans="1:6" x14ac:dyDescent="0.7">
      <c r="A71" s="121"/>
      <c r="B71" s="121"/>
      <c r="C71" s="121"/>
      <c r="D71" s="121"/>
      <c r="E71" s="121"/>
      <c r="F71" s="121"/>
    </row>
  </sheetData>
  <sheetProtection algorithmName="SHA-512" hashValue="tgb4pDb0OlhGNiRhfETPtJDgP7phoJ4uqE0MUZRQ05g3UQZZXBZysXvtmnqjuWzsgfB4BVJsH8p+VQo2edvr2w==" saltValue="fnMPxku/5Xio5ezsGOtf/w=="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C186"/>
  <sheetViews>
    <sheetView showGridLines="0" view="pageBreakPreview" zoomScale="80" zoomScaleNormal="100" zoomScaleSheetLayoutView="80" workbookViewId="0"/>
  </sheetViews>
  <sheetFormatPr defaultColWidth="8.6875" defaultRowHeight="12" x14ac:dyDescent="0.7"/>
  <cols>
    <col min="1" max="79" width="2.1875" style="5" customWidth="1"/>
    <col min="80" max="80" width="8.6875" style="5" customWidth="1"/>
    <col min="81" max="81" width="8.6875" style="5" hidden="1" customWidth="1"/>
    <col min="82" max="83" width="8.6875" style="5" customWidth="1"/>
    <col min="84" max="16384" width="8.6875" style="5"/>
  </cols>
  <sheetData>
    <row r="1" spans="2:81" ht="12" customHeight="1" thickBot="1" x14ac:dyDescent="0.75">
      <c r="CC1" s="24" t="s">
        <v>610</v>
      </c>
    </row>
    <row r="2" spans="2:81" ht="21" customHeight="1" thickBot="1" x14ac:dyDescent="0.75">
      <c r="B2" s="25" t="s">
        <v>0</v>
      </c>
      <c r="D2" s="381">
        <v>1</v>
      </c>
      <c r="E2" s="382"/>
      <c r="F2" s="382"/>
      <c r="G2" s="382"/>
      <c r="H2" s="382"/>
      <c r="I2" s="382"/>
      <c r="J2" s="382"/>
      <c r="K2" s="382"/>
      <c r="L2" s="383"/>
      <c r="AC2" s="26" t="s">
        <v>611</v>
      </c>
      <c r="AD2" s="384">
        <v>45383</v>
      </c>
      <c r="AE2" s="382"/>
      <c r="AF2" s="382"/>
      <c r="AG2" s="382"/>
      <c r="AH2" s="382"/>
      <c r="AI2" s="382"/>
      <c r="AJ2" s="383"/>
      <c r="CC2" s="27" t="b">
        <v>0</v>
      </c>
    </row>
    <row r="3" spans="2:81" ht="12" customHeight="1" x14ac:dyDescent="0.7">
      <c r="B3" s="25"/>
      <c r="C3" s="28"/>
      <c r="D3" s="23"/>
      <c r="E3" s="23"/>
      <c r="F3" s="23"/>
      <c r="G3" s="23"/>
      <c r="H3" s="23"/>
      <c r="I3" s="23"/>
    </row>
    <row r="4" spans="2:81" ht="12" customHeight="1" x14ac:dyDescent="0.7"/>
    <row r="5" spans="2:81" ht="12" customHeight="1" x14ac:dyDescent="0.7"/>
    <row r="6" spans="2:81" ht="12" customHeight="1" x14ac:dyDescent="0.7"/>
    <row r="7" spans="2:81" ht="12" customHeight="1" x14ac:dyDescent="0.7">
      <c r="B7" s="385" t="s">
        <v>826</v>
      </c>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row>
    <row r="8" spans="2:81" ht="27" customHeight="1" x14ac:dyDescent="0.7">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row>
    <row r="9" spans="2:81" ht="30.6" customHeight="1" x14ac:dyDescent="0.7">
      <c r="B9" s="28"/>
      <c r="C9" s="28"/>
      <c r="D9" s="28"/>
      <c r="H9" s="23"/>
      <c r="I9" s="23"/>
      <c r="N9" s="193" t="s">
        <v>695</v>
      </c>
      <c r="P9" s="194"/>
      <c r="Q9" s="194"/>
      <c r="R9" s="194"/>
      <c r="S9" s="194"/>
      <c r="T9" s="194"/>
      <c r="U9" s="194"/>
      <c r="V9" s="194"/>
      <c r="W9" s="194"/>
    </row>
    <row r="10" spans="2:81" ht="12" customHeight="1" x14ac:dyDescent="0.7">
      <c r="B10" s="28"/>
      <c r="C10" s="28"/>
      <c r="D10" s="28"/>
      <c r="E10" s="23"/>
      <c r="F10" s="23"/>
      <c r="K10" s="155"/>
      <c r="L10" s="155"/>
      <c r="M10" s="155"/>
      <c r="N10" s="155"/>
      <c r="O10" s="155"/>
      <c r="P10" s="155"/>
      <c r="Q10" s="155"/>
      <c r="R10" s="155"/>
      <c r="S10" s="155"/>
      <c r="T10" s="155"/>
      <c r="U10" s="155"/>
      <c r="V10" s="155"/>
      <c r="W10" s="155"/>
      <c r="X10" s="155"/>
      <c r="Y10" s="155"/>
      <c r="Z10" s="155"/>
      <c r="AA10" s="155"/>
    </row>
    <row r="11" spans="2:81" ht="12" customHeight="1" x14ac:dyDescent="0.7">
      <c r="J11" s="155"/>
      <c r="K11" s="155"/>
      <c r="L11" s="155"/>
      <c r="M11" s="155"/>
      <c r="N11" s="155"/>
      <c r="O11" s="155"/>
      <c r="P11" s="155"/>
      <c r="Q11" s="155"/>
      <c r="R11" s="155"/>
      <c r="S11" s="155"/>
      <c r="T11" s="155"/>
      <c r="U11" s="155"/>
      <c r="V11" s="155"/>
      <c r="W11" s="155"/>
      <c r="X11" s="155"/>
      <c r="Y11" s="155"/>
      <c r="Z11" s="155"/>
      <c r="AA11" s="155"/>
    </row>
    <row r="12" spans="2:81" ht="12" customHeight="1" x14ac:dyDescent="0.7">
      <c r="B12" s="23" t="s">
        <v>641</v>
      </c>
      <c r="D12" s="5" t="s">
        <v>10</v>
      </c>
    </row>
    <row r="13" spans="2:81" ht="12" customHeight="1" x14ac:dyDescent="0.7">
      <c r="C13" s="23" t="s">
        <v>1</v>
      </c>
    </row>
    <row r="14" spans="2:81" ht="12" customHeight="1" x14ac:dyDescent="0.7"/>
    <row r="15" spans="2:81" ht="24" customHeight="1" x14ac:dyDescent="0.7">
      <c r="C15" s="388" t="s">
        <v>2</v>
      </c>
      <c r="D15" s="388"/>
      <c r="E15" s="388"/>
      <c r="F15" s="388"/>
      <c r="G15" s="388"/>
      <c r="H15" s="388"/>
      <c r="I15" s="388"/>
      <c r="J15" s="388"/>
      <c r="K15" s="388"/>
      <c r="L15" s="388"/>
      <c r="M15" s="387" t="s">
        <v>754</v>
      </c>
      <c r="N15" s="387"/>
      <c r="O15" s="387"/>
      <c r="P15" s="387"/>
      <c r="Q15" s="387"/>
      <c r="R15" s="387"/>
      <c r="S15" s="387"/>
      <c r="T15" s="387"/>
      <c r="U15" s="387"/>
      <c r="V15" s="387"/>
      <c r="W15" s="387"/>
      <c r="X15" s="387"/>
      <c r="Y15" s="387"/>
      <c r="Z15" s="387"/>
      <c r="AA15" s="387"/>
      <c r="AB15" s="387"/>
      <c r="AC15" s="387"/>
      <c r="AD15" s="387"/>
      <c r="AE15" s="387"/>
      <c r="AF15" s="387"/>
      <c r="AG15" s="387"/>
      <c r="AH15" s="387"/>
    </row>
    <row r="16" spans="2:81" ht="24" customHeight="1" x14ac:dyDescent="0.7">
      <c r="C16" s="388" t="s">
        <v>3</v>
      </c>
      <c r="D16" s="388"/>
      <c r="E16" s="388"/>
      <c r="F16" s="388"/>
      <c r="G16" s="388"/>
      <c r="H16" s="388"/>
      <c r="I16" s="388"/>
      <c r="J16" s="388"/>
      <c r="K16" s="388"/>
      <c r="L16" s="388"/>
      <c r="M16" s="387" t="s">
        <v>702</v>
      </c>
      <c r="N16" s="387"/>
      <c r="O16" s="387"/>
      <c r="P16" s="387"/>
      <c r="Q16" s="387"/>
      <c r="R16" s="387"/>
      <c r="S16" s="387"/>
      <c r="T16" s="387"/>
      <c r="U16" s="387"/>
      <c r="V16" s="387"/>
      <c r="W16" s="387"/>
      <c r="X16" s="387"/>
      <c r="Y16" s="387"/>
      <c r="Z16" s="387"/>
      <c r="AA16" s="387"/>
      <c r="AB16" s="387"/>
      <c r="AC16" s="387"/>
      <c r="AD16" s="387"/>
      <c r="AE16" s="387"/>
      <c r="AF16" s="387"/>
      <c r="AG16" s="387"/>
      <c r="AH16" s="387"/>
    </row>
    <row r="17" spans="2:34" ht="12" customHeight="1" x14ac:dyDescent="0.7">
      <c r="B17" s="23"/>
      <c r="C17" s="5" t="s">
        <v>757</v>
      </c>
      <c r="D17" s="23"/>
      <c r="E17" s="23"/>
      <c r="F17" s="23"/>
      <c r="G17" s="23"/>
      <c r="H17" s="23"/>
      <c r="I17" s="23"/>
    </row>
    <row r="18" spans="2:34" ht="12" customHeight="1" x14ac:dyDescent="0.7">
      <c r="D18" s="23"/>
      <c r="E18" s="23"/>
      <c r="F18" s="23"/>
      <c r="G18" s="23"/>
      <c r="H18" s="23"/>
      <c r="I18" s="23"/>
    </row>
    <row r="19" spans="2:34" ht="12" customHeight="1" x14ac:dyDescent="0.7">
      <c r="C19" s="23"/>
      <c r="D19" s="23"/>
      <c r="E19" s="23"/>
      <c r="F19" s="23"/>
      <c r="G19" s="23"/>
      <c r="H19" s="23"/>
      <c r="I19" s="23"/>
    </row>
    <row r="20" spans="2:34" ht="12" customHeight="1" x14ac:dyDescent="0.7">
      <c r="D20" s="23"/>
      <c r="E20" s="23"/>
      <c r="F20" s="23"/>
      <c r="G20" s="23"/>
      <c r="H20" s="23"/>
      <c r="I20" s="23"/>
    </row>
    <row r="21" spans="2:34" ht="12" customHeight="1" x14ac:dyDescent="0.7">
      <c r="C21" s="23" t="s">
        <v>4</v>
      </c>
      <c r="D21" s="23"/>
      <c r="E21" s="23"/>
      <c r="F21" s="23"/>
      <c r="G21" s="23"/>
      <c r="H21" s="23"/>
      <c r="I21" s="23"/>
    </row>
    <row r="22" spans="2:34" ht="12" customHeight="1" x14ac:dyDescent="0.7">
      <c r="B22" s="31"/>
    </row>
    <row r="23" spans="2:34" ht="12" customHeight="1" x14ac:dyDescent="0.7">
      <c r="B23" s="31"/>
      <c r="C23" s="388" t="s">
        <v>5</v>
      </c>
      <c r="D23" s="388"/>
      <c r="E23" s="388"/>
      <c r="F23" s="388"/>
      <c r="G23" s="388"/>
      <c r="H23" s="388"/>
      <c r="I23" s="388"/>
      <c r="J23" s="388"/>
      <c r="K23" s="388"/>
      <c r="L23" s="388"/>
      <c r="M23" s="388" t="s">
        <v>6</v>
      </c>
      <c r="N23" s="388"/>
      <c r="O23" s="388"/>
      <c r="P23" s="388"/>
      <c r="Q23" s="388"/>
      <c r="R23" s="388"/>
      <c r="S23" s="388"/>
      <c r="T23" s="388"/>
      <c r="U23" s="388"/>
      <c r="V23" s="388"/>
      <c r="W23" s="388"/>
      <c r="X23" s="388"/>
      <c r="Y23" s="388"/>
      <c r="Z23" s="388"/>
      <c r="AA23" s="388"/>
      <c r="AB23" s="388"/>
      <c r="AC23" s="388"/>
      <c r="AD23" s="388"/>
      <c r="AE23" s="388"/>
      <c r="AF23" s="388"/>
      <c r="AG23" s="388"/>
      <c r="AH23" s="388"/>
    </row>
    <row r="24" spans="2:34" ht="12" customHeight="1" x14ac:dyDescent="0.7">
      <c r="C24" s="388"/>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row>
    <row r="25" spans="2:34" ht="47.45" customHeight="1" x14ac:dyDescent="0.7">
      <c r="C25" s="387" t="s">
        <v>703</v>
      </c>
      <c r="D25" s="387"/>
      <c r="E25" s="387"/>
      <c r="F25" s="387"/>
      <c r="G25" s="387"/>
      <c r="H25" s="387"/>
      <c r="I25" s="387"/>
      <c r="J25" s="387"/>
      <c r="K25" s="387"/>
      <c r="L25" s="387"/>
      <c r="M25" s="387" t="s">
        <v>704</v>
      </c>
      <c r="N25" s="387"/>
      <c r="O25" s="387"/>
      <c r="P25" s="387"/>
      <c r="Q25" s="387"/>
      <c r="R25" s="387"/>
      <c r="S25" s="387"/>
      <c r="T25" s="387"/>
      <c r="U25" s="387"/>
      <c r="V25" s="387"/>
      <c r="W25" s="387"/>
      <c r="X25" s="387"/>
      <c r="Y25" s="387"/>
      <c r="Z25" s="387"/>
      <c r="AA25" s="387"/>
      <c r="AB25" s="387"/>
      <c r="AC25" s="387"/>
      <c r="AD25" s="387"/>
      <c r="AE25" s="387"/>
      <c r="AF25" s="387"/>
      <c r="AG25" s="387"/>
      <c r="AH25" s="387"/>
    </row>
    <row r="26" spans="2:34" ht="29" customHeight="1" x14ac:dyDescent="0.7">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row>
    <row r="27" spans="2:34" ht="29" customHeight="1" x14ac:dyDescent="0.7">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row>
    <row r="28" spans="2:34" ht="29" customHeight="1" x14ac:dyDescent="0.7">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row>
    <row r="29" spans="2:34" ht="29" customHeight="1" x14ac:dyDescent="0.7">
      <c r="C29" s="380"/>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row>
    <row r="30" spans="2:34" ht="12" customHeight="1" x14ac:dyDescent="0.7"/>
    <row r="31" spans="2:34" ht="12" customHeight="1" x14ac:dyDescent="0.7">
      <c r="C31" s="28"/>
      <c r="D31" s="28"/>
      <c r="E31" s="28"/>
      <c r="F31" s="28"/>
      <c r="G31" s="28"/>
      <c r="H31" s="28"/>
      <c r="I31" s="28"/>
    </row>
    <row r="32" spans="2:34" ht="12" customHeight="1" x14ac:dyDescent="0.7">
      <c r="C32" s="23" t="s">
        <v>7</v>
      </c>
      <c r="D32" s="28"/>
      <c r="E32" s="28"/>
      <c r="F32" s="28"/>
      <c r="G32" s="28"/>
      <c r="H32" s="28"/>
      <c r="I32" s="28"/>
    </row>
    <row r="33" spans="2:34" ht="12" customHeight="1" x14ac:dyDescent="0.7">
      <c r="C33" s="28"/>
      <c r="D33" s="28"/>
      <c r="E33" s="28"/>
      <c r="F33" s="28"/>
      <c r="G33" s="28"/>
      <c r="H33" s="28"/>
      <c r="I33" s="28"/>
    </row>
    <row r="34" spans="2:34" ht="12" customHeight="1" x14ac:dyDescent="0.7">
      <c r="C34" s="388" t="s">
        <v>8</v>
      </c>
      <c r="D34" s="388"/>
      <c r="E34" s="388"/>
      <c r="F34" s="388"/>
      <c r="G34" s="388"/>
      <c r="H34" s="388"/>
      <c r="I34" s="388"/>
      <c r="J34" s="388"/>
      <c r="K34" s="388"/>
      <c r="L34" s="388"/>
      <c r="M34" s="388" t="s">
        <v>9</v>
      </c>
      <c r="N34" s="388"/>
      <c r="O34" s="388"/>
      <c r="P34" s="388"/>
      <c r="Q34" s="388"/>
      <c r="R34" s="388"/>
      <c r="S34" s="388"/>
      <c r="T34" s="388"/>
      <c r="U34" s="388"/>
      <c r="V34" s="388"/>
      <c r="W34" s="388"/>
      <c r="X34" s="388"/>
      <c r="Y34" s="388"/>
      <c r="Z34" s="388"/>
      <c r="AA34" s="388"/>
      <c r="AB34" s="388"/>
      <c r="AC34" s="388"/>
      <c r="AD34" s="388"/>
      <c r="AE34" s="388"/>
      <c r="AF34" s="388"/>
      <c r="AG34" s="388"/>
      <c r="AH34" s="388"/>
    </row>
    <row r="35" spans="2:34" ht="12" customHeight="1" x14ac:dyDescent="0.7">
      <c r="C35" s="388"/>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row>
    <row r="36" spans="2:34" ht="29" customHeight="1" x14ac:dyDescent="0.7">
      <c r="C36" s="387" t="s">
        <v>705</v>
      </c>
      <c r="D36" s="387"/>
      <c r="E36" s="387"/>
      <c r="F36" s="387"/>
      <c r="G36" s="387"/>
      <c r="H36" s="387"/>
      <c r="I36" s="387"/>
      <c r="J36" s="387"/>
      <c r="K36" s="387"/>
      <c r="L36" s="387"/>
      <c r="M36" s="387" t="s">
        <v>707</v>
      </c>
      <c r="N36" s="387"/>
      <c r="O36" s="387"/>
      <c r="P36" s="387"/>
      <c r="Q36" s="387"/>
      <c r="R36" s="387"/>
      <c r="S36" s="387"/>
      <c r="T36" s="387"/>
      <c r="U36" s="387"/>
      <c r="V36" s="387"/>
      <c r="W36" s="387"/>
      <c r="X36" s="387"/>
      <c r="Y36" s="387"/>
      <c r="Z36" s="387"/>
      <c r="AA36" s="387"/>
      <c r="AB36" s="387"/>
      <c r="AC36" s="387"/>
      <c r="AD36" s="387"/>
      <c r="AE36" s="387"/>
      <c r="AF36" s="387"/>
      <c r="AG36" s="387"/>
      <c r="AH36" s="387"/>
    </row>
    <row r="37" spans="2:34" ht="29" customHeight="1" x14ac:dyDescent="0.7">
      <c r="C37" s="387" t="s">
        <v>706</v>
      </c>
      <c r="D37" s="387"/>
      <c r="E37" s="387"/>
      <c r="F37" s="387"/>
      <c r="G37" s="387"/>
      <c r="H37" s="387"/>
      <c r="I37" s="387"/>
      <c r="J37" s="387"/>
      <c r="K37" s="387"/>
      <c r="L37" s="387"/>
      <c r="M37" s="387" t="s">
        <v>707</v>
      </c>
      <c r="N37" s="387"/>
      <c r="O37" s="387"/>
      <c r="P37" s="387"/>
      <c r="Q37" s="387"/>
      <c r="R37" s="387"/>
      <c r="S37" s="387"/>
      <c r="T37" s="387"/>
      <c r="U37" s="387"/>
      <c r="V37" s="387"/>
      <c r="W37" s="387"/>
      <c r="X37" s="387"/>
      <c r="Y37" s="387"/>
      <c r="Z37" s="387"/>
      <c r="AA37" s="387"/>
      <c r="AB37" s="387"/>
      <c r="AC37" s="387"/>
      <c r="AD37" s="387"/>
      <c r="AE37" s="387"/>
      <c r="AF37" s="387"/>
      <c r="AG37" s="387"/>
      <c r="AH37" s="387"/>
    </row>
    <row r="38" spans="2:34" ht="29" customHeight="1" x14ac:dyDescent="0.7">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row>
    <row r="39" spans="2:34" ht="29" customHeight="1" x14ac:dyDescent="0.7">
      <c r="B39" s="32"/>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row>
    <row r="40" spans="2:34" ht="29" customHeight="1" x14ac:dyDescent="0.7">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row>
    <row r="41" spans="2:34" ht="29" customHeight="1" x14ac:dyDescent="0.7">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row>
    <row r="42" spans="2:34" ht="29" customHeight="1" x14ac:dyDescent="0.7">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row>
    <row r="43" spans="2:34" ht="12" customHeight="1" x14ac:dyDescent="0.7">
      <c r="C43" s="5" t="s">
        <v>11</v>
      </c>
      <c r="D43" s="5" t="s">
        <v>694</v>
      </c>
    </row>
    <row r="44" spans="2:34" ht="12" customHeight="1" x14ac:dyDescent="0.7">
      <c r="D44" s="33"/>
    </row>
    <row r="45" spans="2:34" ht="12" customHeight="1" x14ac:dyDescent="0.7"/>
    <row r="46" spans="2:34" ht="12" customHeight="1" x14ac:dyDescent="0.7"/>
    <row r="47" spans="2:34" ht="12" customHeight="1" x14ac:dyDescent="0.7"/>
    <row r="48" spans="2:34" ht="12" customHeight="1" x14ac:dyDescent="0.7">
      <c r="C48" s="23"/>
      <c r="D48" s="23"/>
      <c r="E48" s="23"/>
      <c r="F48" s="23"/>
      <c r="G48" s="23"/>
      <c r="H48" s="23"/>
      <c r="I48" s="23"/>
    </row>
    <row r="49" spans="4:9" ht="12" customHeight="1" x14ac:dyDescent="0.7">
      <c r="D49" s="23"/>
      <c r="E49" s="23"/>
      <c r="F49" s="23"/>
      <c r="G49" s="23"/>
      <c r="H49" s="23"/>
      <c r="I49" s="23"/>
    </row>
    <row r="50" spans="4:9" ht="12" customHeight="1" x14ac:dyDescent="0.7"/>
    <row r="51" spans="4:9" ht="12" customHeight="1" x14ac:dyDescent="0.7"/>
    <row r="52" spans="4:9" ht="12" customHeight="1" x14ac:dyDescent="0.7"/>
    <row r="53" spans="4:9" ht="12" customHeight="1" x14ac:dyDescent="0.7"/>
    <row r="54" spans="4:9" ht="12" customHeight="1" x14ac:dyDescent="0.7"/>
    <row r="55" spans="4:9" ht="12" customHeight="1" x14ac:dyDescent="0.7"/>
    <row r="56" spans="4:9" ht="12" customHeight="1" x14ac:dyDescent="0.7"/>
    <row r="57" spans="4:9" ht="12" customHeight="1" x14ac:dyDescent="0.7"/>
    <row r="58" spans="4:9" ht="12" customHeight="1" x14ac:dyDescent="0.7"/>
    <row r="59" spans="4:9" ht="12" customHeight="1" x14ac:dyDescent="0.7"/>
    <row r="60" spans="4:9" ht="12" customHeight="1" x14ac:dyDescent="0.7"/>
    <row r="61" spans="4:9" ht="12" customHeight="1" x14ac:dyDescent="0.7"/>
    <row r="62" spans="4:9" ht="12" customHeight="1" x14ac:dyDescent="0.7"/>
    <row r="63" spans="4:9" ht="12" customHeight="1" x14ac:dyDescent="0.7"/>
    <row r="64" spans="4:9"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sheetData>
  <sheetProtection algorithmName="SHA-512" hashValue="azymRl210XPoEeouZr6FFZx7XIUV/C9IT+c4aj/CDhvT2qNfEF/P/BF0DVv7UsMoQ+/lCAv9HIBNDl2y9ZZ59g==" saltValue="sNX5qR6YRPEGUElvozNpYg=="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C25:AH29">
    <cfRule type="expression" dxfId="40" priority="1">
      <formula>$CC$2=TRUE</formula>
    </cfRule>
  </conditionalFormatting>
  <conditionalFormatting sqref="D2 AD2 N9 M15:AH16 C36:AH42">
    <cfRule type="expression" dxfId="39" priority="3">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1" orientation="portrait" r:id="rId1"/>
  <headerFooter>
    <oddFooter>&amp;L&amp;8sf03h10&amp;R&amp;6r51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23813</xdr:colOff>
                    <xdr:row>3</xdr:row>
                    <xdr:rowOff>23813</xdr:rowOff>
                  </from>
                  <to>
                    <xdr:col>36</xdr:col>
                    <xdr:colOff>0</xdr:colOff>
                    <xdr:row>4</xdr:row>
                    <xdr:rowOff>100013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6.1875" style="5" customWidth="1"/>
    <col min="3" max="3" width="43.1875" style="5" customWidth="1"/>
    <col min="4" max="4" width="17.875" style="5" customWidth="1"/>
    <col min="5" max="5" width="43.1875" style="5" customWidth="1"/>
    <col min="6" max="6" width="37" style="5" customWidth="1"/>
    <col min="7" max="7" width="18.1875" style="5" customWidth="1"/>
    <col min="8" max="8" width="9.1875" style="5" customWidth="1"/>
    <col min="9" max="13" width="8.1875" style="5" customWidth="1"/>
    <col min="14" max="30" width="2.1875" style="5" customWidth="1"/>
    <col min="31" max="31" width="8.6875" style="5" customWidth="1"/>
    <col min="32" max="32" width="8.6875" style="5" hidden="1" customWidth="1"/>
    <col min="33" max="33" width="8.6875" style="5" customWidth="1"/>
    <col min="34" max="16384" width="8.6875" style="5"/>
  </cols>
  <sheetData>
    <row r="1" spans="2:32" ht="12" customHeight="1" x14ac:dyDescent="0.7"/>
    <row r="2" spans="2:32" ht="21" customHeight="1" thickBot="1" x14ac:dyDescent="0.75">
      <c r="B2" s="61" t="s">
        <v>414</v>
      </c>
      <c r="C2" s="62" t="s">
        <v>758</v>
      </c>
      <c r="D2" s="62"/>
      <c r="AF2" s="24" t="s">
        <v>610</v>
      </c>
    </row>
    <row r="3" spans="2:32" ht="12" customHeight="1" thickBot="1" x14ac:dyDescent="0.75">
      <c r="AF3" s="27" t="b">
        <v>0</v>
      </c>
    </row>
    <row r="4" spans="2:32" ht="12.6" customHeight="1" x14ac:dyDescent="0.7">
      <c r="C4" s="35"/>
      <c r="D4" s="35"/>
      <c r="E4" s="23"/>
    </row>
    <row r="5" spans="2:32" ht="11.45" hidden="1" customHeight="1" x14ac:dyDescent="0.7">
      <c r="B5" s="389"/>
      <c r="C5" s="389"/>
      <c r="D5" s="8"/>
      <c r="E5" s="298"/>
    </row>
    <row r="6" spans="2:32" ht="12" hidden="1" customHeight="1" x14ac:dyDescent="0.7">
      <c r="C6" s="23"/>
      <c r="D6" s="23"/>
      <c r="E6" s="23"/>
    </row>
    <row r="7" spans="2:32" ht="12" customHeight="1" thickBot="1" x14ac:dyDescent="0.75">
      <c r="C7" s="23"/>
      <c r="D7" s="23"/>
      <c r="E7" s="23"/>
    </row>
    <row r="8" spans="2:32" ht="20" customHeight="1" x14ac:dyDescent="0.7">
      <c r="B8" s="400" t="s">
        <v>759</v>
      </c>
      <c r="C8" s="403" t="s">
        <v>786</v>
      </c>
      <c r="D8" s="407" t="s">
        <v>780</v>
      </c>
      <c r="E8" s="406" t="s">
        <v>12</v>
      </c>
      <c r="F8" s="36" t="s">
        <v>13</v>
      </c>
      <c r="G8" s="392" t="s">
        <v>777</v>
      </c>
      <c r="H8" s="393"/>
      <c r="I8" s="393"/>
      <c r="J8" s="393"/>
      <c r="K8" s="393"/>
      <c r="L8" s="393"/>
      <c r="M8" s="394"/>
    </row>
    <row r="9" spans="2:32" ht="17" customHeight="1" x14ac:dyDescent="0.7">
      <c r="B9" s="401"/>
      <c r="C9" s="404"/>
      <c r="D9" s="404"/>
      <c r="E9" s="388"/>
      <c r="F9" s="395" t="s">
        <v>828</v>
      </c>
      <c r="G9" s="397" t="s">
        <v>15</v>
      </c>
      <c r="H9" s="395" t="s">
        <v>22</v>
      </c>
      <c r="I9" s="388" t="s">
        <v>14</v>
      </c>
      <c r="J9" s="388"/>
      <c r="K9" s="388"/>
      <c r="L9" s="388"/>
      <c r="M9" s="390"/>
    </row>
    <row r="10" spans="2:32" ht="17" customHeight="1" x14ac:dyDescent="0.7">
      <c r="B10" s="401"/>
      <c r="C10" s="404"/>
      <c r="D10" s="404"/>
      <c r="E10" s="388"/>
      <c r="F10" s="395"/>
      <c r="G10" s="397"/>
      <c r="H10" s="395"/>
      <c r="I10" s="388" t="s">
        <v>16</v>
      </c>
      <c r="J10" s="388" t="s">
        <v>17</v>
      </c>
      <c r="K10" s="388" t="s">
        <v>18</v>
      </c>
      <c r="L10" s="388" t="s">
        <v>19</v>
      </c>
      <c r="M10" s="390" t="s">
        <v>20</v>
      </c>
    </row>
    <row r="11" spans="2:32" ht="17" customHeight="1" thickBot="1" x14ac:dyDescent="0.75">
      <c r="B11" s="402"/>
      <c r="C11" s="405"/>
      <c r="D11" s="405"/>
      <c r="E11" s="399"/>
      <c r="F11" s="396"/>
      <c r="G11" s="398"/>
      <c r="H11" s="396"/>
      <c r="I11" s="399"/>
      <c r="J11" s="399"/>
      <c r="K11" s="399"/>
      <c r="L11" s="399"/>
      <c r="M11" s="391"/>
    </row>
    <row r="12" spans="2:32" ht="33" customHeight="1" x14ac:dyDescent="0.7">
      <c r="B12" s="37">
        <v>1</v>
      </c>
      <c r="C12" s="244" t="s">
        <v>709</v>
      </c>
      <c r="D12" s="299" t="s">
        <v>708</v>
      </c>
      <c r="E12" s="244" t="s">
        <v>712</v>
      </c>
      <c r="F12" s="246" t="s">
        <v>298</v>
      </c>
      <c r="G12" s="247" t="s">
        <v>715</v>
      </c>
      <c r="H12" s="253">
        <f t="shared" ref="H12:H17" si="0">SUM(I12:M12)</f>
        <v>25000</v>
      </c>
      <c r="I12" s="248">
        <v>24600</v>
      </c>
      <c r="J12" s="248"/>
      <c r="K12" s="248"/>
      <c r="L12" s="248"/>
      <c r="M12" s="249">
        <v>400</v>
      </c>
    </row>
    <row r="13" spans="2:32" ht="33" customHeight="1" x14ac:dyDescent="0.7">
      <c r="B13" s="38">
        <v>2</v>
      </c>
      <c r="C13" s="245" t="s">
        <v>710</v>
      </c>
      <c r="D13" s="300" t="s">
        <v>708</v>
      </c>
      <c r="E13" s="245" t="s">
        <v>713</v>
      </c>
      <c r="F13" s="246" t="s">
        <v>298</v>
      </c>
      <c r="G13" s="250" t="s">
        <v>715</v>
      </c>
      <c r="H13" s="254">
        <f t="shared" si="0"/>
        <v>15000</v>
      </c>
      <c r="I13" s="251">
        <v>15000</v>
      </c>
      <c r="J13" s="251"/>
      <c r="K13" s="251"/>
      <c r="L13" s="251"/>
      <c r="M13" s="252"/>
    </row>
    <row r="14" spans="2:32" ht="33" customHeight="1" x14ac:dyDescent="0.7">
      <c r="B14" s="38">
        <v>3</v>
      </c>
      <c r="C14" s="245" t="s">
        <v>711</v>
      </c>
      <c r="D14" s="300" t="s">
        <v>708</v>
      </c>
      <c r="E14" s="245" t="s">
        <v>714</v>
      </c>
      <c r="F14" s="246" t="s">
        <v>298</v>
      </c>
      <c r="G14" s="250" t="s">
        <v>715</v>
      </c>
      <c r="H14" s="254">
        <f t="shared" si="0"/>
        <v>13500</v>
      </c>
      <c r="I14" s="251">
        <v>13500</v>
      </c>
      <c r="J14" s="251"/>
      <c r="K14" s="251"/>
      <c r="L14" s="251"/>
      <c r="M14" s="252"/>
    </row>
    <row r="15" spans="2:32" ht="33" customHeight="1" x14ac:dyDescent="0.7">
      <c r="B15" s="37">
        <v>4</v>
      </c>
      <c r="C15" s="245"/>
      <c r="D15" s="300"/>
      <c r="E15" s="51"/>
      <c r="F15" s="225"/>
      <c r="G15" s="226"/>
      <c r="H15" s="45">
        <f t="shared" si="0"/>
        <v>0</v>
      </c>
      <c r="I15" s="46"/>
      <c r="J15" s="46"/>
      <c r="K15" s="46"/>
      <c r="L15" s="46"/>
      <c r="M15" s="47"/>
    </row>
    <row r="16" spans="2:32" ht="33" customHeight="1" thickBot="1" x14ac:dyDescent="0.75">
      <c r="B16" s="38">
        <v>5</v>
      </c>
      <c r="C16" s="51"/>
      <c r="D16" s="300"/>
      <c r="E16" s="51"/>
      <c r="F16" s="225"/>
      <c r="G16" s="226"/>
      <c r="H16" s="45">
        <f t="shared" si="0"/>
        <v>0</v>
      </c>
      <c r="I16" s="46"/>
      <c r="J16" s="46"/>
      <c r="K16" s="46"/>
      <c r="L16" s="46"/>
      <c r="M16" s="47"/>
    </row>
    <row r="17" spans="2:13" ht="30.6" customHeight="1" thickTop="1" thickBot="1" x14ac:dyDescent="0.75">
      <c r="B17" s="39" t="s">
        <v>21</v>
      </c>
      <c r="C17" s="40"/>
      <c r="D17" s="40"/>
      <c r="E17" s="40"/>
      <c r="F17" s="190"/>
      <c r="G17" s="227"/>
      <c r="H17" s="48">
        <f t="shared" si="0"/>
        <v>53500</v>
      </c>
      <c r="I17" s="48">
        <f>SUM(I12:I16)</f>
        <v>53100</v>
      </c>
      <c r="J17" s="48">
        <f>SUM(J12:J16)</f>
        <v>0</v>
      </c>
      <c r="K17" s="48">
        <f>SUM(K12:K16)</f>
        <v>0</v>
      </c>
      <c r="L17" s="48">
        <f>SUM(L12:L16)</f>
        <v>0</v>
      </c>
      <c r="M17" s="49">
        <f>SUM(M12:M16)</f>
        <v>400</v>
      </c>
    </row>
    <row r="18" spans="2:13" ht="12" customHeight="1" x14ac:dyDescent="0.7">
      <c r="B18" s="41"/>
      <c r="C18" s="42"/>
      <c r="D18" s="42"/>
      <c r="E18" s="43"/>
    </row>
    <row r="19" spans="2:13" ht="12" customHeight="1" x14ac:dyDescent="0.7">
      <c r="B19" s="50"/>
      <c r="C19" s="23"/>
      <c r="D19" s="23"/>
      <c r="E19" s="23"/>
      <c r="F19" s="23"/>
      <c r="G19" s="23"/>
      <c r="H19" s="23"/>
    </row>
    <row r="20" spans="2:13" ht="12" customHeight="1" x14ac:dyDescent="0.7">
      <c r="B20" s="50"/>
      <c r="C20" s="23"/>
      <c r="D20" s="23"/>
      <c r="E20" s="23"/>
      <c r="F20" s="23"/>
      <c r="G20" s="23"/>
      <c r="H20" s="23"/>
    </row>
    <row r="21" spans="2:13" ht="12" customHeight="1" x14ac:dyDescent="0.7">
      <c r="B21" s="50"/>
      <c r="C21" s="23"/>
      <c r="D21" s="23"/>
      <c r="E21" s="23"/>
      <c r="F21" s="44"/>
      <c r="G21" s="44"/>
      <c r="H21" s="44"/>
    </row>
    <row r="22" spans="2:13" ht="12" customHeight="1" x14ac:dyDescent="0.7">
      <c r="C22" s="44"/>
      <c r="D22" s="44"/>
      <c r="E22" s="44"/>
      <c r="F22" s="44"/>
      <c r="G22" s="44"/>
      <c r="H22" s="44"/>
    </row>
    <row r="23" spans="2:13" ht="12" customHeight="1" x14ac:dyDescent="0.7">
      <c r="C23" s="44"/>
      <c r="D23" s="44"/>
      <c r="E23" s="44"/>
      <c r="F23" s="44"/>
      <c r="G23" s="44"/>
      <c r="H23" s="44"/>
    </row>
    <row r="24" spans="2:13" ht="12" customHeight="1" x14ac:dyDescent="0.7">
      <c r="C24" s="44"/>
      <c r="D24" s="44"/>
      <c r="E24" s="44"/>
      <c r="F24" s="44"/>
      <c r="G24" s="44"/>
      <c r="H24" s="44"/>
    </row>
    <row r="25" spans="2:13" ht="12" customHeight="1" x14ac:dyDescent="0.7">
      <c r="C25" s="44"/>
      <c r="D25" s="44"/>
      <c r="E25" s="44"/>
      <c r="F25" s="44"/>
      <c r="G25" s="44"/>
      <c r="H25" s="44"/>
    </row>
    <row r="26" spans="2:13" ht="12" customHeight="1" x14ac:dyDescent="0.7">
      <c r="C26" s="44"/>
      <c r="D26" s="44"/>
      <c r="E26" s="44"/>
      <c r="F26" s="44"/>
      <c r="G26" s="44"/>
      <c r="H26" s="44"/>
    </row>
    <row r="27" spans="2:13" ht="12" customHeight="1" x14ac:dyDescent="0.7"/>
    <row r="28" spans="2:13" ht="12" customHeight="1" x14ac:dyDescent="0.7">
      <c r="C28" s="28"/>
      <c r="D28" s="28"/>
    </row>
    <row r="29" spans="2:13" ht="12" customHeight="1" x14ac:dyDescent="0.7">
      <c r="C29" s="23"/>
      <c r="D29" s="23"/>
    </row>
    <row r="30" spans="2:13" ht="12" customHeight="1" x14ac:dyDescent="0.7">
      <c r="C30" s="28"/>
      <c r="D30" s="28"/>
    </row>
    <row r="31" spans="2:13" ht="12" customHeight="1" x14ac:dyDescent="0.7">
      <c r="C31" s="23"/>
      <c r="D31" s="23"/>
      <c r="E31" s="23"/>
      <c r="F31" s="23"/>
      <c r="G31" s="23"/>
      <c r="H31" s="23"/>
    </row>
    <row r="32" spans="2:13" ht="12" customHeight="1" x14ac:dyDescent="0.7">
      <c r="C32" s="23"/>
      <c r="D32" s="23"/>
      <c r="E32" s="23"/>
      <c r="F32" s="23"/>
      <c r="G32" s="23"/>
      <c r="H32" s="23"/>
    </row>
    <row r="33" spans="3:8" ht="12" customHeight="1" x14ac:dyDescent="0.7">
      <c r="C33" s="44"/>
      <c r="D33" s="44"/>
      <c r="E33" s="44"/>
      <c r="F33" s="44"/>
      <c r="G33" s="44"/>
      <c r="H33" s="44"/>
    </row>
    <row r="34" spans="3:8" ht="12" customHeight="1" x14ac:dyDescent="0.7">
      <c r="C34" s="44"/>
      <c r="D34" s="44"/>
      <c r="E34" s="44"/>
      <c r="F34" s="44"/>
      <c r="G34" s="44"/>
      <c r="H34" s="44"/>
    </row>
    <row r="35" spans="3:8" ht="12" customHeight="1" x14ac:dyDescent="0.7">
      <c r="C35" s="44"/>
      <c r="D35" s="44"/>
      <c r="E35" s="44"/>
      <c r="F35" s="44"/>
      <c r="G35" s="44"/>
      <c r="H35" s="44"/>
    </row>
    <row r="36" spans="3:8" ht="12" customHeight="1" x14ac:dyDescent="0.7">
      <c r="C36" s="44"/>
      <c r="D36" s="44"/>
      <c r="E36" s="44"/>
      <c r="F36" s="44"/>
      <c r="G36" s="44"/>
      <c r="H36" s="44"/>
    </row>
    <row r="37" spans="3:8" ht="12" customHeight="1" x14ac:dyDescent="0.7">
      <c r="C37" s="44"/>
      <c r="D37" s="44"/>
      <c r="E37" s="44"/>
      <c r="F37" s="44"/>
      <c r="G37" s="44"/>
      <c r="H37" s="44"/>
    </row>
    <row r="38" spans="3:8" ht="12" customHeight="1" x14ac:dyDescent="0.7">
      <c r="C38" s="44"/>
      <c r="D38" s="44"/>
      <c r="E38" s="44"/>
      <c r="F38" s="44"/>
      <c r="G38" s="44"/>
      <c r="H38" s="44"/>
    </row>
    <row r="39" spans="3:8" ht="12" customHeight="1" x14ac:dyDescent="0.7">
      <c r="C39" s="44"/>
      <c r="D39" s="44"/>
      <c r="E39" s="44"/>
      <c r="F39" s="44"/>
      <c r="G39" s="44"/>
      <c r="H39" s="44"/>
    </row>
    <row r="40" spans="3:8" ht="12" customHeight="1" x14ac:dyDescent="0.7">
      <c r="C40" s="44"/>
      <c r="D40" s="44"/>
      <c r="E40" s="44"/>
      <c r="F40" s="44"/>
      <c r="G40" s="44"/>
      <c r="H40" s="44"/>
    </row>
    <row r="41" spans="3:8" ht="12" customHeight="1" x14ac:dyDescent="0.7">
      <c r="C41" s="44"/>
      <c r="D41" s="44"/>
      <c r="E41" s="44"/>
      <c r="F41" s="44"/>
      <c r="G41" s="44"/>
      <c r="H41" s="44"/>
    </row>
    <row r="42" spans="3:8" ht="12" customHeight="1" x14ac:dyDescent="0.7">
      <c r="C42" s="44"/>
      <c r="D42" s="44"/>
      <c r="E42" s="44"/>
      <c r="F42" s="44"/>
      <c r="G42" s="44"/>
      <c r="H42" s="44"/>
    </row>
    <row r="43" spans="3:8" ht="12" customHeight="1" x14ac:dyDescent="0.7">
      <c r="C43" s="44"/>
      <c r="D43" s="44"/>
      <c r="E43" s="44"/>
      <c r="F43" s="44"/>
      <c r="G43" s="44"/>
      <c r="H43" s="44"/>
    </row>
    <row r="44" spans="3:8" ht="12" customHeight="1" x14ac:dyDescent="0.7">
      <c r="C44" s="44"/>
      <c r="D44" s="44"/>
      <c r="E44" s="44"/>
      <c r="F44" s="44"/>
      <c r="G44" s="44"/>
      <c r="H44" s="44"/>
    </row>
    <row r="45" spans="3:8" ht="12" customHeight="1" x14ac:dyDescent="0.7">
      <c r="C45" s="44"/>
      <c r="D45" s="44"/>
      <c r="E45" s="44"/>
      <c r="F45" s="44"/>
      <c r="G45" s="44"/>
      <c r="H45" s="44"/>
    </row>
    <row r="46" spans="3:8" ht="12" customHeight="1" x14ac:dyDescent="0.7">
      <c r="C46" s="44"/>
      <c r="D46" s="44"/>
      <c r="E46" s="44"/>
      <c r="F46" s="44"/>
      <c r="G46" s="44"/>
      <c r="H46" s="44"/>
    </row>
    <row r="47" spans="3:8" ht="12" customHeight="1" x14ac:dyDescent="0.7"/>
    <row r="48" spans="3:8" ht="12" customHeight="1" x14ac:dyDescent="0.7"/>
    <row r="49" spans="3:4" ht="12" customHeight="1" x14ac:dyDescent="0.7"/>
    <row r="50" spans="3:4" ht="12" customHeight="1" x14ac:dyDescent="0.7"/>
    <row r="51" spans="3:4" ht="12" customHeight="1" x14ac:dyDescent="0.7"/>
    <row r="52" spans="3:4" ht="12" customHeight="1" x14ac:dyDescent="0.7">
      <c r="C52" s="23"/>
      <c r="D52" s="23"/>
    </row>
    <row r="53" spans="3:4" ht="12" customHeight="1" x14ac:dyDescent="0.7"/>
    <row r="54" spans="3:4" ht="12" customHeight="1" x14ac:dyDescent="0.7"/>
    <row r="55" spans="3:4" ht="12" customHeight="1" x14ac:dyDescent="0.7"/>
    <row r="56" spans="3:4" ht="12" customHeight="1" x14ac:dyDescent="0.7"/>
    <row r="57" spans="3:4" ht="12" customHeight="1" x14ac:dyDescent="0.7"/>
    <row r="58" spans="3:4" ht="12" customHeight="1" x14ac:dyDescent="0.7"/>
    <row r="59" spans="3:4" ht="12" customHeight="1" x14ac:dyDescent="0.7"/>
    <row r="60" spans="3:4" ht="12" customHeight="1" x14ac:dyDescent="0.7"/>
    <row r="61" spans="3:4" ht="12" customHeight="1" x14ac:dyDescent="0.7"/>
    <row r="62" spans="3:4" ht="12" customHeight="1" x14ac:dyDescent="0.7"/>
    <row r="63" spans="3:4" ht="12" customHeight="1" x14ac:dyDescent="0.7"/>
    <row r="64" spans="3: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sheetData>
  <sheetProtection algorithmName="SHA-512" hashValue="54KJhbsQsbKcTygKAvLNCGLyurtW2s1cWHRfbe6y4rrrf5WUq7H04jPifWWXI7BwWXWrLg4L/+ZamBa9Sl2ocw==" saltValue="SMalWlf6/XPiFobzfLnpCw=="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B12:M17">
    <cfRule type="expression" dxfId="38" priority="1">
      <formula>$AF$3=TRUE</formula>
    </cfRule>
  </conditionalFormatting>
  <conditionalFormatting sqref="E5">
    <cfRule type="expression" dxfId="37" priority="87">
      <formula>$AF$3=TRUE</formula>
    </cfRule>
  </conditionalFormatting>
  <dataValidations count="1">
    <dataValidation type="list" allowBlank="1" showInputMessage="1" showErrorMessage="1" sqref="E5 D12:D16" xr:uid="{00000000-0002-0000-0200-000000000000}">
      <formula1>"工場,事業場"</formula1>
    </dataValidation>
  </dataValidations>
  <pageMargins left="0.59055118110236227" right="0.59055118110236227" top="0.39370078740157483" bottom="0.39370078740157483" header="0.31496062992125984" footer="0.31496062992125984"/>
  <pageSetup paperSize="9" scale="3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2271713</xdr:colOff>
                    <xdr:row>1</xdr:row>
                    <xdr:rowOff>23813</xdr:rowOff>
                  </from>
                  <to>
                    <xdr:col>3</xdr:col>
                    <xdr:colOff>290513</xdr:colOff>
                    <xdr:row>1</xdr:row>
                    <xdr:rowOff>252413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非表示_産業分類!$C$4:$C$539</xm:f>
          </x14:formula1>
          <xm:sqref>F12:F16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6875" defaultRowHeight="12" x14ac:dyDescent="0.7"/>
  <cols>
    <col min="1" max="4" width="2.5" style="5" customWidth="1"/>
    <col min="5" max="5" width="3.5" style="5" customWidth="1"/>
    <col min="6" max="7" width="2.6875" style="5" customWidth="1"/>
    <col min="8" max="9" width="2.5" style="5" customWidth="1"/>
    <col min="10" max="13" width="2.6875" style="5" customWidth="1"/>
    <col min="14" max="18" width="2.5" style="5" customWidth="1"/>
    <col min="19" max="20" width="4.875" style="5" customWidth="1"/>
    <col min="21" max="41" width="2.5" style="5" customWidth="1"/>
    <col min="42" max="42" width="3.5" style="5" customWidth="1"/>
    <col min="43" max="46" width="2.5" style="5" customWidth="1"/>
    <col min="47" max="50" width="3" style="5" customWidth="1"/>
    <col min="51" max="55" width="2.5" style="5" customWidth="1"/>
    <col min="56" max="57" width="4.5" style="5" customWidth="1"/>
    <col min="58" max="74" width="2.5" style="5" customWidth="1"/>
    <col min="75" max="78" width="2.625" style="5" customWidth="1"/>
    <col min="79" max="79" width="3.5" style="5" customWidth="1"/>
    <col min="80" max="83" width="2.625" style="5" customWidth="1"/>
    <col min="84" max="87" width="3.1875" style="5" customWidth="1"/>
    <col min="88" max="92" width="2.625" style="5" customWidth="1"/>
    <col min="93" max="94" width="4.625" style="5" customWidth="1"/>
    <col min="95" max="110" width="2.625" style="5" customWidth="1"/>
    <col min="111" max="111" width="1.6875" style="5" customWidth="1"/>
    <col min="112" max="118" width="8.6875" style="5"/>
    <col min="119" max="119" width="0" style="5" hidden="1" customWidth="1"/>
    <col min="120" max="16384" width="8.6875" style="5"/>
  </cols>
  <sheetData>
    <row r="1" spans="1:119" ht="12" customHeight="1" thickBot="1" x14ac:dyDescent="0.75">
      <c r="A1" s="64"/>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64"/>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64"/>
      <c r="BX1" s="53"/>
      <c r="BY1" s="53"/>
      <c r="BZ1" s="53"/>
      <c r="CA1" s="53"/>
      <c r="CB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O1" s="24" t="s">
        <v>610</v>
      </c>
    </row>
    <row r="2" spans="1:119" ht="14.65" thickBot="1" x14ac:dyDescent="0.75">
      <c r="A2" s="55"/>
      <c r="B2" s="63" t="s">
        <v>416</v>
      </c>
      <c r="C2" s="61" t="s">
        <v>415</v>
      </c>
      <c r="D2" s="61"/>
      <c r="AL2" s="55"/>
      <c r="AM2" s="63"/>
      <c r="AN2" s="61"/>
      <c r="AO2" s="61"/>
      <c r="BW2" s="55"/>
      <c r="BX2" s="63"/>
      <c r="BY2" s="61"/>
      <c r="BZ2" s="61"/>
      <c r="DO2" s="27" t="b">
        <v>0</v>
      </c>
    </row>
    <row r="3" spans="1:119" ht="12" customHeight="1" thickBot="1" x14ac:dyDescent="0.75">
      <c r="A3" s="55"/>
      <c r="AL3" s="55"/>
      <c r="BW3" s="55"/>
    </row>
    <row r="4" spans="1:119" ht="12" customHeight="1" x14ac:dyDescent="0.7">
      <c r="A4" s="55"/>
      <c r="B4" s="419" t="s">
        <v>762</v>
      </c>
      <c r="C4" s="420"/>
      <c r="D4" s="420"/>
      <c r="E4" s="420"/>
      <c r="F4" s="420"/>
      <c r="G4" s="421"/>
      <c r="H4" s="482">
        <v>1</v>
      </c>
      <c r="I4" s="483"/>
      <c r="J4" s="486" t="s">
        <v>761</v>
      </c>
      <c r="K4" s="487"/>
      <c r="L4" s="487"/>
      <c r="M4" s="488"/>
      <c r="N4" s="494" t="str">
        <f>IFERROR(VLOOKUP(H4,事業所リスト,2,FALSE),"")</f>
        <v>本社ビル</v>
      </c>
      <c r="O4" s="495"/>
      <c r="P4" s="495"/>
      <c r="Q4" s="495"/>
      <c r="R4" s="495"/>
      <c r="S4" s="495"/>
      <c r="T4" s="495"/>
      <c r="U4" s="495"/>
      <c r="V4" s="495"/>
      <c r="W4" s="495"/>
      <c r="X4" s="495"/>
      <c r="Y4" s="495"/>
      <c r="Z4" s="495"/>
      <c r="AA4" s="495"/>
      <c r="AB4" s="495"/>
      <c r="AC4" s="495"/>
      <c r="AD4" s="495"/>
      <c r="AE4" s="495"/>
      <c r="AF4" s="495"/>
      <c r="AG4" s="495"/>
      <c r="AH4" s="495"/>
      <c r="AI4" s="495"/>
      <c r="AJ4" s="496"/>
      <c r="AL4" s="55"/>
      <c r="AM4" s="419" t="s">
        <v>762</v>
      </c>
      <c r="AN4" s="420"/>
      <c r="AO4" s="420"/>
      <c r="AP4" s="420"/>
      <c r="AQ4" s="420"/>
      <c r="AR4" s="421"/>
      <c r="AS4" s="482">
        <v>2</v>
      </c>
      <c r="AT4" s="483"/>
      <c r="AU4" s="486" t="s">
        <v>761</v>
      </c>
      <c r="AV4" s="487"/>
      <c r="AW4" s="487"/>
      <c r="AX4" s="488"/>
      <c r="AY4" s="494" t="str">
        <f>IFERROR(VLOOKUP(AS4,事業所リスト,2,FALSE),"")</f>
        <v>A支店</v>
      </c>
      <c r="AZ4" s="495"/>
      <c r="BA4" s="495"/>
      <c r="BB4" s="495"/>
      <c r="BC4" s="495"/>
      <c r="BD4" s="495"/>
      <c r="BE4" s="495"/>
      <c r="BF4" s="495"/>
      <c r="BG4" s="495"/>
      <c r="BH4" s="495"/>
      <c r="BI4" s="495"/>
      <c r="BJ4" s="495"/>
      <c r="BK4" s="495"/>
      <c r="BL4" s="495"/>
      <c r="BM4" s="495"/>
      <c r="BN4" s="495"/>
      <c r="BO4" s="495"/>
      <c r="BP4" s="495"/>
      <c r="BQ4" s="495"/>
      <c r="BR4" s="495"/>
      <c r="BS4" s="495"/>
      <c r="BT4" s="495"/>
      <c r="BU4" s="496"/>
      <c r="BW4" s="55"/>
      <c r="BX4" s="419" t="s">
        <v>762</v>
      </c>
      <c r="BY4" s="420"/>
      <c r="BZ4" s="420"/>
      <c r="CA4" s="420"/>
      <c r="CB4" s="420"/>
      <c r="CC4" s="421"/>
      <c r="CD4" s="482">
        <v>3</v>
      </c>
      <c r="CE4" s="483"/>
      <c r="CF4" s="486" t="s">
        <v>761</v>
      </c>
      <c r="CG4" s="487"/>
      <c r="CH4" s="487"/>
      <c r="CI4" s="488"/>
      <c r="CJ4" s="494" t="str">
        <f>IFERROR(VLOOKUP(CD4,事業所リスト,2,FALSE),"")</f>
        <v>B支店</v>
      </c>
      <c r="CK4" s="495"/>
      <c r="CL4" s="495"/>
      <c r="CM4" s="495"/>
      <c r="CN4" s="495"/>
      <c r="CO4" s="495"/>
      <c r="CP4" s="495"/>
      <c r="CQ4" s="495"/>
      <c r="CR4" s="495"/>
      <c r="CS4" s="495"/>
      <c r="CT4" s="495"/>
      <c r="CU4" s="495"/>
      <c r="CV4" s="495"/>
      <c r="CW4" s="495"/>
      <c r="CX4" s="495"/>
      <c r="CY4" s="495"/>
      <c r="CZ4" s="495"/>
      <c r="DA4" s="495"/>
      <c r="DB4" s="495"/>
      <c r="DC4" s="495"/>
      <c r="DD4" s="495"/>
      <c r="DE4" s="495"/>
      <c r="DF4" s="496"/>
    </row>
    <row r="5" spans="1:119" ht="12" customHeight="1" thickBot="1" x14ac:dyDescent="0.75">
      <c r="A5" s="55"/>
      <c r="B5" s="467"/>
      <c r="C5" s="468"/>
      <c r="D5" s="468"/>
      <c r="E5" s="468"/>
      <c r="F5" s="468"/>
      <c r="G5" s="469"/>
      <c r="H5" s="484"/>
      <c r="I5" s="485"/>
      <c r="J5" s="489"/>
      <c r="K5" s="490"/>
      <c r="L5" s="490"/>
      <c r="M5" s="491"/>
      <c r="N5" s="497"/>
      <c r="O5" s="498"/>
      <c r="P5" s="498"/>
      <c r="Q5" s="498"/>
      <c r="R5" s="498"/>
      <c r="S5" s="498"/>
      <c r="T5" s="498"/>
      <c r="U5" s="498"/>
      <c r="V5" s="498"/>
      <c r="W5" s="498"/>
      <c r="X5" s="498"/>
      <c r="Y5" s="498"/>
      <c r="Z5" s="498"/>
      <c r="AA5" s="498"/>
      <c r="AB5" s="498"/>
      <c r="AC5" s="498"/>
      <c r="AD5" s="498"/>
      <c r="AE5" s="498"/>
      <c r="AF5" s="498"/>
      <c r="AG5" s="498"/>
      <c r="AH5" s="498"/>
      <c r="AI5" s="498"/>
      <c r="AJ5" s="499"/>
      <c r="AL5" s="55"/>
      <c r="AM5" s="467"/>
      <c r="AN5" s="468"/>
      <c r="AO5" s="468"/>
      <c r="AP5" s="468"/>
      <c r="AQ5" s="468"/>
      <c r="AR5" s="469"/>
      <c r="AS5" s="484"/>
      <c r="AT5" s="485"/>
      <c r="AU5" s="489"/>
      <c r="AV5" s="490"/>
      <c r="AW5" s="490"/>
      <c r="AX5" s="491"/>
      <c r="AY5" s="497"/>
      <c r="AZ5" s="498"/>
      <c r="BA5" s="498"/>
      <c r="BB5" s="498"/>
      <c r="BC5" s="498"/>
      <c r="BD5" s="498"/>
      <c r="BE5" s="498"/>
      <c r="BF5" s="498"/>
      <c r="BG5" s="498"/>
      <c r="BH5" s="498"/>
      <c r="BI5" s="498"/>
      <c r="BJ5" s="498"/>
      <c r="BK5" s="498"/>
      <c r="BL5" s="498"/>
      <c r="BM5" s="498"/>
      <c r="BN5" s="498"/>
      <c r="BO5" s="498"/>
      <c r="BP5" s="498"/>
      <c r="BQ5" s="498"/>
      <c r="BR5" s="498"/>
      <c r="BS5" s="498"/>
      <c r="BT5" s="498"/>
      <c r="BU5" s="499"/>
      <c r="BW5" s="55"/>
      <c r="BX5" s="467"/>
      <c r="BY5" s="468"/>
      <c r="BZ5" s="468"/>
      <c r="CA5" s="468"/>
      <c r="CB5" s="468"/>
      <c r="CC5" s="469"/>
      <c r="CD5" s="484"/>
      <c r="CE5" s="485"/>
      <c r="CF5" s="489"/>
      <c r="CG5" s="490"/>
      <c r="CH5" s="490"/>
      <c r="CI5" s="491"/>
      <c r="CJ5" s="497"/>
      <c r="CK5" s="498"/>
      <c r="CL5" s="498"/>
      <c r="CM5" s="498"/>
      <c r="CN5" s="498"/>
      <c r="CO5" s="498"/>
      <c r="CP5" s="498"/>
      <c r="CQ5" s="498"/>
      <c r="CR5" s="498"/>
      <c r="CS5" s="498"/>
      <c r="CT5" s="498"/>
      <c r="CU5" s="498"/>
      <c r="CV5" s="498"/>
      <c r="CW5" s="498"/>
      <c r="CX5" s="498"/>
      <c r="CY5" s="498"/>
      <c r="CZ5" s="498"/>
      <c r="DA5" s="498"/>
      <c r="DB5" s="498"/>
      <c r="DC5" s="498"/>
      <c r="DD5" s="498"/>
      <c r="DE5" s="498"/>
      <c r="DF5" s="499"/>
    </row>
    <row r="6" spans="1:119" ht="18.600000000000001" customHeight="1" x14ac:dyDescent="0.7">
      <c r="A6" s="55"/>
      <c r="B6" s="464" t="s">
        <v>417</v>
      </c>
      <c r="C6" s="465"/>
      <c r="D6" s="465"/>
      <c r="E6" s="465"/>
      <c r="F6" s="465"/>
      <c r="G6" s="465"/>
      <c r="H6" s="466"/>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6"/>
      <c r="AL6" s="55"/>
      <c r="AM6" s="464" t="s">
        <v>417</v>
      </c>
      <c r="AN6" s="465"/>
      <c r="AO6" s="465"/>
      <c r="AP6" s="465"/>
      <c r="AQ6" s="465"/>
      <c r="AR6" s="465"/>
      <c r="AS6" s="466"/>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6"/>
      <c r="BW6" s="55"/>
      <c r="BX6" s="464" t="s">
        <v>417</v>
      </c>
      <c r="BY6" s="465"/>
      <c r="BZ6" s="465"/>
      <c r="CA6" s="465"/>
      <c r="CB6" s="465"/>
      <c r="CC6" s="465"/>
      <c r="CD6" s="466"/>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6"/>
    </row>
    <row r="7" spans="1:119" ht="12" customHeight="1" x14ac:dyDescent="0.7">
      <c r="A7" s="55"/>
      <c r="B7" s="71"/>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8"/>
      <c r="AL7" s="55"/>
      <c r="AM7" s="71"/>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8"/>
      <c r="BW7" s="55"/>
      <c r="BX7" s="71"/>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8"/>
    </row>
    <row r="8" spans="1:119" ht="12" customHeight="1" x14ac:dyDescent="0.7">
      <c r="A8" s="55"/>
      <c r="B8" s="71"/>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8"/>
      <c r="AL8" s="55"/>
      <c r="AM8" s="71"/>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8"/>
      <c r="BW8" s="55"/>
      <c r="BX8" s="71"/>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8"/>
    </row>
    <row r="9" spans="1:119" ht="12" customHeight="1" x14ac:dyDescent="0.7">
      <c r="A9" s="55"/>
      <c r="B9" s="71"/>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8"/>
      <c r="AL9" s="55"/>
      <c r="AM9" s="71"/>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8"/>
      <c r="BW9" s="55"/>
      <c r="BX9" s="71"/>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8"/>
    </row>
    <row r="10" spans="1:119" ht="12" customHeight="1" x14ac:dyDescent="0.7">
      <c r="A10" s="55"/>
      <c r="B10" s="71"/>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8"/>
      <c r="AL10" s="55"/>
      <c r="AM10" s="71"/>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8"/>
      <c r="BW10" s="55"/>
      <c r="BX10" s="71"/>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8"/>
    </row>
    <row r="11" spans="1:119" ht="12" customHeight="1" x14ac:dyDescent="0.7">
      <c r="A11" s="55"/>
      <c r="B11" s="71"/>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8"/>
      <c r="AL11" s="55"/>
      <c r="AM11" s="71"/>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8"/>
      <c r="BW11" s="55"/>
      <c r="BX11" s="71"/>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8"/>
    </row>
    <row r="12" spans="1:119" ht="12" customHeight="1" x14ac:dyDescent="0.7">
      <c r="A12" s="55"/>
      <c r="B12" s="71"/>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8"/>
      <c r="AL12" s="55"/>
      <c r="AM12" s="71"/>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8"/>
      <c r="BW12" s="55"/>
      <c r="BX12" s="71"/>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8"/>
    </row>
    <row r="13" spans="1:119" ht="12" customHeight="1" x14ac:dyDescent="0.7">
      <c r="A13" s="55"/>
      <c r="B13" s="71"/>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8"/>
      <c r="AL13" s="55"/>
      <c r="AM13" s="71"/>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8"/>
      <c r="BW13" s="55"/>
      <c r="BX13" s="71"/>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8"/>
    </row>
    <row r="14" spans="1:119" ht="12" customHeight="1" x14ac:dyDescent="0.7">
      <c r="A14" s="55"/>
      <c r="B14" s="71"/>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8"/>
      <c r="AL14" s="55"/>
      <c r="AM14" s="71"/>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8"/>
      <c r="BW14" s="55"/>
      <c r="BX14" s="71"/>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8"/>
    </row>
    <row r="15" spans="1:119" ht="12" customHeight="1" x14ac:dyDescent="0.7">
      <c r="A15" s="55"/>
      <c r="B15" s="71"/>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8"/>
      <c r="AL15" s="55"/>
      <c r="AM15" s="71"/>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8"/>
      <c r="BW15" s="55"/>
      <c r="BX15" s="71"/>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8"/>
    </row>
    <row r="16" spans="1:119" ht="12" customHeight="1" x14ac:dyDescent="0.7">
      <c r="A16" s="55"/>
      <c r="B16" s="71"/>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8"/>
      <c r="AL16" s="55"/>
      <c r="AM16" s="71"/>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8"/>
      <c r="BW16" s="55"/>
      <c r="BX16" s="71"/>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8"/>
    </row>
    <row r="17" spans="1:110" ht="12" customHeight="1" x14ac:dyDescent="0.7">
      <c r="A17" s="55"/>
      <c r="B17" s="71"/>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8"/>
      <c r="AL17" s="55"/>
      <c r="AM17" s="71"/>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8"/>
      <c r="BW17" s="55"/>
      <c r="BX17" s="71"/>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8"/>
    </row>
    <row r="18" spans="1:110" ht="12" customHeight="1" x14ac:dyDescent="0.7">
      <c r="A18" s="55"/>
      <c r="B18" s="71"/>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8"/>
      <c r="AL18" s="55"/>
      <c r="AM18" s="71"/>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8"/>
      <c r="BW18" s="55"/>
      <c r="BX18" s="71"/>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8"/>
    </row>
    <row r="19" spans="1:110" ht="12" customHeight="1" x14ac:dyDescent="0.7">
      <c r="A19" s="55"/>
      <c r="B19" s="71"/>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8"/>
      <c r="AL19" s="55"/>
      <c r="AM19" s="71"/>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8"/>
      <c r="BW19" s="55"/>
      <c r="BX19" s="71"/>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8"/>
    </row>
    <row r="20" spans="1:110" ht="12" customHeight="1" x14ac:dyDescent="0.7">
      <c r="A20" s="55"/>
      <c r="B20" s="71"/>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c r="AL20" s="55"/>
      <c r="AM20" s="71"/>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8"/>
      <c r="BW20" s="55"/>
      <c r="BX20" s="71"/>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8"/>
    </row>
    <row r="21" spans="1:110" ht="12" customHeight="1" x14ac:dyDescent="0.7">
      <c r="A21" s="55"/>
      <c r="B21" s="71"/>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8"/>
      <c r="AL21" s="55"/>
      <c r="AM21" s="71"/>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8"/>
      <c r="BW21" s="55"/>
      <c r="BX21" s="71"/>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8"/>
    </row>
    <row r="22" spans="1:110" ht="12" customHeight="1" x14ac:dyDescent="0.7">
      <c r="A22" s="55"/>
      <c r="B22" s="71"/>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8"/>
      <c r="AL22" s="55"/>
      <c r="AM22" s="71"/>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8"/>
      <c r="BW22" s="55"/>
      <c r="BX22" s="71"/>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8"/>
    </row>
    <row r="23" spans="1:110" ht="12" customHeight="1" x14ac:dyDescent="0.7">
      <c r="A23" s="55"/>
      <c r="B23" s="71"/>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8"/>
      <c r="AL23" s="55"/>
      <c r="AM23" s="71"/>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8"/>
      <c r="BW23" s="55"/>
      <c r="BX23" s="71"/>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8"/>
    </row>
    <row r="24" spans="1:110" ht="12" customHeight="1" x14ac:dyDescent="0.7">
      <c r="A24" s="55"/>
      <c r="B24" s="71"/>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8"/>
      <c r="AL24" s="55"/>
      <c r="AM24" s="71"/>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8"/>
      <c r="BW24" s="55"/>
      <c r="BX24" s="71"/>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8"/>
    </row>
    <row r="25" spans="1:110" ht="12" customHeight="1" x14ac:dyDescent="0.7">
      <c r="A25" s="55"/>
      <c r="B25" s="71"/>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8"/>
      <c r="AL25" s="55"/>
      <c r="AM25" s="71"/>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8"/>
      <c r="BW25" s="55"/>
      <c r="BX25" s="71"/>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8"/>
    </row>
    <row r="26" spans="1:110" ht="12" customHeight="1" x14ac:dyDescent="0.7">
      <c r="A26" s="55"/>
      <c r="B26" s="71"/>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8"/>
      <c r="AL26" s="55"/>
      <c r="AM26" s="71"/>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8"/>
      <c r="BW26" s="55"/>
      <c r="BX26" s="71"/>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8"/>
    </row>
    <row r="27" spans="1:110" ht="12" customHeight="1" x14ac:dyDescent="0.7">
      <c r="A27" s="55"/>
      <c r="B27" s="71"/>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8"/>
      <c r="AL27" s="55"/>
      <c r="AM27" s="71"/>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8"/>
      <c r="BW27" s="55"/>
      <c r="BX27" s="71"/>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8"/>
    </row>
    <row r="28" spans="1:110" ht="12" customHeight="1" x14ac:dyDescent="0.7">
      <c r="A28" s="55"/>
      <c r="B28" s="71"/>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8"/>
      <c r="AL28" s="55"/>
      <c r="AM28" s="71"/>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8"/>
      <c r="BW28" s="55"/>
      <c r="BX28" s="71"/>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8"/>
    </row>
    <row r="29" spans="1:110" ht="12" customHeight="1" x14ac:dyDescent="0.7">
      <c r="A29" s="55"/>
      <c r="B29" s="71"/>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8"/>
      <c r="AL29" s="55"/>
      <c r="AM29" s="71"/>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8"/>
      <c r="BW29" s="55"/>
      <c r="BX29" s="71"/>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8"/>
    </row>
    <row r="30" spans="1:110" ht="12" customHeight="1" x14ac:dyDescent="0.7">
      <c r="A30" s="55"/>
      <c r="B30" s="7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8"/>
      <c r="AL30" s="55"/>
      <c r="AM30" s="71"/>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8"/>
      <c r="BW30" s="55"/>
      <c r="BX30" s="71"/>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8"/>
    </row>
    <row r="31" spans="1:110" ht="12" customHeight="1" x14ac:dyDescent="0.7">
      <c r="A31" s="55"/>
      <c r="B31" s="71"/>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8"/>
      <c r="AL31" s="55"/>
      <c r="AM31" s="71"/>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8"/>
      <c r="BW31" s="55"/>
      <c r="BX31" s="71"/>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8"/>
    </row>
    <row r="32" spans="1:110" ht="12" customHeight="1" x14ac:dyDescent="0.7">
      <c r="A32" s="55"/>
      <c r="B32" s="71"/>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8"/>
      <c r="AL32" s="55"/>
      <c r="AM32" s="71"/>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8"/>
      <c r="BW32" s="55"/>
      <c r="BX32" s="71"/>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8"/>
    </row>
    <row r="33" spans="1:110" ht="12" customHeight="1" x14ac:dyDescent="0.7">
      <c r="A33" s="55"/>
      <c r="B33" s="71"/>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8"/>
      <c r="AL33" s="55"/>
      <c r="AM33" s="71"/>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8"/>
      <c r="BW33" s="55"/>
      <c r="BX33" s="71"/>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8"/>
    </row>
    <row r="34" spans="1:110" ht="12" customHeight="1" x14ac:dyDescent="0.7">
      <c r="A34" s="55"/>
      <c r="B34" s="71"/>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8"/>
      <c r="AL34" s="55"/>
      <c r="AM34" s="71"/>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8"/>
      <c r="BW34" s="55"/>
      <c r="BX34" s="71"/>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8"/>
    </row>
    <row r="35" spans="1:110" ht="12" customHeight="1" x14ac:dyDescent="0.7">
      <c r="A35" s="55"/>
      <c r="B35" s="71"/>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8"/>
      <c r="AL35" s="55"/>
      <c r="AM35" s="71"/>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8"/>
      <c r="BW35" s="55"/>
      <c r="BX35" s="71"/>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8"/>
    </row>
    <row r="36" spans="1:110" ht="12" customHeight="1" x14ac:dyDescent="0.7">
      <c r="A36" s="55"/>
      <c r="B36" s="71"/>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8"/>
      <c r="AL36" s="55"/>
      <c r="AM36" s="71"/>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8"/>
      <c r="BW36" s="55"/>
      <c r="BX36" s="71"/>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8"/>
    </row>
    <row r="37" spans="1:110" ht="12" customHeight="1" x14ac:dyDescent="0.7">
      <c r="A37" s="55"/>
      <c r="B37" s="71"/>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8"/>
      <c r="AL37" s="55"/>
      <c r="AM37" s="71"/>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8"/>
      <c r="BW37" s="55"/>
      <c r="BX37" s="71"/>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8"/>
    </row>
    <row r="38" spans="1:110" ht="12" customHeight="1" x14ac:dyDescent="0.7">
      <c r="A38" s="55"/>
      <c r="B38" s="71"/>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8"/>
      <c r="AL38" s="55"/>
      <c r="AM38" s="71"/>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8"/>
      <c r="BW38" s="55"/>
      <c r="BX38" s="71"/>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8"/>
    </row>
    <row r="39" spans="1:110" ht="12" customHeight="1" x14ac:dyDescent="0.7">
      <c r="A39" s="55"/>
      <c r="B39" s="71"/>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8"/>
      <c r="AL39" s="55"/>
      <c r="AM39" s="71"/>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8"/>
      <c r="BW39" s="55"/>
      <c r="BX39" s="71"/>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8"/>
    </row>
    <row r="40" spans="1:110" ht="12" customHeight="1" x14ac:dyDescent="0.7">
      <c r="A40" s="55"/>
      <c r="B40" s="71"/>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8"/>
      <c r="AL40" s="55"/>
      <c r="AM40" s="71"/>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8"/>
      <c r="BW40" s="55"/>
      <c r="BX40" s="71"/>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8"/>
    </row>
    <row r="41" spans="1:110" ht="12" customHeight="1" x14ac:dyDescent="0.7">
      <c r="A41" s="55"/>
      <c r="B41" s="71"/>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8"/>
      <c r="AL41" s="55"/>
      <c r="AM41" s="71"/>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8"/>
      <c r="BW41" s="55"/>
      <c r="BX41" s="71"/>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8"/>
    </row>
    <row r="42" spans="1:110" ht="12" customHeight="1" x14ac:dyDescent="0.7">
      <c r="A42" s="55"/>
      <c r="B42" s="71"/>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8"/>
      <c r="AL42" s="55"/>
      <c r="AM42" s="71"/>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8"/>
      <c r="BW42" s="55"/>
      <c r="BX42" s="71"/>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8"/>
    </row>
    <row r="43" spans="1:110" ht="12" customHeight="1" x14ac:dyDescent="0.7">
      <c r="A43" s="55"/>
      <c r="B43" s="71"/>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8"/>
      <c r="AL43" s="55"/>
      <c r="AM43" s="71"/>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8"/>
      <c r="BW43" s="55"/>
      <c r="BX43" s="71"/>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8"/>
    </row>
    <row r="44" spans="1:110" ht="12" customHeight="1" x14ac:dyDescent="0.7">
      <c r="A44" s="55"/>
      <c r="B44" s="71"/>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8"/>
      <c r="AL44" s="55"/>
      <c r="AM44" s="71"/>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8"/>
      <c r="BW44" s="55"/>
      <c r="BX44" s="71"/>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8"/>
    </row>
    <row r="45" spans="1:110" ht="12" customHeight="1" x14ac:dyDescent="0.7">
      <c r="A45" s="55"/>
      <c r="B45" s="71"/>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8"/>
      <c r="AL45" s="55"/>
      <c r="AM45" s="71"/>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8"/>
      <c r="BW45" s="55"/>
      <c r="BX45" s="71"/>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8"/>
    </row>
    <row r="46" spans="1:110" ht="12" customHeight="1" x14ac:dyDescent="0.7">
      <c r="A46" s="55"/>
      <c r="B46" s="71"/>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8"/>
      <c r="AL46" s="55"/>
      <c r="AM46" s="71"/>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8"/>
      <c r="BW46" s="55"/>
      <c r="BX46" s="71"/>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8"/>
    </row>
    <row r="47" spans="1:110" ht="12" customHeight="1" x14ac:dyDescent="0.7">
      <c r="A47" s="55"/>
      <c r="B47" s="71"/>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8"/>
      <c r="AL47" s="55"/>
      <c r="AM47" s="71"/>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8"/>
      <c r="BW47" s="55"/>
      <c r="BX47" s="71"/>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8"/>
    </row>
    <row r="48" spans="1:110" ht="12" customHeight="1" x14ac:dyDescent="0.7">
      <c r="A48" s="55"/>
      <c r="B48" s="71"/>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8"/>
      <c r="AL48" s="55"/>
      <c r="AM48" s="71"/>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8"/>
      <c r="BW48" s="55"/>
      <c r="BX48" s="71"/>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8"/>
    </row>
    <row r="49" spans="1:110" ht="12" customHeight="1" thickBot="1" x14ac:dyDescent="0.75">
      <c r="A49" s="55"/>
      <c r="B49" s="72"/>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70"/>
      <c r="AL49" s="55"/>
      <c r="AM49" s="72"/>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70"/>
      <c r="BW49" s="55"/>
      <c r="BX49" s="72"/>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70"/>
    </row>
    <row r="50" spans="1:110" ht="12" customHeight="1" x14ac:dyDescent="0.7">
      <c r="A50" s="55"/>
      <c r="B50" s="419" t="s">
        <v>408</v>
      </c>
      <c r="C50" s="420"/>
      <c r="D50" s="420"/>
      <c r="E50" s="420"/>
      <c r="F50" s="420"/>
      <c r="G50" s="420"/>
      <c r="H50" s="420"/>
      <c r="I50" s="421"/>
      <c r="J50" s="492" t="s">
        <v>755</v>
      </c>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3"/>
      <c r="AL50" s="55"/>
      <c r="AM50" s="419" t="s">
        <v>408</v>
      </c>
      <c r="AN50" s="420"/>
      <c r="AO50" s="420"/>
      <c r="AP50" s="420"/>
      <c r="AQ50" s="420"/>
      <c r="AR50" s="420"/>
      <c r="AS50" s="420"/>
      <c r="AT50" s="421"/>
      <c r="AU50" s="446"/>
      <c r="AV50" s="446"/>
      <c r="AW50" s="446"/>
      <c r="AX50" s="446"/>
      <c r="AY50" s="446"/>
      <c r="AZ50" s="446"/>
      <c r="BA50" s="446"/>
      <c r="BB50" s="446"/>
      <c r="BC50" s="446"/>
      <c r="BD50" s="446"/>
      <c r="BE50" s="446"/>
      <c r="BF50" s="446"/>
      <c r="BG50" s="446"/>
      <c r="BH50" s="446"/>
      <c r="BI50" s="446"/>
      <c r="BJ50" s="446"/>
      <c r="BK50" s="446"/>
      <c r="BL50" s="446"/>
      <c r="BM50" s="446"/>
      <c r="BN50" s="446"/>
      <c r="BO50" s="446"/>
      <c r="BP50" s="446"/>
      <c r="BQ50" s="446"/>
      <c r="BR50" s="446"/>
      <c r="BS50" s="446"/>
      <c r="BT50" s="446"/>
      <c r="BU50" s="447"/>
      <c r="BW50" s="55"/>
      <c r="BX50" s="419" t="s">
        <v>408</v>
      </c>
      <c r="BY50" s="420"/>
      <c r="BZ50" s="420"/>
      <c r="CA50" s="420"/>
      <c r="CB50" s="420"/>
      <c r="CC50" s="420"/>
      <c r="CD50" s="420"/>
      <c r="CE50" s="421"/>
      <c r="CF50" s="446"/>
      <c r="CG50" s="446"/>
      <c r="CH50" s="446"/>
      <c r="CI50" s="446"/>
      <c r="CJ50" s="446"/>
      <c r="CK50" s="446"/>
      <c r="CL50" s="446"/>
      <c r="CM50" s="446"/>
      <c r="CN50" s="446"/>
      <c r="CO50" s="446"/>
      <c r="CP50" s="446"/>
      <c r="CQ50" s="446"/>
      <c r="CR50" s="446"/>
      <c r="CS50" s="446"/>
      <c r="CT50" s="446"/>
      <c r="CU50" s="446"/>
      <c r="CV50" s="446"/>
      <c r="CW50" s="446"/>
      <c r="CX50" s="446"/>
      <c r="CY50" s="446"/>
      <c r="CZ50" s="446"/>
      <c r="DA50" s="446"/>
      <c r="DB50" s="446"/>
      <c r="DC50" s="446"/>
      <c r="DD50" s="446"/>
      <c r="DE50" s="446"/>
      <c r="DF50" s="447"/>
    </row>
    <row r="51" spans="1:110" ht="12" customHeight="1" x14ac:dyDescent="0.7">
      <c r="A51" s="55"/>
      <c r="B51" s="422"/>
      <c r="C51" s="423"/>
      <c r="D51" s="423"/>
      <c r="E51" s="423"/>
      <c r="F51" s="423"/>
      <c r="G51" s="423"/>
      <c r="H51" s="423"/>
      <c r="I51" s="424"/>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1"/>
      <c r="AL51" s="55"/>
      <c r="AM51" s="422"/>
      <c r="AN51" s="423"/>
      <c r="AO51" s="423"/>
      <c r="AP51" s="423"/>
      <c r="AQ51" s="423"/>
      <c r="AR51" s="423"/>
      <c r="AS51" s="423"/>
      <c r="AT51" s="424"/>
      <c r="AU51" s="448"/>
      <c r="AV51" s="448"/>
      <c r="AW51" s="448"/>
      <c r="AX51" s="448"/>
      <c r="AY51" s="448"/>
      <c r="AZ51" s="448"/>
      <c r="BA51" s="448"/>
      <c r="BB51" s="448"/>
      <c r="BC51" s="448"/>
      <c r="BD51" s="448"/>
      <c r="BE51" s="448"/>
      <c r="BF51" s="448"/>
      <c r="BG51" s="448"/>
      <c r="BH51" s="448"/>
      <c r="BI51" s="448"/>
      <c r="BJ51" s="448"/>
      <c r="BK51" s="448"/>
      <c r="BL51" s="448"/>
      <c r="BM51" s="448"/>
      <c r="BN51" s="448"/>
      <c r="BO51" s="448"/>
      <c r="BP51" s="448"/>
      <c r="BQ51" s="448"/>
      <c r="BR51" s="448"/>
      <c r="BS51" s="448"/>
      <c r="BT51" s="448"/>
      <c r="BU51" s="449"/>
      <c r="BW51" s="55"/>
      <c r="BX51" s="422"/>
      <c r="BY51" s="423"/>
      <c r="BZ51" s="423"/>
      <c r="CA51" s="423"/>
      <c r="CB51" s="423"/>
      <c r="CC51" s="423"/>
      <c r="CD51" s="423"/>
      <c r="CE51" s="424"/>
      <c r="CF51" s="448"/>
      <c r="CG51" s="448"/>
      <c r="CH51" s="448"/>
      <c r="CI51" s="448"/>
      <c r="CJ51" s="448"/>
      <c r="CK51" s="448"/>
      <c r="CL51" s="448"/>
      <c r="CM51" s="448"/>
      <c r="CN51" s="448"/>
      <c r="CO51" s="448"/>
      <c r="CP51" s="448"/>
      <c r="CQ51" s="448"/>
      <c r="CR51" s="448"/>
      <c r="CS51" s="448"/>
      <c r="CT51" s="448"/>
      <c r="CU51" s="448"/>
      <c r="CV51" s="448"/>
      <c r="CW51" s="448"/>
      <c r="CX51" s="448"/>
      <c r="CY51" s="448"/>
      <c r="CZ51" s="448"/>
      <c r="DA51" s="448"/>
      <c r="DB51" s="448"/>
      <c r="DC51" s="448"/>
      <c r="DD51" s="448"/>
      <c r="DE51" s="448"/>
      <c r="DF51" s="449"/>
    </row>
    <row r="52" spans="1:110" ht="27.6" customHeight="1" x14ac:dyDescent="0.7">
      <c r="A52" s="55"/>
      <c r="B52" s="450" t="s">
        <v>409</v>
      </c>
      <c r="C52" s="451"/>
      <c r="D52" s="451"/>
      <c r="E52" s="451"/>
      <c r="F52" s="451"/>
      <c r="G52" s="451"/>
      <c r="H52" s="451"/>
      <c r="I52" s="452"/>
      <c r="J52" s="480" t="s">
        <v>756</v>
      </c>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1"/>
      <c r="AL52" s="55"/>
      <c r="AM52" s="450" t="s">
        <v>409</v>
      </c>
      <c r="AN52" s="451"/>
      <c r="AO52" s="451"/>
      <c r="AP52" s="451"/>
      <c r="AQ52" s="451"/>
      <c r="AR52" s="451"/>
      <c r="AS52" s="451"/>
      <c r="AT52" s="452"/>
      <c r="AU52" s="448"/>
      <c r="AV52" s="448"/>
      <c r="AW52" s="448"/>
      <c r="AX52" s="448"/>
      <c r="AY52" s="448"/>
      <c r="AZ52" s="448"/>
      <c r="BA52" s="448"/>
      <c r="BB52" s="448"/>
      <c r="BC52" s="448"/>
      <c r="BD52" s="448"/>
      <c r="BE52" s="448"/>
      <c r="BF52" s="448"/>
      <c r="BG52" s="448"/>
      <c r="BH52" s="448"/>
      <c r="BI52" s="448"/>
      <c r="BJ52" s="448"/>
      <c r="BK52" s="448"/>
      <c r="BL52" s="448"/>
      <c r="BM52" s="448"/>
      <c r="BN52" s="448"/>
      <c r="BO52" s="448"/>
      <c r="BP52" s="448"/>
      <c r="BQ52" s="448"/>
      <c r="BR52" s="448"/>
      <c r="BS52" s="448"/>
      <c r="BT52" s="448"/>
      <c r="BU52" s="449"/>
      <c r="BW52" s="55"/>
      <c r="BX52" s="450" t="s">
        <v>409</v>
      </c>
      <c r="BY52" s="451"/>
      <c r="BZ52" s="451"/>
      <c r="CA52" s="451"/>
      <c r="CB52" s="451"/>
      <c r="CC52" s="451"/>
      <c r="CD52" s="451"/>
      <c r="CE52" s="452"/>
      <c r="CF52" s="448"/>
      <c r="CG52" s="448"/>
      <c r="CH52" s="448"/>
      <c r="CI52" s="448"/>
      <c r="CJ52" s="448"/>
      <c r="CK52" s="448"/>
      <c r="CL52" s="448"/>
      <c r="CM52" s="448"/>
      <c r="CN52" s="448"/>
      <c r="CO52" s="448"/>
      <c r="CP52" s="448"/>
      <c r="CQ52" s="448"/>
      <c r="CR52" s="448"/>
      <c r="CS52" s="448"/>
      <c r="CT52" s="448"/>
      <c r="CU52" s="448"/>
      <c r="CV52" s="448"/>
      <c r="CW52" s="448"/>
      <c r="CX52" s="448"/>
      <c r="CY52" s="448"/>
      <c r="CZ52" s="448"/>
      <c r="DA52" s="448"/>
      <c r="DB52" s="448"/>
      <c r="DC52" s="448"/>
      <c r="DD52" s="448"/>
      <c r="DE52" s="448"/>
      <c r="DF52" s="449"/>
    </row>
    <row r="53" spans="1:110" ht="27.6" customHeight="1" x14ac:dyDescent="0.7">
      <c r="A53" s="55"/>
      <c r="B53" s="422"/>
      <c r="C53" s="423"/>
      <c r="D53" s="423"/>
      <c r="E53" s="423"/>
      <c r="F53" s="423"/>
      <c r="G53" s="423"/>
      <c r="H53" s="423"/>
      <c r="I53" s="424"/>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1"/>
      <c r="AL53" s="55"/>
      <c r="AM53" s="422"/>
      <c r="AN53" s="423"/>
      <c r="AO53" s="423"/>
      <c r="AP53" s="423"/>
      <c r="AQ53" s="423"/>
      <c r="AR53" s="423"/>
      <c r="AS53" s="423"/>
      <c r="AT53" s="424"/>
      <c r="AU53" s="448"/>
      <c r="AV53" s="448"/>
      <c r="AW53" s="448"/>
      <c r="AX53" s="448"/>
      <c r="AY53" s="448"/>
      <c r="AZ53" s="448"/>
      <c r="BA53" s="448"/>
      <c r="BB53" s="448"/>
      <c r="BC53" s="448"/>
      <c r="BD53" s="448"/>
      <c r="BE53" s="448"/>
      <c r="BF53" s="448"/>
      <c r="BG53" s="448"/>
      <c r="BH53" s="448"/>
      <c r="BI53" s="448"/>
      <c r="BJ53" s="448"/>
      <c r="BK53" s="448"/>
      <c r="BL53" s="448"/>
      <c r="BM53" s="448"/>
      <c r="BN53" s="448"/>
      <c r="BO53" s="448"/>
      <c r="BP53" s="448"/>
      <c r="BQ53" s="448"/>
      <c r="BR53" s="448"/>
      <c r="BS53" s="448"/>
      <c r="BT53" s="448"/>
      <c r="BU53" s="449"/>
      <c r="BW53" s="55"/>
      <c r="BX53" s="422"/>
      <c r="BY53" s="423"/>
      <c r="BZ53" s="423"/>
      <c r="CA53" s="423"/>
      <c r="CB53" s="423"/>
      <c r="CC53" s="423"/>
      <c r="CD53" s="423"/>
      <c r="CE53" s="424"/>
      <c r="CF53" s="448"/>
      <c r="CG53" s="448"/>
      <c r="CH53" s="448"/>
      <c r="CI53" s="448"/>
      <c r="CJ53" s="448"/>
      <c r="CK53" s="448"/>
      <c r="CL53" s="448"/>
      <c r="CM53" s="448"/>
      <c r="CN53" s="448"/>
      <c r="CO53" s="448"/>
      <c r="CP53" s="448"/>
      <c r="CQ53" s="448"/>
      <c r="CR53" s="448"/>
      <c r="CS53" s="448"/>
      <c r="CT53" s="448"/>
      <c r="CU53" s="448"/>
      <c r="CV53" s="448"/>
      <c r="CW53" s="448"/>
      <c r="CX53" s="448"/>
      <c r="CY53" s="448"/>
      <c r="CZ53" s="448"/>
      <c r="DA53" s="448"/>
      <c r="DB53" s="448"/>
      <c r="DC53" s="448"/>
      <c r="DD53" s="448"/>
      <c r="DE53" s="448"/>
      <c r="DF53" s="449"/>
    </row>
    <row r="54" spans="1:110" ht="15" customHeight="1" x14ac:dyDescent="0.7">
      <c r="A54" s="55"/>
      <c r="B54" s="433" t="s">
        <v>787</v>
      </c>
      <c r="C54" s="434"/>
      <c r="D54" s="434"/>
      <c r="E54" s="435"/>
      <c r="F54" s="442" t="s">
        <v>685</v>
      </c>
      <c r="G54" s="435"/>
      <c r="H54" s="474" t="s">
        <v>716</v>
      </c>
      <c r="I54" s="475"/>
      <c r="J54" s="388" t="s">
        <v>410</v>
      </c>
      <c r="K54" s="388"/>
      <c r="L54" s="388"/>
      <c r="M54" s="388"/>
      <c r="N54" s="448"/>
      <c r="O54" s="448"/>
      <c r="P54" s="448"/>
      <c r="Q54" s="448"/>
      <c r="R54" s="448"/>
      <c r="S54" s="448"/>
      <c r="T54" s="448"/>
      <c r="U54" s="448"/>
      <c r="V54" s="448"/>
      <c r="W54" s="448"/>
      <c r="X54" s="448"/>
      <c r="Y54" s="448"/>
      <c r="Z54" s="448"/>
      <c r="AA54" s="448"/>
      <c r="AB54" s="448"/>
      <c r="AC54" s="448"/>
      <c r="AD54" s="448"/>
      <c r="AE54" s="448"/>
      <c r="AF54" s="448"/>
      <c r="AG54" s="448"/>
      <c r="AH54" s="448"/>
      <c r="AI54" s="448"/>
      <c r="AJ54" s="449"/>
      <c r="AL54" s="55"/>
      <c r="AM54" s="433" t="s">
        <v>787</v>
      </c>
      <c r="AN54" s="434"/>
      <c r="AO54" s="434"/>
      <c r="AP54" s="435"/>
      <c r="AQ54" s="442" t="s">
        <v>685</v>
      </c>
      <c r="AR54" s="435"/>
      <c r="AS54" s="425"/>
      <c r="AT54" s="426"/>
      <c r="AU54" s="388" t="s">
        <v>410</v>
      </c>
      <c r="AV54" s="388"/>
      <c r="AW54" s="388"/>
      <c r="AX54" s="388"/>
      <c r="AY54" s="448"/>
      <c r="AZ54" s="448"/>
      <c r="BA54" s="448"/>
      <c r="BB54" s="448"/>
      <c r="BC54" s="448"/>
      <c r="BD54" s="448"/>
      <c r="BE54" s="448"/>
      <c r="BF54" s="448"/>
      <c r="BG54" s="448"/>
      <c r="BH54" s="448"/>
      <c r="BI54" s="448"/>
      <c r="BJ54" s="448"/>
      <c r="BK54" s="448"/>
      <c r="BL54" s="448"/>
      <c r="BM54" s="448"/>
      <c r="BN54" s="448"/>
      <c r="BO54" s="448"/>
      <c r="BP54" s="448"/>
      <c r="BQ54" s="448"/>
      <c r="BR54" s="448"/>
      <c r="BS54" s="448"/>
      <c r="BT54" s="448"/>
      <c r="BU54" s="449"/>
      <c r="BW54" s="55"/>
      <c r="BX54" s="433" t="s">
        <v>787</v>
      </c>
      <c r="BY54" s="434"/>
      <c r="BZ54" s="434"/>
      <c r="CA54" s="435"/>
      <c r="CB54" s="442" t="s">
        <v>685</v>
      </c>
      <c r="CC54" s="435"/>
      <c r="CD54" s="425"/>
      <c r="CE54" s="426"/>
      <c r="CF54" s="388" t="s">
        <v>410</v>
      </c>
      <c r="CG54" s="388"/>
      <c r="CH54" s="388"/>
      <c r="CI54" s="388"/>
      <c r="CJ54" s="448"/>
      <c r="CK54" s="448"/>
      <c r="CL54" s="448"/>
      <c r="CM54" s="448"/>
      <c r="CN54" s="448"/>
      <c r="CO54" s="448"/>
      <c r="CP54" s="448"/>
      <c r="CQ54" s="448"/>
      <c r="CR54" s="448"/>
      <c r="CS54" s="448"/>
      <c r="CT54" s="448"/>
      <c r="CU54" s="448"/>
      <c r="CV54" s="448"/>
      <c r="CW54" s="448"/>
      <c r="CX54" s="448"/>
      <c r="CY54" s="448"/>
      <c r="CZ54" s="448"/>
      <c r="DA54" s="448"/>
      <c r="DB54" s="448"/>
      <c r="DC54" s="448"/>
      <c r="DD54" s="448"/>
      <c r="DE54" s="448"/>
      <c r="DF54" s="449"/>
    </row>
    <row r="55" spans="1:110" ht="15" customHeight="1" x14ac:dyDescent="0.7">
      <c r="A55" s="55"/>
      <c r="B55" s="436"/>
      <c r="C55" s="437"/>
      <c r="D55" s="437"/>
      <c r="E55" s="438"/>
      <c r="F55" s="443"/>
      <c r="G55" s="444"/>
      <c r="H55" s="478"/>
      <c r="I55" s="479"/>
      <c r="J55" s="388"/>
      <c r="K55" s="388"/>
      <c r="L55" s="388"/>
      <c r="M55" s="388"/>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9"/>
      <c r="AL55" s="55"/>
      <c r="AM55" s="436"/>
      <c r="AN55" s="437"/>
      <c r="AO55" s="437"/>
      <c r="AP55" s="438"/>
      <c r="AQ55" s="443"/>
      <c r="AR55" s="444"/>
      <c r="AS55" s="427"/>
      <c r="AT55" s="428"/>
      <c r="AU55" s="388"/>
      <c r="AV55" s="388"/>
      <c r="AW55" s="388"/>
      <c r="AX55" s="388"/>
      <c r="AY55" s="448"/>
      <c r="AZ55" s="448"/>
      <c r="BA55" s="448"/>
      <c r="BB55" s="448"/>
      <c r="BC55" s="448"/>
      <c r="BD55" s="448"/>
      <c r="BE55" s="448"/>
      <c r="BF55" s="448"/>
      <c r="BG55" s="448"/>
      <c r="BH55" s="448"/>
      <c r="BI55" s="448"/>
      <c r="BJ55" s="448"/>
      <c r="BK55" s="448"/>
      <c r="BL55" s="448"/>
      <c r="BM55" s="448"/>
      <c r="BN55" s="448"/>
      <c r="BO55" s="448"/>
      <c r="BP55" s="448"/>
      <c r="BQ55" s="448"/>
      <c r="BR55" s="448"/>
      <c r="BS55" s="448"/>
      <c r="BT55" s="448"/>
      <c r="BU55" s="449"/>
      <c r="BW55" s="55"/>
      <c r="BX55" s="436"/>
      <c r="BY55" s="437"/>
      <c r="BZ55" s="437"/>
      <c r="CA55" s="438"/>
      <c r="CB55" s="443"/>
      <c r="CC55" s="444"/>
      <c r="CD55" s="427"/>
      <c r="CE55" s="428"/>
      <c r="CF55" s="388"/>
      <c r="CG55" s="388"/>
      <c r="CH55" s="388"/>
      <c r="CI55" s="388"/>
      <c r="CJ55" s="448"/>
      <c r="CK55" s="448"/>
      <c r="CL55" s="448"/>
      <c r="CM55" s="448"/>
      <c r="CN55" s="448"/>
      <c r="CO55" s="448"/>
      <c r="CP55" s="448"/>
      <c r="CQ55" s="448"/>
      <c r="CR55" s="448"/>
      <c r="CS55" s="448"/>
      <c r="CT55" s="448"/>
      <c r="CU55" s="448"/>
      <c r="CV55" s="448"/>
      <c r="CW55" s="448"/>
      <c r="CX55" s="448"/>
      <c r="CY55" s="448"/>
      <c r="CZ55" s="448"/>
      <c r="DA55" s="448"/>
      <c r="DB55" s="448"/>
      <c r="DC55" s="448"/>
      <c r="DD55" s="448"/>
      <c r="DE55" s="448"/>
      <c r="DF55" s="449"/>
    </row>
    <row r="56" spans="1:110" ht="15" customHeight="1" x14ac:dyDescent="0.7">
      <c r="A56" s="55"/>
      <c r="B56" s="436"/>
      <c r="C56" s="437"/>
      <c r="D56" s="437"/>
      <c r="E56" s="438"/>
      <c r="F56" s="442" t="s">
        <v>686</v>
      </c>
      <c r="G56" s="435"/>
      <c r="H56" s="474" t="s">
        <v>717</v>
      </c>
      <c r="I56" s="475"/>
      <c r="J56" s="388" t="s">
        <v>410</v>
      </c>
      <c r="K56" s="388"/>
      <c r="L56" s="388"/>
      <c r="M56" s="388"/>
      <c r="N56" s="480" t="s">
        <v>988</v>
      </c>
      <c r="O56" s="480"/>
      <c r="P56" s="480"/>
      <c r="Q56" s="480"/>
      <c r="R56" s="480"/>
      <c r="S56" s="480"/>
      <c r="T56" s="480"/>
      <c r="U56" s="480"/>
      <c r="V56" s="480"/>
      <c r="W56" s="480"/>
      <c r="X56" s="480"/>
      <c r="Y56" s="480"/>
      <c r="Z56" s="480"/>
      <c r="AA56" s="480"/>
      <c r="AB56" s="480"/>
      <c r="AC56" s="480"/>
      <c r="AD56" s="480"/>
      <c r="AE56" s="480"/>
      <c r="AF56" s="480"/>
      <c r="AG56" s="480"/>
      <c r="AH56" s="480"/>
      <c r="AI56" s="480"/>
      <c r="AJ56" s="481"/>
      <c r="AL56" s="55"/>
      <c r="AM56" s="436"/>
      <c r="AN56" s="437"/>
      <c r="AO56" s="437"/>
      <c r="AP56" s="438"/>
      <c r="AQ56" s="442" t="s">
        <v>686</v>
      </c>
      <c r="AR56" s="435"/>
      <c r="AS56" s="425"/>
      <c r="AT56" s="426"/>
      <c r="AU56" s="388" t="s">
        <v>410</v>
      </c>
      <c r="AV56" s="388"/>
      <c r="AW56" s="388"/>
      <c r="AX56" s="388"/>
      <c r="AY56" s="448"/>
      <c r="AZ56" s="448"/>
      <c r="BA56" s="448"/>
      <c r="BB56" s="448"/>
      <c r="BC56" s="448"/>
      <c r="BD56" s="448"/>
      <c r="BE56" s="448"/>
      <c r="BF56" s="448"/>
      <c r="BG56" s="448"/>
      <c r="BH56" s="448"/>
      <c r="BI56" s="448"/>
      <c r="BJ56" s="448"/>
      <c r="BK56" s="448"/>
      <c r="BL56" s="448"/>
      <c r="BM56" s="448"/>
      <c r="BN56" s="448"/>
      <c r="BO56" s="448"/>
      <c r="BP56" s="448"/>
      <c r="BQ56" s="448"/>
      <c r="BR56" s="448"/>
      <c r="BS56" s="448"/>
      <c r="BT56" s="448"/>
      <c r="BU56" s="449"/>
      <c r="BW56" s="55"/>
      <c r="BX56" s="436"/>
      <c r="BY56" s="437"/>
      <c r="BZ56" s="437"/>
      <c r="CA56" s="438"/>
      <c r="CB56" s="442" t="s">
        <v>686</v>
      </c>
      <c r="CC56" s="435"/>
      <c r="CD56" s="425"/>
      <c r="CE56" s="426"/>
      <c r="CF56" s="388" t="s">
        <v>410</v>
      </c>
      <c r="CG56" s="388"/>
      <c r="CH56" s="388"/>
      <c r="CI56" s="388"/>
      <c r="CJ56" s="448"/>
      <c r="CK56" s="448"/>
      <c r="CL56" s="448"/>
      <c r="CM56" s="448"/>
      <c r="CN56" s="448"/>
      <c r="CO56" s="448"/>
      <c r="CP56" s="448"/>
      <c r="CQ56" s="448"/>
      <c r="CR56" s="448"/>
      <c r="CS56" s="448"/>
      <c r="CT56" s="448"/>
      <c r="CU56" s="448"/>
      <c r="CV56" s="448"/>
      <c r="CW56" s="448"/>
      <c r="CX56" s="448"/>
      <c r="CY56" s="448"/>
      <c r="CZ56" s="448"/>
      <c r="DA56" s="448"/>
      <c r="DB56" s="448"/>
      <c r="DC56" s="448"/>
      <c r="DD56" s="448"/>
      <c r="DE56" s="448"/>
      <c r="DF56" s="449"/>
    </row>
    <row r="57" spans="1:110" ht="15" customHeight="1" x14ac:dyDescent="0.7">
      <c r="A57" s="55"/>
      <c r="B57" s="453"/>
      <c r="C57" s="454"/>
      <c r="D57" s="454"/>
      <c r="E57" s="444"/>
      <c r="F57" s="443"/>
      <c r="G57" s="444"/>
      <c r="H57" s="478"/>
      <c r="I57" s="479"/>
      <c r="J57" s="388"/>
      <c r="K57" s="388"/>
      <c r="L57" s="388"/>
      <c r="M57" s="388"/>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1"/>
      <c r="AL57" s="55"/>
      <c r="AM57" s="453"/>
      <c r="AN57" s="454"/>
      <c r="AO57" s="454"/>
      <c r="AP57" s="444"/>
      <c r="AQ57" s="443"/>
      <c r="AR57" s="444"/>
      <c r="AS57" s="427"/>
      <c r="AT57" s="428"/>
      <c r="AU57" s="388"/>
      <c r="AV57" s="388"/>
      <c r="AW57" s="388"/>
      <c r="AX57" s="388"/>
      <c r="AY57" s="448"/>
      <c r="AZ57" s="448"/>
      <c r="BA57" s="448"/>
      <c r="BB57" s="448"/>
      <c r="BC57" s="448"/>
      <c r="BD57" s="448"/>
      <c r="BE57" s="448"/>
      <c r="BF57" s="448"/>
      <c r="BG57" s="448"/>
      <c r="BH57" s="448"/>
      <c r="BI57" s="448"/>
      <c r="BJ57" s="448"/>
      <c r="BK57" s="448"/>
      <c r="BL57" s="448"/>
      <c r="BM57" s="448"/>
      <c r="BN57" s="448"/>
      <c r="BO57" s="448"/>
      <c r="BP57" s="448"/>
      <c r="BQ57" s="448"/>
      <c r="BR57" s="448"/>
      <c r="BS57" s="448"/>
      <c r="BT57" s="448"/>
      <c r="BU57" s="449"/>
      <c r="BW57" s="55"/>
      <c r="BX57" s="453"/>
      <c r="BY57" s="454"/>
      <c r="BZ57" s="454"/>
      <c r="CA57" s="444"/>
      <c r="CB57" s="443"/>
      <c r="CC57" s="444"/>
      <c r="CD57" s="427"/>
      <c r="CE57" s="428"/>
      <c r="CF57" s="388"/>
      <c r="CG57" s="388"/>
      <c r="CH57" s="388"/>
      <c r="CI57" s="388"/>
      <c r="CJ57" s="448"/>
      <c r="CK57" s="448"/>
      <c r="CL57" s="448"/>
      <c r="CM57" s="448"/>
      <c r="CN57" s="448"/>
      <c r="CO57" s="448"/>
      <c r="CP57" s="448"/>
      <c r="CQ57" s="448"/>
      <c r="CR57" s="448"/>
      <c r="CS57" s="448"/>
      <c r="CT57" s="448"/>
      <c r="CU57" s="448"/>
      <c r="CV57" s="448"/>
      <c r="CW57" s="448"/>
      <c r="CX57" s="448"/>
      <c r="CY57" s="448"/>
      <c r="CZ57" s="448"/>
      <c r="DA57" s="448"/>
      <c r="DB57" s="448"/>
      <c r="DC57" s="448"/>
      <c r="DD57" s="448"/>
      <c r="DE57" s="448"/>
      <c r="DF57" s="449"/>
    </row>
    <row r="58" spans="1:110" ht="16.25" customHeight="1" x14ac:dyDescent="0.7">
      <c r="A58" s="55"/>
      <c r="B58" s="433" t="s">
        <v>418</v>
      </c>
      <c r="C58" s="434"/>
      <c r="D58" s="434"/>
      <c r="E58" s="435"/>
      <c r="F58" s="442" t="s">
        <v>687</v>
      </c>
      <c r="G58" s="435"/>
      <c r="H58" s="474" t="s">
        <v>717</v>
      </c>
      <c r="I58" s="475"/>
      <c r="J58" s="388" t="s">
        <v>412</v>
      </c>
      <c r="K58" s="388"/>
      <c r="L58" s="388"/>
      <c r="M58" s="388"/>
      <c r="N58" s="408" t="s">
        <v>718</v>
      </c>
      <c r="O58" s="408"/>
      <c r="P58" s="388" t="s">
        <v>829</v>
      </c>
      <c r="Q58" s="388"/>
      <c r="R58" s="388"/>
      <c r="S58" s="408" t="s">
        <v>987</v>
      </c>
      <c r="T58" s="408"/>
      <c r="U58" s="388" t="s">
        <v>413</v>
      </c>
      <c r="V58" s="388"/>
      <c r="W58" s="388"/>
      <c r="X58" s="455" t="s">
        <v>830</v>
      </c>
      <c r="Y58" s="456"/>
      <c r="Z58" s="456"/>
      <c r="AA58" s="456"/>
      <c r="AB58" s="456"/>
      <c r="AC58" s="456"/>
      <c r="AD58" s="456"/>
      <c r="AE58" s="456"/>
      <c r="AF58" s="456"/>
      <c r="AG58" s="456"/>
      <c r="AH58" s="456"/>
      <c r="AI58" s="456"/>
      <c r="AJ58" s="457"/>
      <c r="AL58" s="55"/>
      <c r="AM58" s="433" t="s">
        <v>418</v>
      </c>
      <c r="AN58" s="434"/>
      <c r="AO58" s="434"/>
      <c r="AP58" s="435"/>
      <c r="AQ58" s="442" t="s">
        <v>687</v>
      </c>
      <c r="AR58" s="435"/>
      <c r="AS58" s="425"/>
      <c r="AT58" s="426"/>
      <c r="AU58" s="388" t="s">
        <v>412</v>
      </c>
      <c r="AV58" s="388"/>
      <c r="AW58" s="388"/>
      <c r="AX58" s="388"/>
      <c r="AY58" s="429"/>
      <c r="AZ58" s="429"/>
      <c r="BA58" s="388" t="s">
        <v>829</v>
      </c>
      <c r="BB58" s="388"/>
      <c r="BC58" s="388"/>
      <c r="BD58" s="408"/>
      <c r="BE58" s="408"/>
      <c r="BF58" s="388" t="s">
        <v>413</v>
      </c>
      <c r="BG58" s="388"/>
      <c r="BH58" s="388"/>
      <c r="BI58" s="409"/>
      <c r="BJ58" s="410"/>
      <c r="BK58" s="410"/>
      <c r="BL58" s="410"/>
      <c r="BM58" s="410"/>
      <c r="BN58" s="410"/>
      <c r="BO58" s="410"/>
      <c r="BP58" s="410"/>
      <c r="BQ58" s="410"/>
      <c r="BR58" s="410"/>
      <c r="BS58" s="410"/>
      <c r="BT58" s="410"/>
      <c r="BU58" s="411"/>
      <c r="BW58" s="55"/>
      <c r="BX58" s="433" t="s">
        <v>418</v>
      </c>
      <c r="BY58" s="434"/>
      <c r="BZ58" s="434"/>
      <c r="CA58" s="435"/>
      <c r="CB58" s="442" t="s">
        <v>687</v>
      </c>
      <c r="CC58" s="435"/>
      <c r="CD58" s="425"/>
      <c r="CE58" s="426"/>
      <c r="CF58" s="388" t="s">
        <v>412</v>
      </c>
      <c r="CG58" s="388"/>
      <c r="CH58" s="388"/>
      <c r="CI58" s="388"/>
      <c r="CJ58" s="429"/>
      <c r="CK58" s="429"/>
      <c r="CL58" s="388" t="s">
        <v>829</v>
      </c>
      <c r="CM58" s="388"/>
      <c r="CN58" s="388"/>
      <c r="CO58" s="408"/>
      <c r="CP58" s="408"/>
      <c r="CQ58" s="388" t="s">
        <v>413</v>
      </c>
      <c r="CR58" s="388"/>
      <c r="CS58" s="388"/>
      <c r="CT58" s="409"/>
      <c r="CU58" s="410"/>
      <c r="CV58" s="410"/>
      <c r="CW58" s="410"/>
      <c r="CX58" s="410"/>
      <c r="CY58" s="410"/>
      <c r="CZ58" s="410"/>
      <c r="DA58" s="410"/>
      <c r="DB58" s="410"/>
      <c r="DC58" s="410"/>
      <c r="DD58" s="410"/>
      <c r="DE58" s="410"/>
      <c r="DF58" s="411"/>
    </row>
    <row r="59" spans="1:110" ht="16.25" customHeight="1" x14ac:dyDescent="0.7">
      <c r="A59" s="55"/>
      <c r="B59" s="436"/>
      <c r="C59" s="437"/>
      <c r="D59" s="437"/>
      <c r="E59" s="438"/>
      <c r="F59" s="443"/>
      <c r="G59" s="444"/>
      <c r="H59" s="478"/>
      <c r="I59" s="479"/>
      <c r="J59" s="388"/>
      <c r="K59" s="388"/>
      <c r="L59" s="388"/>
      <c r="M59" s="388"/>
      <c r="N59" s="408"/>
      <c r="O59" s="408"/>
      <c r="P59" s="388"/>
      <c r="Q59" s="388"/>
      <c r="R59" s="388"/>
      <c r="S59" s="408"/>
      <c r="T59" s="408"/>
      <c r="U59" s="388"/>
      <c r="V59" s="388"/>
      <c r="W59" s="388"/>
      <c r="X59" s="458"/>
      <c r="Y59" s="459"/>
      <c r="Z59" s="459"/>
      <c r="AA59" s="459"/>
      <c r="AB59" s="459"/>
      <c r="AC59" s="459"/>
      <c r="AD59" s="459"/>
      <c r="AE59" s="459"/>
      <c r="AF59" s="459"/>
      <c r="AG59" s="459"/>
      <c r="AH59" s="459"/>
      <c r="AI59" s="459"/>
      <c r="AJ59" s="460"/>
      <c r="AL59" s="55"/>
      <c r="AM59" s="436"/>
      <c r="AN59" s="437"/>
      <c r="AO59" s="437"/>
      <c r="AP59" s="438"/>
      <c r="AQ59" s="443"/>
      <c r="AR59" s="444"/>
      <c r="AS59" s="427"/>
      <c r="AT59" s="428"/>
      <c r="AU59" s="388"/>
      <c r="AV59" s="388"/>
      <c r="AW59" s="388"/>
      <c r="AX59" s="388"/>
      <c r="AY59" s="429"/>
      <c r="AZ59" s="429"/>
      <c r="BA59" s="388"/>
      <c r="BB59" s="388"/>
      <c r="BC59" s="388"/>
      <c r="BD59" s="408"/>
      <c r="BE59" s="408"/>
      <c r="BF59" s="388"/>
      <c r="BG59" s="388"/>
      <c r="BH59" s="388"/>
      <c r="BI59" s="412"/>
      <c r="BJ59" s="413"/>
      <c r="BK59" s="413"/>
      <c r="BL59" s="413"/>
      <c r="BM59" s="413"/>
      <c r="BN59" s="413"/>
      <c r="BO59" s="413"/>
      <c r="BP59" s="413"/>
      <c r="BQ59" s="413"/>
      <c r="BR59" s="413"/>
      <c r="BS59" s="413"/>
      <c r="BT59" s="413"/>
      <c r="BU59" s="414"/>
      <c r="BW59" s="55"/>
      <c r="BX59" s="436"/>
      <c r="BY59" s="437"/>
      <c r="BZ59" s="437"/>
      <c r="CA59" s="438"/>
      <c r="CB59" s="443"/>
      <c r="CC59" s="444"/>
      <c r="CD59" s="427"/>
      <c r="CE59" s="428"/>
      <c r="CF59" s="388"/>
      <c r="CG59" s="388"/>
      <c r="CH59" s="388"/>
      <c r="CI59" s="388"/>
      <c r="CJ59" s="429"/>
      <c r="CK59" s="429"/>
      <c r="CL59" s="388"/>
      <c r="CM59" s="388"/>
      <c r="CN59" s="388"/>
      <c r="CO59" s="408"/>
      <c r="CP59" s="408"/>
      <c r="CQ59" s="388"/>
      <c r="CR59" s="388"/>
      <c r="CS59" s="388"/>
      <c r="CT59" s="412"/>
      <c r="CU59" s="413"/>
      <c r="CV59" s="413"/>
      <c r="CW59" s="413"/>
      <c r="CX59" s="413"/>
      <c r="CY59" s="413"/>
      <c r="CZ59" s="413"/>
      <c r="DA59" s="413"/>
      <c r="DB59" s="413"/>
      <c r="DC59" s="413"/>
      <c r="DD59" s="413"/>
      <c r="DE59" s="413"/>
      <c r="DF59" s="414"/>
    </row>
    <row r="60" spans="1:110" ht="16.25" customHeight="1" x14ac:dyDescent="0.7">
      <c r="A60" s="55"/>
      <c r="B60" s="436"/>
      <c r="C60" s="437"/>
      <c r="D60" s="437"/>
      <c r="E60" s="438"/>
      <c r="F60" s="442" t="s">
        <v>688</v>
      </c>
      <c r="G60" s="435"/>
      <c r="H60" s="474" t="s">
        <v>717</v>
      </c>
      <c r="I60" s="475"/>
      <c r="J60" s="388" t="s">
        <v>412</v>
      </c>
      <c r="K60" s="388"/>
      <c r="L60" s="388"/>
      <c r="M60" s="388"/>
      <c r="N60" s="408" t="s">
        <v>718</v>
      </c>
      <c r="O60" s="408"/>
      <c r="P60" s="388" t="s">
        <v>829</v>
      </c>
      <c r="Q60" s="388"/>
      <c r="R60" s="388"/>
      <c r="S60" s="408" t="s">
        <v>987</v>
      </c>
      <c r="T60" s="408"/>
      <c r="U60" s="388" t="s">
        <v>413</v>
      </c>
      <c r="V60" s="388"/>
      <c r="W60" s="388"/>
      <c r="X60" s="455" t="s">
        <v>831</v>
      </c>
      <c r="Y60" s="456"/>
      <c r="Z60" s="456"/>
      <c r="AA60" s="456"/>
      <c r="AB60" s="456"/>
      <c r="AC60" s="456"/>
      <c r="AD60" s="456"/>
      <c r="AE60" s="456"/>
      <c r="AF60" s="456"/>
      <c r="AG60" s="456"/>
      <c r="AH60" s="456"/>
      <c r="AI60" s="456"/>
      <c r="AJ60" s="457"/>
      <c r="AL60" s="55"/>
      <c r="AM60" s="436"/>
      <c r="AN60" s="437"/>
      <c r="AO60" s="437"/>
      <c r="AP60" s="438"/>
      <c r="AQ60" s="442" t="s">
        <v>688</v>
      </c>
      <c r="AR60" s="435"/>
      <c r="AS60" s="425"/>
      <c r="AT60" s="426"/>
      <c r="AU60" s="388" t="s">
        <v>412</v>
      </c>
      <c r="AV60" s="388"/>
      <c r="AW60" s="388"/>
      <c r="AX60" s="388"/>
      <c r="AY60" s="429"/>
      <c r="AZ60" s="429"/>
      <c r="BA60" s="388" t="s">
        <v>829</v>
      </c>
      <c r="BB60" s="388"/>
      <c r="BC60" s="388"/>
      <c r="BD60" s="408"/>
      <c r="BE60" s="408"/>
      <c r="BF60" s="388" t="s">
        <v>413</v>
      </c>
      <c r="BG60" s="388"/>
      <c r="BH60" s="388"/>
      <c r="BI60" s="409"/>
      <c r="BJ60" s="410"/>
      <c r="BK60" s="410"/>
      <c r="BL60" s="410"/>
      <c r="BM60" s="410"/>
      <c r="BN60" s="410"/>
      <c r="BO60" s="410"/>
      <c r="BP60" s="410"/>
      <c r="BQ60" s="410"/>
      <c r="BR60" s="410"/>
      <c r="BS60" s="410"/>
      <c r="BT60" s="410"/>
      <c r="BU60" s="411"/>
      <c r="BW60" s="55"/>
      <c r="BX60" s="436"/>
      <c r="BY60" s="437"/>
      <c r="BZ60" s="437"/>
      <c r="CA60" s="438"/>
      <c r="CB60" s="442" t="s">
        <v>688</v>
      </c>
      <c r="CC60" s="435"/>
      <c r="CD60" s="425"/>
      <c r="CE60" s="426"/>
      <c r="CF60" s="388" t="s">
        <v>412</v>
      </c>
      <c r="CG60" s="388"/>
      <c r="CH60" s="388"/>
      <c r="CI60" s="388"/>
      <c r="CJ60" s="429"/>
      <c r="CK60" s="429"/>
      <c r="CL60" s="388" t="s">
        <v>829</v>
      </c>
      <c r="CM60" s="388"/>
      <c r="CN60" s="388"/>
      <c r="CO60" s="408"/>
      <c r="CP60" s="408"/>
      <c r="CQ60" s="388" t="s">
        <v>413</v>
      </c>
      <c r="CR60" s="388"/>
      <c r="CS60" s="388"/>
      <c r="CT60" s="409"/>
      <c r="CU60" s="410"/>
      <c r="CV60" s="410"/>
      <c r="CW60" s="410"/>
      <c r="CX60" s="410"/>
      <c r="CY60" s="410"/>
      <c r="CZ60" s="410"/>
      <c r="DA60" s="410"/>
      <c r="DB60" s="410"/>
      <c r="DC60" s="410"/>
      <c r="DD60" s="410"/>
      <c r="DE60" s="410"/>
      <c r="DF60" s="411"/>
    </row>
    <row r="61" spans="1:110" ht="16.25" customHeight="1" thickBot="1" x14ac:dyDescent="0.75">
      <c r="A61" s="55"/>
      <c r="B61" s="439"/>
      <c r="C61" s="440"/>
      <c r="D61" s="440"/>
      <c r="E61" s="441"/>
      <c r="F61" s="445"/>
      <c r="G61" s="441"/>
      <c r="H61" s="476"/>
      <c r="I61" s="477"/>
      <c r="J61" s="399"/>
      <c r="K61" s="399"/>
      <c r="L61" s="399"/>
      <c r="M61" s="399"/>
      <c r="N61" s="415"/>
      <c r="O61" s="415"/>
      <c r="P61" s="399"/>
      <c r="Q61" s="399"/>
      <c r="R61" s="399"/>
      <c r="S61" s="415"/>
      <c r="T61" s="415"/>
      <c r="U61" s="399"/>
      <c r="V61" s="399"/>
      <c r="W61" s="399"/>
      <c r="X61" s="461"/>
      <c r="Y61" s="462"/>
      <c r="Z61" s="462"/>
      <c r="AA61" s="462"/>
      <c r="AB61" s="462"/>
      <c r="AC61" s="462"/>
      <c r="AD61" s="462"/>
      <c r="AE61" s="462"/>
      <c r="AF61" s="462"/>
      <c r="AG61" s="462"/>
      <c r="AH61" s="462"/>
      <c r="AI61" s="462"/>
      <c r="AJ61" s="463"/>
      <c r="AL61" s="55"/>
      <c r="AM61" s="439"/>
      <c r="AN61" s="440"/>
      <c r="AO61" s="440"/>
      <c r="AP61" s="441"/>
      <c r="AQ61" s="445"/>
      <c r="AR61" s="441"/>
      <c r="AS61" s="431"/>
      <c r="AT61" s="432"/>
      <c r="AU61" s="399"/>
      <c r="AV61" s="399"/>
      <c r="AW61" s="399"/>
      <c r="AX61" s="399"/>
      <c r="AY61" s="430"/>
      <c r="AZ61" s="430"/>
      <c r="BA61" s="399"/>
      <c r="BB61" s="399"/>
      <c r="BC61" s="399"/>
      <c r="BD61" s="415"/>
      <c r="BE61" s="415"/>
      <c r="BF61" s="399"/>
      <c r="BG61" s="399"/>
      <c r="BH61" s="399"/>
      <c r="BI61" s="416"/>
      <c r="BJ61" s="417"/>
      <c r="BK61" s="417"/>
      <c r="BL61" s="417"/>
      <c r="BM61" s="417"/>
      <c r="BN61" s="417"/>
      <c r="BO61" s="417"/>
      <c r="BP61" s="417"/>
      <c r="BQ61" s="417"/>
      <c r="BR61" s="417"/>
      <c r="BS61" s="417"/>
      <c r="BT61" s="417"/>
      <c r="BU61" s="418"/>
      <c r="BW61" s="55"/>
      <c r="BX61" s="439"/>
      <c r="BY61" s="440"/>
      <c r="BZ61" s="440"/>
      <c r="CA61" s="441"/>
      <c r="CB61" s="445"/>
      <c r="CC61" s="441"/>
      <c r="CD61" s="431"/>
      <c r="CE61" s="432"/>
      <c r="CF61" s="399"/>
      <c r="CG61" s="399"/>
      <c r="CH61" s="399"/>
      <c r="CI61" s="399"/>
      <c r="CJ61" s="430"/>
      <c r="CK61" s="430"/>
      <c r="CL61" s="399"/>
      <c r="CM61" s="399"/>
      <c r="CN61" s="399"/>
      <c r="CO61" s="415"/>
      <c r="CP61" s="415"/>
      <c r="CQ61" s="399"/>
      <c r="CR61" s="399"/>
      <c r="CS61" s="399"/>
      <c r="CT61" s="416"/>
      <c r="CU61" s="417"/>
      <c r="CV61" s="417"/>
      <c r="CW61" s="417"/>
      <c r="CX61" s="417"/>
      <c r="CY61" s="417"/>
      <c r="CZ61" s="417"/>
      <c r="DA61" s="417"/>
      <c r="DB61" s="417"/>
      <c r="DC61" s="417"/>
      <c r="DD61" s="417"/>
      <c r="DE61" s="417"/>
      <c r="DF61" s="418"/>
    </row>
    <row r="62" spans="1:110" ht="12" customHeight="1" x14ac:dyDescent="0.7">
      <c r="A62" s="55"/>
      <c r="B62" s="5" t="s">
        <v>763</v>
      </c>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L62" s="55"/>
      <c r="AM62" s="5" t="s">
        <v>763</v>
      </c>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W62" s="55"/>
      <c r="BX62" s="5" t="s">
        <v>763</v>
      </c>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row>
    <row r="63" spans="1:110" ht="12" customHeight="1" x14ac:dyDescent="0.7">
      <c r="A63" s="55"/>
      <c r="B63" s="5" t="s">
        <v>764</v>
      </c>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L63" s="55"/>
      <c r="AM63" s="5" t="s">
        <v>764</v>
      </c>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W63" s="55"/>
      <c r="BX63" s="5" t="s">
        <v>764</v>
      </c>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row>
    <row r="64" spans="1:110" ht="12" customHeight="1" x14ac:dyDescent="0.7">
      <c r="A64" s="55"/>
      <c r="B64" s="5" t="s">
        <v>765</v>
      </c>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L64" s="55"/>
      <c r="AM64" s="5" t="s">
        <v>765</v>
      </c>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W64" s="55"/>
      <c r="BX64" s="5" t="s">
        <v>765</v>
      </c>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row>
    <row r="65" spans="1:111" ht="12" customHeight="1" x14ac:dyDescent="0.7">
      <c r="A65" s="55"/>
      <c r="B65" s="5" t="s">
        <v>766</v>
      </c>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L65" s="55"/>
      <c r="AM65" s="5" t="s">
        <v>766</v>
      </c>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W65" s="55"/>
      <c r="BX65" s="5" t="s">
        <v>766</v>
      </c>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row>
    <row r="66" spans="1:111" ht="12" customHeight="1" x14ac:dyDescent="0.7">
      <c r="A66" s="57"/>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9"/>
      <c r="AL66" s="57"/>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9"/>
      <c r="BW66" s="57"/>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9"/>
    </row>
    <row r="67" spans="1:111" ht="12" customHeight="1" thickBot="1" x14ac:dyDescent="0.75">
      <c r="A67" s="52"/>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4"/>
      <c r="AL67" s="52"/>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4"/>
      <c r="BW67" s="52"/>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row>
    <row r="68" spans="1:111" ht="12" customHeight="1" x14ac:dyDescent="0.7">
      <c r="A68" s="55"/>
      <c r="B68" s="419" t="s">
        <v>762</v>
      </c>
      <c r="C68" s="420"/>
      <c r="D68" s="420"/>
      <c r="E68" s="420"/>
      <c r="F68" s="420"/>
      <c r="G68" s="421"/>
      <c r="H68" s="470">
        <v>4</v>
      </c>
      <c r="I68" s="471"/>
      <c r="J68" s="486" t="s">
        <v>761</v>
      </c>
      <c r="K68" s="487"/>
      <c r="L68" s="487"/>
      <c r="M68" s="488"/>
      <c r="N68" s="494">
        <f>IFERROR(VLOOKUP(H68,事業所リスト,2,FALSE),"")</f>
        <v>0</v>
      </c>
      <c r="O68" s="495"/>
      <c r="P68" s="495"/>
      <c r="Q68" s="495"/>
      <c r="R68" s="495"/>
      <c r="S68" s="495"/>
      <c r="T68" s="495"/>
      <c r="U68" s="495"/>
      <c r="V68" s="495"/>
      <c r="W68" s="495"/>
      <c r="X68" s="495"/>
      <c r="Y68" s="495"/>
      <c r="Z68" s="495"/>
      <c r="AA68" s="495"/>
      <c r="AB68" s="495"/>
      <c r="AC68" s="495"/>
      <c r="AD68" s="495"/>
      <c r="AE68" s="495"/>
      <c r="AF68" s="495"/>
      <c r="AG68" s="495"/>
      <c r="AH68" s="495"/>
      <c r="AI68" s="495"/>
      <c r="AJ68" s="496"/>
      <c r="AK68" s="56"/>
      <c r="AL68" s="55"/>
      <c r="AM68" s="419" t="s">
        <v>762</v>
      </c>
      <c r="AN68" s="420"/>
      <c r="AO68" s="420"/>
      <c r="AP68" s="420"/>
      <c r="AQ68" s="420"/>
      <c r="AR68" s="421"/>
      <c r="AS68" s="470">
        <v>5</v>
      </c>
      <c r="AT68" s="471"/>
      <c r="AU68" s="486" t="s">
        <v>761</v>
      </c>
      <c r="AV68" s="487"/>
      <c r="AW68" s="487"/>
      <c r="AX68" s="488"/>
      <c r="AY68" s="494">
        <f>IFERROR(VLOOKUP(AS68,事業所リスト,2,FALSE),"")</f>
        <v>0</v>
      </c>
      <c r="AZ68" s="495"/>
      <c r="BA68" s="495"/>
      <c r="BB68" s="495"/>
      <c r="BC68" s="495"/>
      <c r="BD68" s="495"/>
      <c r="BE68" s="495"/>
      <c r="BF68" s="495"/>
      <c r="BG68" s="495"/>
      <c r="BH68" s="495"/>
      <c r="BI68" s="495"/>
      <c r="BJ68" s="495"/>
      <c r="BK68" s="495"/>
      <c r="BL68" s="495"/>
      <c r="BM68" s="495"/>
      <c r="BN68" s="495"/>
      <c r="BO68" s="495"/>
      <c r="BP68" s="495"/>
      <c r="BQ68" s="495"/>
      <c r="BR68" s="495"/>
      <c r="BS68" s="495"/>
      <c r="BT68" s="495"/>
      <c r="BU68" s="496"/>
      <c r="BV68" s="56"/>
      <c r="BW68" s="55"/>
      <c r="BX68" s="503"/>
      <c r="BY68" s="503"/>
      <c r="BZ68" s="503"/>
      <c r="CA68" s="503"/>
      <c r="CB68" s="503"/>
      <c r="CC68" s="503"/>
      <c r="CD68" s="500"/>
      <c r="CE68" s="500"/>
      <c r="CF68" s="500"/>
      <c r="CG68" s="500"/>
      <c r="CH68" s="500"/>
      <c r="CI68" s="500"/>
      <c r="CJ68" s="501"/>
      <c r="CK68" s="501"/>
      <c r="CL68" s="501"/>
      <c r="CM68" s="501"/>
      <c r="CN68" s="501"/>
      <c r="CO68" s="501"/>
      <c r="CP68" s="501"/>
      <c r="CQ68" s="501"/>
      <c r="CR68" s="501"/>
      <c r="CS68" s="501"/>
      <c r="CT68" s="501"/>
      <c r="CU68" s="501"/>
      <c r="CV68" s="501"/>
      <c r="CW68" s="501"/>
      <c r="CX68" s="501"/>
      <c r="CY68" s="501"/>
      <c r="CZ68" s="501"/>
      <c r="DA68" s="501"/>
      <c r="DB68" s="501"/>
      <c r="DC68" s="501"/>
      <c r="DD68" s="501"/>
      <c r="DE68" s="501"/>
      <c r="DF68" s="501"/>
    </row>
    <row r="69" spans="1:111" ht="12.4" thickBot="1" x14ac:dyDescent="0.75">
      <c r="A69" s="55"/>
      <c r="B69" s="467"/>
      <c r="C69" s="468"/>
      <c r="D69" s="468"/>
      <c r="E69" s="468"/>
      <c r="F69" s="468"/>
      <c r="G69" s="469"/>
      <c r="H69" s="472"/>
      <c r="I69" s="473"/>
      <c r="J69" s="489"/>
      <c r="K69" s="490"/>
      <c r="L69" s="490"/>
      <c r="M69" s="491"/>
      <c r="N69" s="497"/>
      <c r="O69" s="498"/>
      <c r="P69" s="498"/>
      <c r="Q69" s="498"/>
      <c r="R69" s="498"/>
      <c r="S69" s="498"/>
      <c r="T69" s="498"/>
      <c r="U69" s="498"/>
      <c r="V69" s="498"/>
      <c r="W69" s="498"/>
      <c r="X69" s="498"/>
      <c r="Y69" s="498"/>
      <c r="Z69" s="498"/>
      <c r="AA69" s="498"/>
      <c r="AB69" s="498"/>
      <c r="AC69" s="498"/>
      <c r="AD69" s="498"/>
      <c r="AE69" s="498"/>
      <c r="AF69" s="498"/>
      <c r="AG69" s="498"/>
      <c r="AH69" s="498"/>
      <c r="AI69" s="498"/>
      <c r="AJ69" s="499"/>
      <c r="AK69" s="56"/>
      <c r="AL69" s="55"/>
      <c r="AM69" s="467"/>
      <c r="AN69" s="468"/>
      <c r="AO69" s="468"/>
      <c r="AP69" s="468"/>
      <c r="AQ69" s="468"/>
      <c r="AR69" s="469"/>
      <c r="AS69" s="472"/>
      <c r="AT69" s="473"/>
      <c r="AU69" s="489"/>
      <c r="AV69" s="490"/>
      <c r="AW69" s="490"/>
      <c r="AX69" s="491"/>
      <c r="AY69" s="497"/>
      <c r="AZ69" s="498"/>
      <c r="BA69" s="498"/>
      <c r="BB69" s="498"/>
      <c r="BC69" s="498"/>
      <c r="BD69" s="498"/>
      <c r="BE69" s="498"/>
      <c r="BF69" s="498"/>
      <c r="BG69" s="498"/>
      <c r="BH69" s="498"/>
      <c r="BI69" s="498"/>
      <c r="BJ69" s="498"/>
      <c r="BK69" s="498"/>
      <c r="BL69" s="498"/>
      <c r="BM69" s="498"/>
      <c r="BN69" s="498"/>
      <c r="BO69" s="498"/>
      <c r="BP69" s="498"/>
      <c r="BQ69" s="498"/>
      <c r="BR69" s="498"/>
      <c r="BS69" s="498"/>
      <c r="BT69" s="498"/>
      <c r="BU69" s="499"/>
      <c r="BV69" s="56"/>
      <c r="BW69" s="55"/>
      <c r="BX69" s="503"/>
      <c r="BY69" s="503"/>
      <c r="BZ69" s="503"/>
      <c r="CA69" s="503"/>
      <c r="CB69" s="503"/>
      <c r="CC69" s="503"/>
      <c r="CD69" s="500"/>
      <c r="CE69" s="500"/>
      <c r="CF69" s="500"/>
      <c r="CG69" s="500"/>
      <c r="CH69" s="500"/>
      <c r="CI69" s="500"/>
      <c r="CJ69" s="501"/>
      <c r="CK69" s="501"/>
      <c r="CL69" s="501"/>
      <c r="CM69" s="501"/>
      <c r="CN69" s="501"/>
      <c r="CO69" s="501"/>
      <c r="CP69" s="501"/>
      <c r="CQ69" s="501"/>
      <c r="CR69" s="501"/>
      <c r="CS69" s="501"/>
      <c r="CT69" s="501"/>
      <c r="CU69" s="501"/>
      <c r="CV69" s="501"/>
      <c r="CW69" s="501"/>
      <c r="CX69" s="501"/>
      <c r="CY69" s="501"/>
      <c r="CZ69" s="501"/>
      <c r="DA69" s="501"/>
      <c r="DB69" s="501"/>
      <c r="DC69" s="501"/>
      <c r="DD69" s="501"/>
      <c r="DE69" s="501"/>
      <c r="DF69" s="501"/>
    </row>
    <row r="70" spans="1:111" ht="18" customHeight="1" x14ac:dyDescent="0.7">
      <c r="A70" s="55"/>
      <c r="B70" s="464" t="s">
        <v>417</v>
      </c>
      <c r="C70" s="465"/>
      <c r="D70" s="465"/>
      <c r="E70" s="465"/>
      <c r="F70" s="465"/>
      <c r="G70" s="465"/>
      <c r="H70" s="466"/>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6"/>
      <c r="AK70" s="56"/>
      <c r="AL70" s="55"/>
      <c r="AM70" s="464" t="s">
        <v>417</v>
      </c>
      <c r="AN70" s="465"/>
      <c r="AO70" s="465"/>
      <c r="AP70" s="465"/>
      <c r="AQ70" s="465"/>
      <c r="AR70" s="465"/>
      <c r="AS70" s="466"/>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6"/>
      <c r="BV70" s="56"/>
      <c r="BW70" s="55"/>
      <c r="BX70" s="500"/>
      <c r="BY70" s="500"/>
      <c r="BZ70" s="500"/>
      <c r="CA70" s="500"/>
      <c r="CB70" s="500"/>
      <c r="CC70" s="500"/>
      <c r="CD70" s="500"/>
    </row>
    <row r="71" spans="1:111" ht="11.75" customHeight="1" x14ac:dyDescent="0.7">
      <c r="A71" s="55"/>
      <c r="B71" s="71"/>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8"/>
      <c r="AK71" s="56"/>
      <c r="AL71" s="55"/>
      <c r="AM71" s="71"/>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8"/>
      <c r="BV71" s="56"/>
      <c r="BW71" s="55"/>
      <c r="BX71" s="192"/>
      <c r="BY71" s="192"/>
      <c r="BZ71" s="192"/>
      <c r="CA71" s="192"/>
      <c r="CB71" s="192"/>
      <c r="CC71" s="192"/>
      <c r="CD71" s="192"/>
      <c r="CE71" s="192"/>
      <c r="CF71" s="192"/>
      <c r="CG71" s="192"/>
      <c r="CH71" s="192"/>
      <c r="CI71" s="192"/>
      <c r="CJ71" s="192"/>
      <c r="CK71" s="192"/>
      <c r="CL71" s="192"/>
      <c r="CM71" s="192"/>
      <c r="CN71" s="192"/>
      <c r="CO71" s="192"/>
      <c r="CP71" s="192"/>
      <c r="CQ71" s="192"/>
      <c r="CR71" s="192"/>
      <c r="CS71" s="192"/>
      <c r="CT71" s="192"/>
      <c r="CU71" s="192"/>
      <c r="CV71" s="192"/>
      <c r="CW71" s="192"/>
      <c r="CX71" s="192"/>
      <c r="CY71" s="192"/>
      <c r="CZ71" s="192"/>
      <c r="DA71" s="192"/>
      <c r="DB71" s="192"/>
      <c r="DC71" s="192"/>
      <c r="DD71" s="192"/>
      <c r="DE71" s="192"/>
      <c r="DF71" s="192"/>
    </row>
    <row r="72" spans="1:111" ht="11.75" customHeight="1" x14ac:dyDescent="0.7">
      <c r="A72" s="55"/>
      <c r="B72" s="71"/>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8"/>
      <c r="AK72" s="56"/>
      <c r="AL72" s="55"/>
      <c r="AM72" s="71"/>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8"/>
      <c r="BV72" s="56"/>
      <c r="BW72" s="55"/>
      <c r="BX72" s="192"/>
      <c r="BY72" s="192"/>
      <c r="BZ72" s="192"/>
      <c r="CA72" s="192"/>
      <c r="CB72" s="192"/>
      <c r="CC72" s="192"/>
      <c r="CD72" s="192"/>
      <c r="CE72" s="192"/>
      <c r="CF72" s="192"/>
      <c r="CG72" s="192"/>
      <c r="CH72" s="192"/>
      <c r="CI72" s="192"/>
      <c r="CJ72" s="192"/>
      <c r="CK72" s="192"/>
      <c r="CL72" s="192"/>
      <c r="CM72" s="192"/>
      <c r="CN72" s="192"/>
      <c r="CO72" s="192"/>
      <c r="CP72" s="192"/>
      <c r="CQ72" s="192"/>
      <c r="CR72" s="192"/>
      <c r="CS72" s="192"/>
      <c r="CT72" s="192"/>
      <c r="CU72" s="192"/>
      <c r="CV72" s="192"/>
      <c r="CW72" s="192"/>
      <c r="CX72" s="192"/>
      <c r="CY72" s="192"/>
      <c r="CZ72" s="192"/>
      <c r="DA72" s="192"/>
      <c r="DB72" s="192"/>
      <c r="DC72" s="192"/>
      <c r="DD72" s="192"/>
      <c r="DE72" s="192"/>
      <c r="DF72" s="192"/>
    </row>
    <row r="73" spans="1:111" ht="11.75" customHeight="1" x14ac:dyDescent="0.7">
      <c r="A73" s="55"/>
      <c r="B73" s="71"/>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8"/>
      <c r="AK73" s="56"/>
      <c r="AL73" s="55"/>
      <c r="AM73" s="71"/>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8"/>
      <c r="BV73" s="56"/>
      <c r="BW73" s="55"/>
      <c r="BX73" s="192"/>
      <c r="BY73" s="192"/>
      <c r="BZ73" s="192"/>
      <c r="CA73" s="192"/>
      <c r="CB73" s="192"/>
      <c r="CC73" s="192"/>
      <c r="CD73" s="192"/>
      <c r="CE73" s="192"/>
      <c r="CF73" s="192"/>
      <c r="CG73" s="192"/>
      <c r="CH73" s="192"/>
      <c r="CI73" s="192"/>
      <c r="CJ73" s="192"/>
      <c r="CK73" s="192"/>
      <c r="CL73" s="192"/>
      <c r="CM73" s="192"/>
      <c r="CN73" s="192"/>
      <c r="CO73" s="192"/>
      <c r="CP73" s="192"/>
      <c r="CQ73" s="192"/>
      <c r="CR73" s="192"/>
      <c r="CS73" s="192"/>
      <c r="CT73" s="192"/>
      <c r="CU73" s="192"/>
      <c r="CV73" s="192"/>
      <c r="CW73" s="192"/>
      <c r="CX73" s="192"/>
      <c r="CY73" s="192"/>
      <c r="CZ73" s="192"/>
      <c r="DA73" s="192"/>
      <c r="DB73" s="192"/>
      <c r="DC73" s="192"/>
      <c r="DD73" s="192"/>
      <c r="DE73" s="192"/>
      <c r="DF73" s="192"/>
    </row>
    <row r="74" spans="1:111" ht="11.75" customHeight="1" x14ac:dyDescent="0.7">
      <c r="A74" s="55"/>
      <c r="B74" s="7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8"/>
      <c r="AK74" s="56"/>
      <c r="AL74" s="55"/>
      <c r="AM74" s="71"/>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8"/>
      <c r="BV74" s="56"/>
      <c r="BW74" s="55"/>
      <c r="BX74" s="192"/>
      <c r="BY74" s="192"/>
      <c r="BZ74" s="192"/>
      <c r="CA74" s="192"/>
      <c r="CB74" s="192"/>
      <c r="CC74" s="192"/>
      <c r="CD74" s="192"/>
      <c r="CE74" s="192"/>
      <c r="CF74" s="192"/>
      <c r="CG74" s="192"/>
      <c r="CH74" s="192"/>
      <c r="CI74" s="192"/>
      <c r="CJ74" s="192"/>
      <c r="CK74" s="192"/>
      <c r="CL74" s="192"/>
      <c r="CM74" s="192"/>
      <c r="CN74" s="192"/>
      <c r="CO74" s="192"/>
      <c r="CP74" s="192"/>
      <c r="CQ74" s="192"/>
      <c r="CR74" s="192"/>
      <c r="CS74" s="192"/>
      <c r="CT74" s="192"/>
      <c r="CU74" s="192"/>
      <c r="CV74" s="192"/>
      <c r="CW74" s="192"/>
      <c r="CX74" s="192"/>
      <c r="CY74" s="192"/>
      <c r="CZ74" s="192"/>
      <c r="DA74" s="192"/>
      <c r="DB74" s="192"/>
      <c r="DC74" s="192"/>
      <c r="DD74" s="192"/>
      <c r="DE74" s="192"/>
      <c r="DF74" s="192"/>
    </row>
    <row r="75" spans="1:111" ht="11.75" customHeight="1" x14ac:dyDescent="0.7">
      <c r="A75" s="55"/>
      <c r="B75" s="71"/>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8"/>
      <c r="AK75" s="56"/>
      <c r="AL75" s="55"/>
      <c r="AM75" s="71"/>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8"/>
      <c r="BV75" s="56"/>
      <c r="BW75" s="55"/>
      <c r="BX75" s="192"/>
      <c r="BY75" s="192"/>
      <c r="BZ75" s="192"/>
      <c r="CA75" s="192"/>
      <c r="CB75" s="192"/>
      <c r="CC75" s="192"/>
      <c r="CD75" s="192"/>
      <c r="CE75" s="192"/>
      <c r="CF75" s="192"/>
      <c r="CG75" s="192"/>
      <c r="CH75" s="192"/>
      <c r="CI75" s="192"/>
      <c r="CJ75" s="192"/>
      <c r="CK75" s="192"/>
      <c r="CL75" s="192"/>
      <c r="CM75" s="192"/>
      <c r="CN75" s="192"/>
      <c r="CO75" s="192"/>
      <c r="CP75" s="192"/>
      <c r="CQ75" s="192"/>
      <c r="CR75" s="192"/>
      <c r="CS75" s="192"/>
      <c r="CT75" s="192"/>
      <c r="CU75" s="192"/>
      <c r="CV75" s="192"/>
      <c r="CW75" s="192"/>
      <c r="CX75" s="192"/>
      <c r="CY75" s="192"/>
      <c r="CZ75" s="192"/>
      <c r="DA75" s="192"/>
      <c r="DB75" s="192"/>
      <c r="DC75" s="192"/>
      <c r="DD75" s="192"/>
      <c r="DE75" s="192"/>
      <c r="DF75" s="192"/>
    </row>
    <row r="76" spans="1:111" ht="11.75" customHeight="1" x14ac:dyDescent="0.7">
      <c r="A76" s="55"/>
      <c r="B76" s="71"/>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8"/>
      <c r="AK76" s="56"/>
      <c r="AL76" s="55"/>
      <c r="AM76" s="71"/>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8"/>
      <c r="BV76" s="56"/>
      <c r="BW76" s="55"/>
      <c r="BX76" s="192"/>
      <c r="BY76" s="192"/>
      <c r="BZ76" s="192"/>
      <c r="CA76" s="192"/>
      <c r="CB76" s="192"/>
      <c r="CC76" s="192"/>
      <c r="CD76" s="192"/>
      <c r="CE76" s="192"/>
      <c r="CF76" s="192"/>
      <c r="CG76" s="192"/>
      <c r="CH76" s="192"/>
      <c r="CI76" s="192"/>
      <c r="CJ76" s="192"/>
      <c r="CK76" s="192"/>
      <c r="CL76" s="192"/>
      <c r="CM76" s="192"/>
      <c r="CN76" s="192"/>
      <c r="CO76" s="192"/>
      <c r="CP76" s="192"/>
      <c r="CQ76" s="192"/>
      <c r="CR76" s="192"/>
      <c r="CS76" s="192"/>
      <c r="CT76" s="192"/>
      <c r="CU76" s="192"/>
      <c r="CV76" s="192"/>
      <c r="CW76" s="192"/>
      <c r="CX76" s="192"/>
      <c r="CY76" s="192"/>
      <c r="CZ76" s="192"/>
      <c r="DA76" s="192"/>
      <c r="DB76" s="192"/>
      <c r="DC76" s="192"/>
      <c r="DD76" s="192"/>
      <c r="DE76" s="192"/>
      <c r="DF76" s="192"/>
    </row>
    <row r="77" spans="1:111" ht="11.75" customHeight="1" x14ac:dyDescent="0.7">
      <c r="A77" s="55"/>
      <c r="B77" s="71"/>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8"/>
      <c r="AK77" s="56"/>
      <c r="AL77" s="55"/>
      <c r="AM77" s="71"/>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8"/>
      <c r="BV77" s="56"/>
      <c r="BW77" s="55"/>
      <c r="BX77" s="192"/>
      <c r="BY77" s="192"/>
      <c r="BZ77" s="192"/>
      <c r="CA77" s="192"/>
      <c r="CB77" s="192"/>
      <c r="CC77" s="192"/>
      <c r="CD77" s="192"/>
      <c r="CE77" s="192"/>
      <c r="CF77" s="192"/>
      <c r="CG77" s="192"/>
      <c r="CH77" s="192"/>
      <c r="CI77" s="192"/>
      <c r="CJ77" s="192"/>
      <c r="CK77" s="192"/>
      <c r="CL77" s="192"/>
      <c r="CM77" s="192"/>
      <c r="CN77" s="192"/>
      <c r="CO77" s="192"/>
      <c r="CP77" s="192"/>
      <c r="CQ77" s="192"/>
      <c r="CR77" s="192"/>
      <c r="CS77" s="192"/>
      <c r="CT77" s="192"/>
      <c r="CU77" s="192"/>
      <c r="CV77" s="192"/>
      <c r="CW77" s="192"/>
      <c r="CX77" s="192"/>
      <c r="CY77" s="192"/>
      <c r="CZ77" s="192"/>
      <c r="DA77" s="192"/>
      <c r="DB77" s="192"/>
      <c r="DC77" s="192"/>
      <c r="DD77" s="192"/>
      <c r="DE77" s="192"/>
      <c r="DF77" s="192"/>
    </row>
    <row r="78" spans="1:111" ht="11.75" customHeight="1" x14ac:dyDescent="0.7">
      <c r="A78" s="55"/>
      <c r="B78" s="71"/>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8"/>
      <c r="AK78" s="56"/>
      <c r="AL78" s="55"/>
      <c r="AM78" s="71"/>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8"/>
      <c r="BV78" s="56"/>
      <c r="BW78" s="55"/>
      <c r="BX78" s="192"/>
      <c r="BY78" s="192"/>
      <c r="BZ78" s="192"/>
      <c r="CA78" s="192"/>
      <c r="CB78" s="192"/>
      <c r="CC78" s="192"/>
      <c r="CD78" s="192"/>
      <c r="CE78" s="192"/>
      <c r="CF78" s="192"/>
      <c r="CG78" s="192"/>
      <c r="CH78" s="192"/>
      <c r="CI78" s="192"/>
      <c r="CJ78" s="192"/>
      <c r="CK78" s="192"/>
      <c r="CL78" s="192"/>
      <c r="CM78" s="192"/>
      <c r="CN78" s="192"/>
      <c r="CO78" s="192"/>
      <c r="CP78" s="192"/>
      <c r="CQ78" s="192"/>
      <c r="CR78" s="192"/>
      <c r="CS78" s="192"/>
      <c r="CT78" s="192"/>
      <c r="CU78" s="192"/>
      <c r="CV78" s="192"/>
      <c r="CW78" s="192"/>
      <c r="CX78" s="192"/>
      <c r="CY78" s="192"/>
      <c r="CZ78" s="192"/>
      <c r="DA78" s="192"/>
      <c r="DB78" s="192"/>
      <c r="DC78" s="192"/>
      <c r="DD78" s="192"/>
      <c r="DE78" s="192"/>
      <c r="DF78" s="192"/>
    </row>
    <row r="79" spans="1:111" ht="11.75" customHeight="1" x14ac:dyDescent="0.7">
      <c r="A79" s="55"/>
      <c r="B79" s="71"/>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8"/>
      <c r="AK79" s="56"/>
      <c r="AL79" s="55"/>
      <c r="AM79" s="71"/>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8"/>
      <c r="BV79" s="56"/>
      <c r="BW79" s="55"/>
      <c r="BX79" s="192"/>
      <c r="BY79" s="192"/>
      <c r="BZ79" s="192"/>
      <c r="CA79" s="192"/>
      <c r="CB79" s="192"/>
      <c r="CC79" s="192"/>
      <c r="CD79" s="192"/>
      <c r="CE79" s="192"/>
      <c r="CF79" s="192"/>
      <c r="CG79" s="192"/>
      <c r="CH79" s="192"/>
      <c r="CI79" s="192"/>
      <c r="CJ79" s="192"/>
      <c r="CK79" s="192"/>
      <c r="CL79" s="192"/>
      <c r="CM79" s="192"/>
      <c r="CN79" s="192"/>
      <c r="CO79" s="192"/>
      <c r="CP79" s="192"/>
      <c r="CQ79" s="192"/>
      <c r="CR79" s="192"/>
      <c r="CS79" s="192"/>
      <c r="CT79" s="192"/>
      <c r="CU79" s="192"/>
      <c r="CV79" s="192"/>
      <c r="CW79" s="192"/>
      <c r="CX79" s="192"/>
      <c r="CY79" s="192"/>
      <c r="CZ79" s="192"/>
      <c r="DA79" s="192"/>
      <c r="DB79" s="192"/>
      <c r="DC79" s="192"/>
      <c r="DD79" s="192"/>
      <c r="DE79" s="192"/>
      <c r="DF79" s="192"/>
    </row>
    <row r="80" spans="1:111" ht="11.75" customHeight="1" x14ac:dyDescent="0.7">
      <c r="A80" s="55"/>
      <c r="B80" s="71"/>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8"/>
      <c r="AK80" s="56"/>
      <c r="AL80" s="55"/>
      <c r="AM80" s="71"/>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8"/>
      <c r="BV80" s="56"/>
      <c r="BW80" s="55"/>
      <c r="BX80" s="192"/>
      <c r="BY80" s="192"/>
      <c r="BZ80" s="192"/>
      <c r="CA80" s="192"/>
      <c r="CB80" s="192"/>
      <c r="CC80" s="192"/>
      <c r="CD80" s="192"/>
      <c r="CE80" s="192"/>
      <c r="CF80" s="192"/>
      <c r="CG80" s="192"/>
      <c r="CH80" s="192"/>
      <c r="CI80" s="192"/>
      <c r="CJ80" s="192"/>
      <c r="CK80" s="192"/>
      <c r="CL80" s="192"/>
      <c r="CM80" s="192"/>
      <c r="CN80" s="192"/>
      <c r="CO80" s="192"/>
      <c r="CP80" s="192"/>
      <c r="CQ80" s="192"/>
      <c r="CR80" s="192"/>
      <c r="CS80" s="192"/>
      <c r="CT80" s="192"/>
      <c r="CU80" s="192"/>
      <c r="CV80" s="192"/>
      <c r="CW80" s="192"/>
      <c r="CX80" s="192"/>
      <c r="CY80" s="192"/>
      <c r="CZ80" s="192"/>
      <c r="DA80" s="192"/>
      <c r="DB80" s="192"/>
      <c r="DC80" s="192"/>
      <c r="DD80" s="192"/>
      <c r="DE80" s="192"/>
      <c r="DF80" s="192"/>
    </row>
    <row r="81" spans="1:110" ht="11.75" customHeight="1" x14ac:dyDescent="0.7">
      <c r="A81" s="55"/>
      <c r="B81" s="71"/>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8"/>
      <c r="AK81" s="56"/>
      <c r="AL81" s="55"/>
      <c r="AM81" s="71"/>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8"/>
      <c r="BV81" s="56"/>
      <c r="BW81" s="55"/>
      <c r="BX81" s="192"/>
      <c r="BY81" s="192"/>
      <c r="BZ81" s="192"/>
      <c r="CA81" s="192"/>
      <c r="CB81" s="192"/>
      <c r="CC81" s="192"/>
      <c r="CD81" s="192"/>
      <c r="CE81" s="192"/>
      <c r="CF81" s="192"/>
      <c r="CG81" s="192"/>
      <c r="CH81" s="192"/>
      <c r="CI81" s="192"/>
      <c r="CJ81" s="192"/>
      <c r="CK81" s="192"/>
      <c r="CL81" s="192"/>
      <c r="CM81" s="192"/>
      <c r="CN81" s="192"/>
      <c r="CO81" s="192"/>
      <c r="CP81" s="192"/>
      <c r="CQ81" s="192"/>
      <c r="CR81" s="192"/>
      <c r="CS81" s="192"/>
      <c r="CT81" s="192"/>
      <c r="CU81" s="192"/>
      <c r="CV81" s="192"/>
      <c r="CW81" s="192"/>
      <c r="CX81" s="192"/>
      <c r="CY81" s="192"/>
      <c r="CZ81" s="192"/>
      <c r="DA81" s="192"/>
      <c r="DB81" s="192"/>
      <c r="DC81" s="192"/>
      <c r="DD81" s="192"/>
      <c r="DE81" s="192"/>
      <c r="DF81" s="192"/>
    </row>
    <row r="82" spans="1:110" ht="11.75" customHeight="1" x14ac:dyDescent="0.7">
      <c r="A82" s="55"/>
      <c r="B82" s="71"/>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8"/>
      <c r="AK82" s="56"/>
      <c r="AL82" s="55"/>
      <c r="AM82" s="71"/>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8"/>
      <c r="BV82" s="56"/>
      <c r="BW82" s="55"/>
      <c r="BX82" s="192"/>
      <c r="BY82" s="192"/>
      <c r="BZ82" s="192"/>
      <c r="CA82" s="192"/>
      <c r="CB82" s="192"/>
      <c r="CC82" s="192"/>
      <c r="CD82" s="192"/>
      <c r="CE82" s="192"/>
      <c r="CF82" s="192"/>
      <c r="CG82" s="192"/>
      <c r="CH82" s="192"/>
      <c r="CI82" s="192"/>
      <c r="CJ82" s="192"/>
      <c r="CK82" s="192"/>
      <c r="CL82" s="192"/>
      <c r="CM82" s="192"/>
      <c r="CN82" s="192"/>
      <c r="CO82" s="192"/>
      <c r="CP82" s="192"/>
      <c r="CQ82" s="192"/>
      <c r="CR82" s="192"/>
      <c r="CS82" s="192"/>
      <c r="CT82" s="192"/>
      <c r="CU82" s="192"/>
      <c r="CV82" s="192"/>
      <c r="CW82" s="192"/>
      <c r="CX82" s="192"/>
      <c r="CY82" s="192"/>
      <c r="CZ82" s="192"/>
      <c r="DA82" s="192"/>
      <c r="DB82" s="192"/>
      <c r="DC82" s="192"/>
      <c r="DD82" s="192"/>
      <c r="DE82" s="192"/>
      <c r="DF82" s="192"/>
    </row>
    <row r="83" spans="1:110" ht="11.75" customHeight="1" x14ac:dyDescent="0.7">
      <c r="A83" s="55"/>
      <c r="B83" s="71"/>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8"/>
      <c r="AK83" s="56"/>
      <c r="AL83" s="55"/>
      <c r="AM83" s="71"/>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8"/>
      <c r="BV83" s="56"/>
      <c r="BW83" s="55"/>
      <c r="BX83" s="192"/>
      <c r="BY83" s="192"/>
      <c r="BZ83" s="192"/>
      <c r="CA83" s="192"/>
      <c r="CB83" s="192"/>
      <c r="CC83" s="192"/>
      <c r="CD83" s="192"/>
      <c r="CE83" s="192"/>
      <c r="CF83" s="192"/>
      <c r="CG83" s="192"/>
      <c r="CH83" s="192"/>
      <c r="CI83" s="192"/>
      <c r="CJ83" s="192"/>
      <c r="CK83" s="192"/>
      <c r="CL83" s="192"/>
      <c r="CM83" s="192"/>
      <c r="CN83" s="192"/>
      <c r="CO83" s="192"/>
      <c r="CP83" s="192"/>
      <c r="CQ83" s="192"/>
      <c r="CR83" s="192"/>
      <c r="CS83" s="192"/>
      <c r="CT83" s="192"/>
      <c r="CU83" s="192"/>
      <c r="CV83" s="192"/>
      <c r="CW83" s="192"/>
      <c r="CX83" s="192"/>
      <c r="CY83" s="192"/>
      <c r="CZ83" s="192"/>
      <c r="DA83" s="192"/>
      <c r="DB83" s="192"/>
      <c r="DC83" s="192"/>
      <c r="DD83" s="192"/>
      <c r="DE83" s="192"/>
      <c r="DF83" s="192"/>
    </row>
    <row r="84" spans="1:110" ht="11.75" customHeight="1" x14ac:dyDescent="0.7">
      <c r="A84" s="55"/>
      <c r="B84" s="71"/>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8"/>
      <c r="AK84" s="56"/>
      <c r="AL84" s="55"/>
      <c r="AM84" s="71"/>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8"/>
      <c r="BV84" s="56"/>
      <c r="BW84" s="55"/>
      <c r="BX84" s="192"/>
      <c r="BY84" s="192"/>
      <c r="BZ84" s="192"/>
      <c r="CA84" s="192"/>
      <c r="CB84" s="192"/>
      <c r="CC84" s="192"/>
      <c r="CD84" s="192"/>
      <c r="CE84" s="192"/>
      <c r="CF84" s="192"/>
      <c r="CG84" s="192"/>
      <c r="CH84" s="192"/>
      <c r="CI84" s="192"/>
      <c r="CJ84" s="192"/>
      <c r="CK84" s="192"/>
      <c r="CL84" s="192"/>
      <c r="CM84" s="192"/>
      <c r="CN84" s="192"/>
      <c r="CO84" s="192"/>
      <c r="CP84" s="192"/>
      <c r="CQ84" s="192"/>
      <c r="CR84" s="192"/>
      <c r="CS84" s="192"/>
      <c r="CT84" s="192"/>
      <c r="CU84" s="192"/>
      <c r="CV84" s="192"/>
      <c r="CW84" s="192"/>
      <c r="CX84" s="192"/>
      <c r="CY84" s="192"/>
      <c r="CZ84" s="192"/>
      <c r="DA84" s="192"/>
      <c r="DB84" s="192"/>
      <c r="DC84" s="192"/>
      <c r="DD84" s="192"/>
      <c r="DE84" s="192"/>
      <c r="DF84" s="192"/>
    </row>
    <row r="85" spans="1:110" ht="11.75" customHeight="1" x14ac:dyDescent="0.7">
      <c r="A85" s="55"/>
      <c r="B85" s="71"/>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8"/>
      <c r="AK85" s="56"/>
      <c r="AL85" s="55"/>
      <c r="AM85" s="71"/>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8"/>
      <c r="BV85" s="56"/>
      <c r="BW85" s="55"/>
      <c r="BX85" s="192"/>
      <c r="BY85" s="192"/>
      <c r="BZ85" s="192"/>
      <c r="CA85" s="192"/>
      <c r="CB85" s="192"/>
      <c r="CC85" s="192"/>
      <c r="CD85" s="192"/>
      <c r="CE85" s="192"/>
      <c r="CF85" s="192"/>
      <c r="CG85" s="192"/>
      <c r="CH85" s="192"/>
      <c r="CI85" s="192"/>
      <c r="CJ85" s="192"/>
      <c r="CK85" s="192"/>
      <c r="CL85" s="192"/>
      <c r="CM85" s="192"/>
      <c r="CN85" s="192"/>
      <c r="CO85" s="192"/>
      <c r="CP85" s="192"/>
      <c r="CQ85" s="192"/>
      <c r="CR85" s="192"/>
      <c r="CS85" s="192"/>
      <c r="CT85" s="192"/>
      <c r="CU85" s="192"/>
      <c r="CV85" s="192"/>
      <c r="CW85" s="192"/>
      <c r="CX85" s="192"/>
      <c r="CY85" s="192"/>
      <c r="CZ85" s="192"/>
      <c r="DA85" s="192"/>
      <c r="DB85" s="192"/>
      <c r="DC85" s="192"/>
      <c r="DD85" s="192"/>
      <c r="DE85" s="192"/>
      <c r="DF85" s="192"/>
    </row>
    <row r="86" spans="1:110" ht="11.75" customHeight="1" x14ac:dyDescent="0.7">
      <c r="A86" s="55"/>
      <c r="B86" s="71"/>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8"/>
      <c r="AK86" s="56"/>
      <c r="AL86" s="55"/>
      <c r="AM86" s="71"/>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8"/>
      <c r="BV86" s="56"/>
      <c r="BW86" s="55"/>
      <c r="BX86" s="192"/>
      <c r="BY86" s="192"/>
      <c r="BZ86" s="192"/>
      <c r="CA86" s="192"/>
      <c r="CB86" s="192"/>
      <c r="CC86" s="192"/>
      <c r="CD86" s="192"/>
      <c r="CE86" s="192"/>
      <c r="CF86" s="192"/>
      <c r="CG86" s="192"/>
      <c r="CH86" s="192"/>
      <c r="CI86" s="192"/>
      <c r="CJ86" s="192"/>
      <c r="CK86" s="192"/>
      <c r="CL86" s="192"/>
      <c r="CM86" s="192"/>
      <c r="CN86" s="192"/>
      <c r="CO86" s="192"/>
      <c r="CP86" s="192"/>
      <c r="CQ86" s="192"/>
      <c r="CR86" s="192"/>
      <c r="CS86" s="192"/>
      <c r="CT86" s="192"/>
      <c r="CU86" s="192"/>
      <c r="CV86" s="192"/>
      <c r="CW86" s="192"/>
      <c r="CX86" s="192"/>
      <c r="CY86" s="192"/>
      <c r="CZ86" s="192"/>
      <c r="DA86" s="192"/>
      <c r="DB86" s="192"/>
      <c r="DC86" s="192"/>
      <c r="DD86" s="192"/>
      <c r="DE86" s="192"/>
      <c r="DF86" s="192"/>
    </row>
    <row r="87" spans="1:110" ht="11.75" customHeight="1" x14ac:dyDescent="0.7">
      <c r="A87" s="55"/>
      <c r="B87" s="71"/>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8"/>
      <c r="AK87" s="56"/>
      <c r="AL87" s="55"/>
      <c r="AM87" s="71"/>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8"/>
      <c r="BV87" s="56"/>
      <c r="BW87" s="55"/>
      <c r="BX87" s="192"/>
      <c r="BY87" s="192"/>
      <c r="BZ87" s="192"/>
      <c r="CA87" s="192"/>
      <c r="CB87" s="192"/>
      <c r="CC87" s="192"/>
      <c r="CD87" s="192"/>
      <c r="CE87" s="192"/>
      <c r="CF87" s="192"/>
      <c r="CG87" s="192"/>
      <c r="CH87" s="192"/>
      <c r="CI87" s="192"/>
      <c r="CJ87" s="192"/>
      <c r="CK87" s="192"/>
      <c r="CL87" s="192"/>
      <c r="CM87" s="192"/>
      <c r="CN87" s="192"/>
      <c r="CO87" s="192"/>
      <c r="CP87" s="192"/>
      <c r="CQ87" s="192"/>
      <c r="CR87" s="192"/>
      <c r="CS87" s="192"/>
      <c r="CT87" s="192"/>
      <c r="CU87" s="192"/>
      <c r="CV87" s="192"/>
      <c r="CW87" s="192"/>
      <c r="CX87" s="192"/>
      <c r="CY87" s="192"/>
      <c r="CZ87" s="192"/>
      <c r="DA87" s="192"/>
      <c r="DB87" s="192"/>
      <c r="DC87" s="192"/>
      <c r="DD87" s="192"/>
      <c r="DE87" s="192"/>
      <c r="DF87" s="192"/>
    </row>
    <row r="88" spans="1:110" ht="11.75" customHeight="1" x14ac:dyDescent="0.7">
      <c r="A88" s="55"/>
      <c r="B88" s="71"/>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8"/>
      <c r="AK88" s="56"/>
      <c r="AL88" s="55"/>
      <c r="AM88" s="71"/>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8"/>
      <c r="BV88" s="56"/>
      <c r="BW88" s="55"/>
      <c r="BX88" s="192"/>
      <c r="BY88" s="192"/>
      <c r="BZ88" s="192"/>
      <c r="CA88" s="192"/>
      <c r="CB88" s="192"/>
      <c r="CC88" s="192"/>
      <c r="CD88" s="192"/>
      <c r="CE88" s="192"/>
      <c r="CF88" s="192"/>
      <c r="CG88" s="192"/>
      <c r="CH88" s="192"/>
      <c r="CI88" s="192"/>
      <c r="CJ88" s="192"/>
      <c r="CK88" s="192"/>
      <c r="CL88" s="192"/>
      <c r="CM88" s="192"/>
      <c r="CN88" s="192"/>
      <c r="CO88" s="192"/>
      <c r="CP88" s="192"/>
      <c r="CQ88" s="192"/>
      <c r="CR88" s="192"/>
      <c r="CS88" s="192"/>
      <c r="CT88" s="192"/>
      <c r="CU88" s="192"/>
      <c r="CV88" s="192"/>
      <c r="CW88" s="192"/>
      <c r="CX88" s="192"/>
      <c r="CY88" s="192"/>
      <c r="CZ88" s="192"/>
      <c r="DA88" s="192"/>
      <c r="DB88" s="192"/>
      <c r="DC88" s="192"/>
      <c r="DD88" s="192"/>
      <c r="DE88" s="192"/>
      <c r="DF88" s="192"/>
    </row>
    <row r="89" spans="1:110" ht="11.75" customHeight="1" x14ac:dyDescent="0.7">
      <c r="A89" s="55"/>
      <c r="B89" s="71"/>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8"/>
      <c r="AK89" s="56"/>
      <c r="AL89" s="55"/>
      <c r="AM89" s="71"/>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8"/>
      <c r="BV89" s="56"/>
      <c r="BW89" s="55"/>
      <c r="BX89" s="192"/>
      <c r="BY89" s="192"/>
      <c r="BZ89" s="192"/>
      <c r="CA89" s="192"/>
      <c r="CB89" s="192"/>
      <c r="CC89" s="192"/>
      <c r="CD89" s="192"/>
      <c r="CE89" s="192"/>
      <c r="CF89" s="192"/>
      <c r="CG89" s="192"/>
      <c r="CH89" s="192"/>
      <c r="CI89" s="192"/>
      <c r="CJ89" s="192"/>
      <c r="CK89" s="192"/>
      <c r="CL89" s="192"/>
      <c r="CM89" s="192"/>
      <c r="CN89" s="192"/>
      <c r="CO89" s="192"/>
      <c r="CP89" s="192"/>
      <c r="CQ89" s="192"/>
      <c r="CR89" s="192"/>
      <c r="CS89" s="192"/>
      <c r="CT89" s="192"/>
      <c r="CU89" s="192"/>
      <c r="CV89" s="192"/>
      <c r="CW89" s="192"/>
      <c r="CX89" s="192"/>
      <c r="CY89" s="192"/>
      <c r="CZ89" s="192"/>
      <c r="DA89" s="192"/>
      <c r="DB89" s="192"/>
      <c r="DC89" s="192"/>
      <c r="DD89" s="192"/>
      <c r="DE89" s="192"/>
      <c r="DF89" s="192"/>
    </row>
    <row r="90" spans="1:110" ht="11.75" customHeight="1" x14ac:dyDescent="0.7">
      <c r="A90" s="55"/>
      <c r="B90" s="71"/>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8"/>
      <c r="AK90" s="56"/>
      <c r="AL90" s="55"/>
      <c r="AM90" s="71"/>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c r="BV90" s="56"/>
      <c r="BW90" s="55"/>
      <c r="BX90" s="192"/>
      <c r="BY90" s="192"/>
      <c r="BZ90" s="192"/>
      <c r="CA90" s="192"/>
      <c r="CB90" s="192"/>
      <c r="CC90" s="192"/>
      <c r="CD90" s="192"/>
      <c r="CE90" s="192"/>
      <c r="CF90" s="192"/>
      <c r="CG90" s="192"/>
      <c r="CH90" s="192"/>
      <c r="CI90" s="192"/>
      <c r="CJ90" s="192"/>
      <c r="CK90" s="192"/>
      <c r="CL90" s="192"/>
      <c r="CM90" s="192"/>
      <c r="CN90" s="192"/>
      <c r="CO90" s="192"/>
      <c r="CP90" s="192"/>
      <c r="CQ90" s="192"/>
      <c r="CR90" s="192"/>
      <c r="CS90" s="192"/>
      <c r="CT90" s="192"/>
      <c r="CU90" s="192"/>
      <c r="CV90" s="192"/>
      <c r="CW90" s="192"/>
      <c r="CX90" s="192"/>
      <c r="CY90" s="192"/>
      <c r="CZ90" s="192"/>
      <c r="DA90" s="192"/>
      <c r="DB90" s="192"/>
      <c r="DC90" s="192"/>
      <c r="DD90" s="192"/>
      <c r="DE90" s="192"/>
      <c r="DF90" s="192"/>
    </row>
    <row r="91" spans="1:110" ht="11.75" customHeight="1" x14ac:dyDescent="0.7">
      <c r="A91" s="55"/>
      <c r="B91" s="71"/>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8"/>
      <c r="AK91" s="56"/>
      <c r="AL91" s="55"/>
      <c r="AM91" s="71"/>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8"/>
      <c r="BV91" s="56"/>
      <c r="BW91" s="55"/>
      <c r="BX91" s="192"/>
      <c r="BY91" s="192"/>
      <c r="BZ91" s="192"/>
      <c r="CA91" s="192"/>
      <c r="CB91" s="192"/>
      <c r="CC91" s="192"/>
      <c r="CD91" s="192"/>
      <c r="CE91" s="192"/>
      <c r="CF91" s="192"/>
      <c r="CG91" s="192"/>
      <c r="CH91" s="192"/>
      <c r="CI91" s="192"/>
      <c r="CJ91" s="192"/>
      <c r="CK91" s="192"/>
      <c r="CL91" s="192"/>
      <c r="CM91" s="192"/>
      <c r="CN91" s="192"/>
      <c r="CO91" s="192"/>
      <c r="CP91" s="192"/>
      <c r="CQ91" s="192"/>
      <c r="CR91" s="192"/>
      <c r="CS91" s="192"/>
      <c r="CT91" s="192"/>
      <c r="CU91" s="192"/>
      <c r="CV91" s="192"/>
      <c r="CW91" s="192"/>
      <c r="CX91" s="192"/>
      <c r="CY91" s="192"/>
      <c r="CZ91" s="192"/>
      <c r="DA91" s="192"/>
      <c r="DB91" s="192"/>
      <c r="DC91" s="192"/>
      <c r="DD91" s="192"/>
      <c r="DE91" s="192"/>
      <c r="DF91" s="192"/>
    </row>
    <row r="92" spans="1:110" ht="11.75" customHeight="1" x14ac:dyDescent="0.7">
      <c r="A92" s="55"/>
      <c r="B92" s="71"/>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8"/>
      <c r="AK92" s="56"/>
      <c r="AL92" s="55"/>
      <c r="AM92" s="71"/>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8"/>
      <c r="BV92" s="56"/>
      <c r="BW92" s="55"/>
      <c r="BX92" s="192"/>
      <c r="BY92" s="192"/>
      <c r="BZ92" s="192"/>
      <c r="CA92" s="192"/>
      <c r="CB92" s="192"/>
      <c r="CC92" s="192"/>
      <c r="CD92" s="192"/>
      <c r="CE92" s="192"/>
      <c r="CF92" s="192"/>
      <c r="CG92" s="192"/>
      <c r="CH92" s="192"/>
      <c r="CI92" s="192"/>
      <c r="CJ92" s="192"/>
      <c r="CK92" s="192"/>
      <c r="CL92" s="192"/>
      <c r="CM92" s="192"/>
      <c r="CN92" s="192"/>
      <c r="CO92" s="192"/>
      <c r="CP92" s="192"/>
      <c r="CQ92" s="192"/>
      <c r="CR92" s="192"/>
      <c r="CS92" s="192"/>
      <c r="CT92" s="192"/>
      <c r="CU92" s="192"/>
      <c r="CV92" s="192"/>
      <c r="CW92" s="192"/>
      <c r="CX92" s="192"/>
      <c r="CY92" s="192"/>
      <c r="CZ92" s="192"/>
      <c r="DA92" s="192"/>
      <c r="DB92" s="192"/>
      <c r="DC92" s="192"/>
      <c r="DD92" s="192"/>
      <c r="DE92" s="192"/>
      <c r="DF92" s="192"/>
    </row>
    <row r="93" spans="1:110" ht="11.75" customHeight="1" x14ac:dyDescent="0.7">
      <c r="A93" s="55"/>
      <c r="B93" s="71"/>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8"/>
      <c r="AK93" s="56"/>
      <c r="AL93" s="55"/>
      <c r="AM93" s="71"/>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8"/>
      <c r="BV93" s="56"/>
      <c r="BW93" s="55"/>
      <c r="BX93" s="192"/>
      <c r="BY93" s="192"/>
      <c r="BZ93" s="192"/>
      <c r="CA93" s="192"/>
      <c r="CB93" s="192"/>
      <c r="CC93" s="192"/>
      <c r="CD93" s="192"/>
      <c r="CE93" s="192"/>
      <c r="CF93" s="192"/>
      <c r="CG93" s="192"/>
      <c r="CH93" s="192"/>
      <c r="CI93" s="192"/>
      <c r="CJ93" s="192"/>
      <c r="CK93" s="192"/>
      <c r="CL93" s="192"/>
      <c r="CM93" s="192"/>
      <c r="CN93" s="192"/>
      <c r="CO93" s="192"/>
      <c r="CP93" s="192"/>
      <c r="CQ93" s="192"/>
      <c r="CR93" s="192"/>
      <c r="CS93" s="192"/>
      <c r="CT93" s="192"/>
      <c r="CU93" s="192"/>
      <c r="CV93" s="192"/>
      <c r="CW93" s="192"/>
      <c r="CX93" s="192"/>
      <c r="CY93" s="192"/>
      <c r="CZ93" s="192"/>
      <c r="DA93" s="192"/>
      <c r="DB93" s="192"/>
      <c r="DC93" s="192"/>
      <c r="DD93" s="192"/>
      <c r="DE93" s="192"/>
      <c r="DF93" s="192"/>
    </row>
    <row r="94" spans="1:110" ht="11.75" customHeight="1" x14ac:dyDescent="0.7">
      <c r="A94" s="55"/>
      <c r="B94" s="71"/>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8"/>
      <c r="AK94" s="56"/>
      <c r="AL94" s="55"/>
      <c r="AM94" s="71"/>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8"/>
      <c r="BV94" s="56"/>
      <c r="BW94" s="55"/>
      <c r="BX94" s="192"/>
      <c r="BY94" s="192"/>
      <c r="BZ94" s="192"/>
      <c r="CA94" s="192"/>
      <c r="CB94" s="192"/>
      <c r="CC94" s="192"/>
      <c r="CD94" s="192"/>
      <c r="CE94" s="192"/>
      <c r="CF94" s="192"/>
      <c r="CG94" s="192"/>
      <c r="CH94" s="192"/>
      <c r="CI94" s="192"/>
      <c r="CJ94" s="192"/>
      <c r="CK94" s="192"/>
      <c r="CL94" s="192"/>
      <c r="CM94" s="192"/>
      <c r="CN94" s="192"/>
      <c r="CO94" s="192"/>
      <c r="CP94" s="192"/>
      <c r="CQ94" s="192"/>
      <c r="CR94" s="192"/>
      <c r="CS94" s="192"/>
      <c r="CT94" s="192"/>
      <c r="CU94" s="192"/>
      <c r="CV94" s="192"/>
      <c r="CW94" s="192"/>
      <c r="CX94" s="192"/>
      <c r="CY94" s="192"/>
      <c r="CZ94" s="192"/>
      <c r="DA94" s="192"/>
      <c r="DB94" s="192"/>
      <c r="DC94" s="192"/>
      <c r="DD94" s="192"/>
      <c r="DE94" s="192"/>
      <c r="DF94" s="192"/>
    </row>
    <row r="95" spans="1:110" ht="11.75" customHeight="1" x14ac:dyDescent="0.7">
      <c r="A95" s="55"/>
      <c r="B95" s="71"/>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8"/>
      <c r="AK95" s="56"/>
      <c r="AL95" s="55"/>
      <c r="AM95" s="71"/>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8"/>
      <c r="BV95" s="56"/>
      <c r="BW95" s="55"/>
      <c r="BX95" s="192"/>
      <c r="BY95" s="192"/>
      <c r="BZ95" s="192"/>
      <c r="CA95" s="192"/>
      <c r="CB95" s="192"/>
      <c r="CC95" s="192"/>
      <c r="CD95" s="192"/>
      <c r="CE95" s="192"/>
      <c r="CF95" s="192"/>
      <c r="CG95" s="192"/>
      <c r="CH95" s="192"/>
      <c r="CI95" s="192"/>
      <c r="CJ95" s="192"/>
      <c r="CK95" s="192"/>
      <c r="CL95" s="192"/>
      <c r="CM95" s="192"/>
      <c r="CN95" s="192"/>
      <c r="CO95" s="192"/>
      <c r="CP95" s="192"/>
      <c r="CQ95" s="192"/>
      <c r="CR95" s="192"/>
      <c r="CS95" s="192"/>
      <c r="CT95" s="192"/>
      <c r="CU95" s="192"/>
      <c r="CV95" s="192"/>
      <c r="CW95" s="192"/>
      <c r="CX95" s="192"/>
      <c r="CY95" s="192"/>
      <c r="CZ95" s="192"/>
      <c r="DA95" s="192"/>
      <c r="DB95" s="192"/>
      <c r="DC95" s="192"/>
      <c r="DD95" s="192"/>
      <c r="DE95" s="192"/>
      <c r="DF95" s="192"/>
    </row>
    <row r="96" spans="1:110" ht="11.75" customHeight="1" x14ac:dyDescent="0.7">
      <c r="A96" s="55"/>
      <c r="B96" s="71"/>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8"/>
      <c r="AK96" s="56"/>
      <c r="AL96" s="55"/>
      <c r="AM96" s="71"/>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8"/>
      <c r="BV96" s="56"/>
      <c r="BW96" s="55"/>
      <c r="BX96" s="192"/>
      <c r="BY96" s="192"/>
      <c r="BZ96" s="192"/>
      <c r="CA96" s="192"/>
      <c r="CB96" s="192"/>
      <c r="CC96" s="192"/>
      <c r="CD96" s="192"/>
      <c r="CE96" s="192"/>
      <c r="CF96" s="192"/>
      <c r="CG96" s="192"/>
      <c r="CH96" s="192"/>
      <c r="CI96" s="192"/>
      <c r="CJ96" s="192"/>
      <c r="CK96" s="192"/>
      <c r="CL96" s="192"/>
      <c r="CM96" s="192"/>
      <c r="CN96" s="192"/>
      <c r="CO96" s="192"/>
      <c r="CP96" s="192"/>
      <c r="CQ96" s="192"/>
      <c r="CR96" s="192"/>
      <c r="CS96" s="192"/>
      <c r="CT96" s="192"/>
      <c r="CU96" s="192"/>
      <c r="CV96" s="192"/>
      <c r="CW96" s="192"/>
      <c r="CX96" s="192"/>
      <c r="CY96" s="192"/>
      <c r="CZ96" s="192"/>
      <c r="DA96" s="192"/>
      <c r="DB96" s="192"/>
      <c r="DC96" s="192"/>
      <c r="DD96" s="192"/>
      <c r="DE96" s="192"/>
      <c r="DF96" s="192"/>
    </row>
    <row r="97" spans="1:110" ht="11.75" customHeight="1" x14ac:dyDescent="0.7">
      <c r="A97" s="55"/>
      <c r="B97" s="71"/>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8"/>
      <c r="AK97" s="56"/>
      <c r="AL97" s="55"/>
      <c r="AM97" s="71"/>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8"/>
      <c r="BV97" s="56"/>
      <c r="BW97" s="55"/>
      <c r="BX97" s="192"/>
      <c r="BY97" s="192"/>
      <c r="BZ97" s="192"/>
      <c r="CA97" s="192"/>
      <c r="CB97" s="192"/>
      <c r="CC97" s="192"/>
      <c r="CD97" s="192"/>
      <c r="CE97" s="192"/>
      <c r="CF97" s="192"/>
      <c r="CG97" s="192"/>
      <c r="CH97" s="192"/>
      <c r="CI97" s="192"/>
      <c r="CJ97" s="192"/>
      <c r="CK97" s="192"/>
      <c r="CL97" s="192"/>
      <c r="CM97" s="192"/>
      <c r="CN97" s="192"/>
      <c r="CO97" s="192"/>
      <c r="CP97" s="192"/>
      <c r="CQ97" s="192"/>
      <c r="CR97" s="192"/>
      <c r="CS97" s="192"/>
      <c r="CT97" s="192"/>
      <c r="CU97" s="192"/>
      <c r="CV97" s="192"/>
      <c r="CW97" s="192"/>
      <c r="CX97" s="192"/>
      <c r="CY97" s="192"/>
      <c r="CZ97" s="192"/>
      <c r="DA97" s="192"/>
      <c r="DB97" s="192"/>
      <c r="DC97" s="192"/>
      <c r="DD97" s="192"/>
      <c r="DE97" s="192"/>
      <c r="DF97" s="192"/>
    </row>
    <row r="98" spans="1:110" ht="11.75" customHeight="1" x14ac:dyDescent="0.7">
      <c r="A98" s="55"/>
      <c r="B98" s="71"/>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8"/>
      <c r="AK98" s="56"/>
      <c r="AL98" s="55"/>
      <c r="AM98" s="71"/>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8"/>
      <c r="BV98" s="56"/>
      <c r="BW98" s="55"/>
      <c r="BX98" s="192"/>
      <c r="BY98" s="192"/>
      <c r="BZ98" s="192"/>
      <c r="CA98" s="192"/>
      <c r="CB98" s="192"/>
      <c r="CC98" s="192"/>
      <c r="CD98" s="192"/>
      <c r="CE98" s="192"/>
      <c r="CF98" s="192"/>
      <c r="CG98" s="192"/>
      <c r="CH98" s="192"/>
      <c r="CI98" s="192"/>
      <c r="CJ98" s="192"/>
      <c r="CK98" s="192"/>
      <c r="CL98" s="192"/>
      <c r="CM98" s="192"/>
      <c r="CN98" s="192"/>
      <c r="CO98" s="192"/>
      <c r="CP98" s="192"/>
      <c r="CQ98" s="192"/>
      <c r="CR98" s="192"/>
      <c r="CS98" s="192"/>
      <c r="CT98" s="192"/>
      <c r="CU98" s="192"/>
      <c r="CV98" s="192"/>
      <c r="CW98" s="192"/>
      <c r="CX98" s="192"/>
      <c r="CY98" s="192"/>
      <c r="CZ98" s="192"/>
      <c r="DA98" s="192"/>
      <c r="DB98" s="192"/>
      <c r="DC98" s="192"/>
      <c r="DD98" s="192"/>
      <c r="DE98" s="192"/>
      <c r="DF98" s="192"/>
    </row>
    <row r="99" spans="1:110" ht="11.75" customHeight="1" x14ac:dyDescent="0.7">
      <c r="A99" s="55"/>
      <c r="B99" s="71"/>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8"/>
      <c r="AK99" s="56"/>
      <c r="AL99" s="55"/>
      <c r="AM99" s="71"/>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8"/>
      <c r="BV99" s="56"/>
      <c r="BW99" s="55"/>
      <c r="BX99" s="192"/>
      <c r="BY99" s="192"/>
      <c r="BZ99" s="192"/>
      <c r="CA99" s="192"/>
      <c r="CB99" s="192"/>
      <c r="CC99" s="192"/>
      <c r="CD99" s="192"/>
      <c r="CE99" s="192"/>
      <c r="CF99" s="192"/>
      <c r="CG99" s="192"/>
      <c r="CH99" s="192"/>
      <c r="CI99" s="192"/>
      <c r="CJ99" s="192"/>
      <c r="CK99" s="192"/>
      <c r="CL99" s="192"/>
      <c r="CM99" s="192"/>
      <c r="CN99" s="192"/>
      <c r="CO99" s="192"/>
      <c r="CP99" s="192"/>
      <c r="CQ99" s="192"/>
      <c r="CR99" s="192"/>
      <c r="CS99" s="192"/>
      <c r="CT99" s="192"/>
      <c r="CU99" s="192"/>
      <c r="CV99" s="192"/>
      <c r="CW99" s="192"/>
      <c r="CX99" s="192"/>
      <c r="CY99" s="192"/>
      <c r="CZ99" s="192"/>
      <c r="DA99" s="192"/>
      <c r="DB99" s="192"/>
      <c r="DC99" s="192"/>
      <c r="DD99" s="192"/>
      <c r="DE99" s="192"/>
      <c r="DF99" s="192"/>
    </row>
    <row r="100" spans="1:110" ht="11.75" customHeight="1" x14ac:dyDescent="0.7">
      <c r="A100" s="55"/>
      <c r="B100" s="71"/>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8"/>
      <c r="AK100" s="56"/>
      <c r="AL100" s="55"/>
      <c r="AM100" s="71"/>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7"/>
      <c r="BR100" s="67"/>
      <c r="BS100" s="67"/>
      <c r="BT100" s="67"/>
      <c r="BU100" s="68"/>
      <c r="BV100" s="56"/>
      <c r="BW100" s="55"/>
      <c r="BX100" s="192"/>
      <c r="BY100" s="192"/>
      <c r="BZ100" s="192"/>
      <c r="CA100" s="192"/>
      <c r="CB100" s="192"/>
      <c r="CC100" s="192"/>
      <c r="CD100" s="192"/>
      <c r="CE100" s="192"/>
      <c r="CF100" s="192"/>
      <c r="CG100" s="192"/>
      <c r="CH100" s="192"/>
      <c r="CI100" s="192"/>
      <c r="CJ100" s="192"/>
      <c r="CK100" s="192"/>
      <c r="CL100" s="192"/>
      <c r="CM100" s="192"/>
      <c r="CN100" s="192"/>
      <c r="CO100" s="192"/>
      <c r="CP100" s="192"/>
      <c r="CQ100" s="192"/>
      <c r="CR100" s="192"/>
      <c r="CS100" s="192"/>
      <c r="CT100" s="192"/>
      <c r="CU100" s="192"/>
      <c r="CV100" s="192"/>
      <c r="CW100" s="192"/>
      <c r="CX100" s="192"/>
      <c r="CY100" s="192"/>
      <c r="CZ100" s="192"/>
      <c r="DA100" s="192"/>
      <c r="DB100" s="192"/>
      <c r="DC100" s="192"/>
      <c r="DD100" s="192"/>
      <c r="DE100" s="192"/>
      <c r="DF100" s="192"/>
    </row>
    <row r="101" spans="1:110" ht="11.75" customHeight="1" x14ac:dyDescent="0.7">
      <c r="A101" s="55"/>
      <c r="B101" s="71"/>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8"/>
      <c r="AK101" s="56"/>
      <c r="AL101" s="55"/>
      <c r="AM101" s="71"/>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8"/>
      <c r="BV101" s="56"/>
      <c r="BW101" s="55"/>
      <c r="BX101" s="192"/>
      <c r="BY101" s="192"/>
      <c r="BZ101" s="192"/>
      <c r="CA101" s="192"/>
      <c r="CB101" s="192"/>
      <c r="CC101" s="192"/>
      <c r="CD101" s="192"/>
      <c r="CE101" s="192"/>
      <c r="CF101" s="192"/>
      <c r="CG101" s="192"/>
      <c r="CH101" s="192"/>
      <c r="CI101" s="192"/>
      <c r="CJ101" s="192"/>
      <c r="CK101" s="192"/>
      <c r="CL101" s="192"/>
      <c r="CM101" s="192"/>
      <c r="CN101" s="192"/>
      <c r="CO101" s="192"/>
      <c r="CP101" s="192"/>
      <c r="CQ101" s="192"/>
      <c r="CR101" s="192"/>
      <c r="CS101" s="192"/>
      <c r="CT101" s="192"/>
      <c r="CU101" s="192"/>
      <c r="CV101" s="192"/>
      <c r="CW101" s="192"/>
      <c r="CX101" s="192"/>
      <c r="CY101" s="192"/>
      <c r="CZ101" s="192"/>
      <c r="DA101" s="192"/>
      <c r="DB101" s="192"/>
      <c r="DC101" s="192"/>
      <c r="DD101" s="192"/>
      <c r="DE101" s="192"/>
      <c r="DF101" s="192"/>
    </row>
    <row r="102" spans="1:110" ht="11.75" customHeight="1" x14ac:dyDescent="0.7">
      <c r="A102" s="55"/>
      <c r="B102" s="71"/>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8"/>
      <c r="AK102" s="56"/>
      <c r="AL102" s="55"/>
      <c r="AM102" s="71"/>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8"/>
      <c r="BV102" s="56"/>
      <c r="BW102" s="55"/>
      <c r="BX102" s="192"/>
      <c r="BY102" s="192"/>
      <c r="BZ102" s="192"/>
      <c r="CA102" s="192"/>
      <c r="CB102" s="192"/>
      <c r="CC102" s="192"/>
      <c r="CD102" s="192"/>
      <c r="CE102" s="192"/>
      <c r="CF102" s="192"/>
      <c r="CG102" s="192"/>
      <c r="CH102" s="192"/>
      <c r="CI102" s="192"/>
      <c r="CJ102" s="192"/>
      <c r="CK102" s="192"/>
      <c r="CL102" s="192"/>
      <c r="CM102" s="192"/>
      <c r="CN102" s="192"/>
      <c r="CO102" s="192"/>
      <c r="CP102" s="192"/>
      <c r="CQ102" s="192"/>
      <c r="CR102" s="192"/>
      <c r="CS102" s="192"/>
      <c r="CT102" s="192"/>
      <c r="CU102" s="192"/>
      <c r="CV102" s="192"/>
      <c r="CW102" s="192"/>
      <c r="CX102" s="192"/>
      <c r="CY102" s="192"/>
      <c r="CZ102" s="192"/>
      <c r="DA102" s="192"/>
      <c r="DB102" s="192"/>
      <c r="DC102" s="192"/>
      <c r="DD102" s="192"/>
      <c r="DE102" s="192"/>
      <c r="DF102" s="192"/>
    </row>
    <row r="103" spans="1:110" ht="11.75" customHeight="1" x14ac:dyDescent="0.7">
      <c r="A103" s="55"/>
      <c r="B103" s="71"/>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8"/>
      <c r="AK103" s="56"/>
      <c r="AL103" s="55"/>
      <c r="AM103" s="71"/>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8"/>
      <c r="BV103" s="56"/>
      <c r="BW103" s="55"/>
      <c r="BX103" s="192"/>
      <c r="BY103" s="192"/>
      <c r="BZ103" s="192"/>
      <c r="CA103" s="192"/>
      <c r="CB103" s="192"/>
      <c r="CC103" s="192"/>
      <c r="CD103" s="192"/>
      <c r="CE103" s="192"/>
      <c r="CF103" s="192"/>
      <c r="CG103" s="192"/>
      <c r="CH103" s="192"/>
      <c r="CI103" s="192"/>
      <c r="CJ103" s="192"/>
      <c r="CK103" s="192"/>
      <c r="CL103" s="192"/>
      <c r="CM103" s="192"/>
      <c r="CN103" s="192"/>
      <c r="CO103" s="192"/>
      <c r="CP103" s="192"/>
      <c r="CQ103" s="192"/>
      <c r="CR103" s="192"/>
      <c r="CS103" s="192"/>
      <c r="CT103" s="192"/>
      <c r="CU103" s="192"/>
      <c r="CV103" s="192"/>
      <c r="CW103" s="192"/>
      <c r="CX103" s="192"/>
      <c r="CY103" s="192"/>
      <c r="CZ103" s="192"/>
      <c r="DA103" s="192"/>
      <c r="DB103" s="192"/>
      <c r="DC103" s="192"/>
      <c r="DD103" s="192"/>
      <c r="DE103" s="192"/>
      <c r="DF103" s="192"/>
    </row>
    <row r="104" spans="1:110" ht="11.75" customHeight="1" x14ac:dyDescent="0.7">
      <c r="A104" s="55"/>
      <c r="B104" s="71"/>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8"/>
      <c r="AK104" s="56"/>
      <c r="AL104" s="55"/>
      <c r="AM104" s="71"/>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8"/>
      <c r="BV104" s="56"/>
      <c r="BW104" s="55"/>
      <c r="BX104" s="192"/>
      <c r="BY104" s="192"/>
      <c r="BZ104" s="192"/>
      <c r="CA104" s="192"/>
      <c r="CB104" s="192"/>
      <c r="CC104" s="192"/>
      <c r="CD104" s="192"/>
      <c r="CE104" s="192"/>
      <c r="CF104" s="192"/>
      <c r="CG104" s="192"/>
      <c r="CH104" s="192"/>
      <c r="CI104" s="192"/>
      <c r="CJ104" s="192"/>
      <c r="CK104" s="192"/>
      <c r="CL104" s="192"/>
      <c r="CM104" s="192"/>
      <c r="CN104" s="192"/>
      <c r="CO104" s="192"/>
      <c r="CP104" s="192"/>
      <c r="CQ104" s="192"/>
      <c r="CR104" s="192"/>
      <c r="CS104" s="192"/>
      <c r="CT104" s="192"/>
      <c r="CU104" s="192"/>
      <c r="CV104" s="192"/>
      <c r="CW104" s="192"/>
      <c r="CX104" s="192"/>
      <c r="CY104" s="192"/>
      <c r="CZ104" s="192"/>
      <c r="DA104" s="192"/>
      <c r="DB104" s="192"/>
      <c r="DC104" s="192"/>
      <c r="DD104" s="192"/>
      <c r="DE104" s="192"/>
      <c r="DF104" s="192"/>
    </row>
    <row r="105" spans="1:110" ht="11.75" customHeight="1" x14ac:dyDescent="0.7">
      <c r="A105" s="55"/>
      <c r="B105" s="71"/>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8"/>
      <c r="AK105" s="56"/>
      <c r="AL105" s="55"/>
      <c r="AM105" s="71"/>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8"/>
      <c r="BV105" s="56"/>
      <c r="BW105" s="55"/>
      <c r="BX105" s="192"/>
      <c r="BY105" s="192"/>
      <c r="BZ105" s="192"/>
      <c r="CA105" s="192"/>
      <c r="CB105" s="192"/>
      <c r="CC105" s="192"/>
      <c r="CD105" s="192"/>
      <c r="CE105" s="192"/>
      <c r="CF105" s="192"/>
      <c r="CG105" s="192"/>
      <c r="CH105" s="192"/>
      <c r="CI105" s="192"/>
      <c r="CJ105" s="192"/>
      <c r="CK105" s="192"/>
      <c r="CL105" s="192"/>
      <c r="CM105" s="192"/>
      <c r="CN105" s="192"/>
      <c r="CO105" s="192"/>
      <c r="CP105" s="192"/>
      <c r="CQ105" s="192"/>
      <c r="CR105" s="192"/>
      <c r="CS105" s="192"/>
      <c r="CT105" s="192"/>
      <c r="CU105" s="192"/>
      <c r="CV105" s="192"/>
      <c r="CW105" s="192"/>
      <c r="CX105" s="192"/>
      <c r="CY105" s="192"/>
      <c r="CZ105" s="192"/>
      <c r="DA105" s="192"/>
      <c r="DB105" s="192"/>
      <c r="DC105" s="192"/>
      <c r="DD105" s="192"/>
      <c r="DE105" s="192"/>
      <c r="DF105" s="192"/>
    </row>
    <row r="106" spans="1:110" ht="11.75" customHeight="1" x14ac:dyDescent="0.7">
      <c r="A106" s="55"/>
      <c r="B106" s="71"/>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8"/>
      <c r="AK106" s="56"/>
      <c r="AL106" s="55"/>
      <c r="AM106" s="71"/>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8"/>
      <c r="BV106" s="56"/>
      <c r="BW106" s="55"/>
      <c r="BX106" s="192"/>
      <c r="BY106" s="192"/>
      <c r="BZ106" s="192"/>
      <c r="CA106" s="192"/>
      <c r="CB106" s="192"/>
      <c r="CC106" s="192"/>
      <c r="CD106" s="192"/>
      <c r="CE106" s="192"/>
      <c r="CF106" s="192"/>
      <c r="CG106" s="192"/>
      <c r="CH106" s="192"/>
      <c r="CI106" s="192"/>
      <c r="CJ106" s="192"/>
      <c r="CK106" s="192"/>
      <c r="CL106" s="192"/>
      <c r="CM106" s="192"/>
      <c r="CN106" s="192"/>
      <c r="CO106" s="192"/>
      <c r="CP106" s="192"/>
      <c r="CQ106" s="192"/>
      <c r="CR106" s="192"/>
      <c r="CS106" s="192"/>
      <c r="CT106" s="192"/>
      <c r="CU106" s="192"/>
      <c r="CV106" s="192"/>
      <c r="CW106" s="192"/>
      <c r="CX106" s="192"/>
      <c r="CY106" s="192"/>
      <c r="CZ106" s="192"/>
      <c r="DA106" s="192"/>
      <c r="DB106" s="192"/>
      <c r="DC106" s="192"/>
      <c r="DD106" s="192"/>
      <c r="DE106" s="192"/>
      <c r="DF106" s="192"/>
    </row>
    <row r="107" spans="1:110" ht="11.75" customHeight="1" x14ac:dyDescent="0.7">
      <c r="A107" s="55"/>
      <c r="B107" s="71"/>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8"/>
      <c r="AK107" s="56"/>
      <c r="AL107" s="55"/>
      <c r="AM107" s="71"/>
      <c r="AN107" s="67"/>
      <c r="AO107" s="67"/>
      <c r="AP107" s="67"/>
      <c r="AQ107" s="67"/>
      <c r="AR107" s="67"/>
      <c r="AS107" s="67"/>
      <c r="AT107" s="67"/>
      <c r="AU107" s="67"/>
      <c r="AV107" s="67"/>
      <c r="AW107" s="67"/>
      <c r="AX107" s="67"/>
      <c r="AY107" s="67"/>
      <c r="AZ107" s="67"/>
      <c r="BA107" s="67"/>
      <c r="BB107" s="67"/>
      <c r="BC107" s="67"/>
      <c r="BD107" s="67"/>
      <c r="BE107" s="67"/>
      <c r="BF107" s="67"/>
      <c r="BG107" s="67"/>
      <c r="BH107" s="67"/>
      <c r="BI107" s="67"/>
      <c r="BJ107" s="67"/>
      <c r="BK107" s="67"/>
      <c r="BL107" s="67"/>
      <c r="BM107" s="67"/>
      <c r="BN107" s="67"/>
      <c r="BO107" s="67"/>
      <c r="BP107" s="67"/>
      <c r="BQ107" s="67"/>
      <c r="BR107" s="67"/>
      <c r="BS107" s="67"/>
      <c r="BT107" s="67"/>
      <c r="BU107" s="68"/>
      <c r="BV107" s="56"/>
      <c r="BW107" s="55"/>
      <c r="BX107" s="192"/>
      <c r="BY107" s="192"/>
      <c r="BZ107" s="192"/>
      <c r="CA107" s="192"/>
      <c r="CB107" s="192"/>
      <c r="CC107" s="192"/>
      <c r="CD107" s="192"/>
      <c r="CE107" s="192"/>
      <c r="CF107" s="192"/>
      <c r="CG107" s="192"/>
      <c r="CH107" s="192"/>
      <c r="CI107" s="192"/>
      <c r="CJ107" s="192"/>
      <c r="CK107" s="192"/>
      <c r="CL107" s="192"/>
      <c r="CM107" s="192"/>
      <c r="CN107" s="192"/>
      <c r="CO107" s="192"/>
      <c r="CP107" s="192"/>
      <c r="CQ107" s="192"/>
      <c r="CR107" s="192"/>
      <c r="CS107" s="192"/>
      <c r="CT107" s="192"/>
      <c r="CU107" s="192"/>
      <c r="CV107" s="192"/>
      <c r="CW107" s="192"/>
      <c r="CX107" s="192"/>
      <c r="CY107" s="192"/>
      <c r="CZ107" s="192"/>
      <c r="DA107" s="192"/>
      <c r="DB107" s="192"/>
      <c r="DC107" s="192"/>
      <c r="DD107" s="192"/>
      <c r="DE107" s="192"/>
      <c r="DF107" s="192"/>
    </row>
    <row r="108" spans="1:110" ht="11.75" customHeight="1" x14ac:dyDescent="0.7">
      <c r="A108" s="55"/>
      <c r="B108" s="71"/>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8"/>
      <c r="AK108" s="56"/>
      <c r="AL108" s="55"/>
      <c r="AM108" s="71"/>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8"/>
      <c r="BV108" s="56"/>
      <c r="BW108" s="55"/>
      <c r="BX108" s="192"/>
      <c r="BY108" s="192"/>
      <c r="BZ108" s="192"/>
      <c r="CA108" s="192"/>
      <c r="CB108" s="192"/>
      <c r="CC108" s="192"/>
      <c r="CD108" s="192"/>
      <c r="CE108" s="192"/>
      <c r="CF108" s="192"/>
      <c r="CG108" s="192"/>
      <c r="CH108" s="192"/>
      <c r="CI108" s="192"/>
      <c r="CJ108" s="192"/>
      <c r="CK108" s="192"/>
      <c r="CL108" s="192"/>
      <c r="CM108" s="192"/>
      <c r="CN108" s="192"/>
      <c r="CO108" s="192"/>
      <c r="CP108" s="192"/>
      <c r="CQ108" s="192"/>
      <c r="CR108" s="192"/>
      <c r="CS108" s="192"/>
      <c r="CT108" s="192"/>
      <c r="CU108" s="192"/>
      <c r="CV108" s="192"/>
      <c r="CW108" s="192"/>
      <c r="CX108" s="192"/>
      <c r="CY108" s="192"/>
      <c r="CZ108" s="192"/>
      <c r="DA108" s="192"/>
      <c r="DB108" s="192"/>
      <c r="DC108" s="192"/>
      <c r="DD108" s="192"/>
      <c r="DE108" s="192"/>
      <c r="DF108" s="192"/>
    </row>
    <row r="109" spans="1:110" ht="11.75" customHeight="1" x14ac:dyDescent="0.7">
      <c r="A109" s="55"/>
      <c r="B109" s="71"/>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8"/>
      <c r="AK109" s="56"/>
      <c r="AL109" s="55"/>
      <c r="AM109" s="71"/>
      <c r="AN109" s="67"/>
      <c r="AO109" s="67"/>
      <c r="AP109" s="67"/>
      <c r="AQ109" s="67"/>
      <c r="AR109" s="67"/>
      <c r="AS109" s="67"/>
      <c r="AT109" s="67"/>
      <c r="AU109" s="67"/>
      <c r="AV109" s="67"/>
      <c r="AW109" s="67"/>
      <c r="AX109" s="67"/>
      <c r="AY109" s="67"/>
      <c r="AZ109" s="67"/>
      <c r="BA109" s="67"/>
      <c r="BB109" s="67"/>
      <c r="BC109" s="67"/>
      <c r="BD109" s="67"/>
      <c r="BE109" s="67"/>
      <c r="BF109" s="67"/>
      <c r="BG109" s="67"/>
      <c r="BH109" s="67"/>
      <c r="BI109" s="67"/>
      <c r="BJ109" s="67"/>
      <c r="BK109" s="67"/>
      <c r="BL109" s="67"/>
      <c r="BM109" s="67"/>
      <c r="BN109" s="67"/>
      <c r="BO109" s="67"/>
      <c r="BP109" s="67"/>
      <c r="BQ109" s="67"/>
      <c r="BR109" s="67"/>
      <c r="BS109" s="67"/>
      <c r="BT109" s="67"/>
      <c r="BU109" s="68"/>
      <c r="BV109" s="56"/>
      <c r="BW109" s="55"/>
      <c r="BX109" s="192"/>
      <c r="BY109" s="192"/>
      <c r="BZ109" s="192"/>
      <c r="CA109" s="192"/>
      <c r="CB109" s="192"/>
      <c r="CC109" s="192"/>
      <c r="CD109" s="192"/>
      <c r="CE109" s="192"/>
      <c r="CF109" s="192"/>
      <c r="CG109" s="192"/>
      <c r="CH109" s="192"/>
      <c r="CI109" s="192"/>
      <c r="CJ109" s="192"/>
      <c r="CK109" s="192"/>
      <c r="CL109" s="192"/>
      <c r="CM109" s="192"/>
      <c r="CN109" s="192"/>
      <c r="CO109" s="192"/>
      <c r="CP109" s="192"/>
      <c r="CQ109" s="192"/>
      <c r="CR109" s="192"/>
      <c r="CS109" s="192"/>
      <c r="CT109" s="192"/>
      <c r="CU109" s="192"/>
      <c r="CV109" s="192"/>
      <c r="CW109" s="192"/>
      <c r="CX109" s="192"/>
      <c r="CY109" s="192"/>
      <c r="CZ109" s="192"/>
      <c r="DA109" s="192"/>
      <c r="DB109" s="192"/>
      <c r="DC109" s="192"/>
      <c r="DD109" s="192"/>
      <c r="DE109" s="192"/>
      <c r="DF109" s="192"/>
    </row>
    <row r="110" spans="1:110" ht="11.75" customHeight="1" x14ac:dyDescent="0.7">
      <c r="A110" s="55"/>
      <c r="B110" s="71"/>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8"/>
      <c r="AK110" s="56"/>
      <c r="AL110" s="55"/>
      <c r="AM110" s="71"/>
      <c r="AN110" s="67"/>
      <c r="AO110" s="67"/>
      <c r="AP110" s="67"/>
      <c r="AQ110" s="67"/>
      <c r="AR110" s="67"/>
      <c r="AS110" s="67"/>
      <c r="AT110" s="67"/>
      <c r="AU110" s="67"/>
      <c r="AV110" s="67"/>
      <c r="AW110" s="67"/>
      <c r="AX110" s="67"/>
      <c r="AY110" s="67"/>
      <c r="AZ110" s="67"/>
      <c r="BA110" s="67"/>
      <c r="BB110" s="67"/>
      <c r="BC110" s="67"/>
      <c r="BD110" s="67"/>
      <c r="BE110" s="67"/>
      <c r="BF110" s="67"/>
      <c r="BG110" s="67"/>
      <c r="BH110" s="67"/>
      <c r="BI110" s="67"/>
      <c r="BJ110" s="67"/>
      <c r="BK110" s="67"/>
      <c r="BL110" s="67"/>
      <c r="BM110" s="67"/>
      <c r="BN110" s="67"/>
      <c r="BO110" s="67"/>
      <c r="BP110" s="67"/>
      <c r="BQ110" s="67"/>
      <c r="BR110" s="67"/>
      <c r="BS110" s="67"/>
      <c r="BT110" s="67"/>
      <c r="BU110" s="68"/>
      <c r="BV110" s="56"/>
      <c r="BW110" s="55"/>
      <c r="BX110" s="192"/>
      <c r="BY110" s="192"/>
      <c r="BZ110" s="192"/>
      <c r="CA110" s="192"/>
      <c r="CB110" s="192"/>
      <c r="CC110" s="192"/>
      <c r="CD110" s="192"/>
      <c r="CE110" s="192"/>
      <c r="CF110" s="192"/>
      <c r="CG110" s="192"/>
      <c r="CH110" s="192"/>
      <c r="CI110" s="192"/>
      <c r="CJ110" s="192"/>
      <c r="CK110" s="192"/>
      <c r="CL110" s="192"/>
      <c r="CM110" s="192"/>
      <c r="CN110" s="192"/>
      <c r="CO110" s="192"/>
      <c r="CP110" s="192"/>
      <c r="CQ110" s="192"/>
      <c r="CR110" s="192"/>
      <c r="CS110" s="192"/>
      <c r="CT110" s="192"/>
      <c r="CU110" s="192"/>
      <c r="CV110" s="192"/>
      <c r="CW110" s="192"/>
      <c r="CX110" s="192"/>
      <c r="CY110" s="192"/>
      <c r="CZ110" s="192"/>
      <c r="DA110" s="192"/>
      <c r="DB110" s="192"/>
      <c r="DC110" s="192"/>
      <c r="DD110" s="192"/>
      <c r="DE110" s="192"/>
      <c r="DF110" s="192"/>
    </row>
    <row r="111" spans="1:110" ht="11.75" customHeight="1" x14ac:dyDescent="0.7">
      <c r="A111" s="55"/>
      <c r="B111" s="71"/>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8"/>
      <c r="AK111" s="56"/>
      <c r="AL111" s="55"/>
      <c r="AM111" s="71"/>
      <c r="AN111" s="67"/>
      <c r="AO111" s="67"/>
      <c r="AP111" s="67"/>
      <c r="AQ111" s="67"/>
      <c r="AR111" s="67"/>
      <c r="AS111" s="67"/>
      <c r="AT111" s="67"/>
      <c r="AU111" s="67"/>
      <c r="AV111" s="67"/>
      <c r="AW111" s="67"/>
      <c r="AX111" s="67"/>
      <c r="AY111" s="67"/>
      <c r="AZ111" s="67"/>
      <c r="BA111" s="67"/>
      <c r="BB111" s="67"/>
      <c r="BC111" s="67"/>
      <c r="BD111" s="67"/>
      <c r="BE111" s="67"/>
      <c r="BF111" s="67"/>
      <c r="BG111" s="67"/>
      <c r="BH111" s="67"/>
      <c r="BI111" s="67"/>
      <c r="BJ111" s="67"/>
      <c r="BK111" s="67"/>
      <c r="BL111" s="67"/>
      <c r="BM111" s="67"/>
      <c r="BN111" s="67"/>
      <c r="BO111" s="67"/>
      <c r="BP111" s="67"/>
      <c r="BQ111" s="67"/>
      <c r="BR111" s="67"/>
      <c r="BS111" s="67"/>
      <c r="BT111" s="67"/>
      <c r="BU111" s="68"/>
      <c r="BV111" s="56"/>
      <c r="BW111" s="55"/>
      <c r="BX111" s="192"/>
      <c r="BY111" s="192"/>
      <c r="BZ111" s="192"/>
      <c r="CA111" s="192"/>
      <c r="CB111" s="192"/>
      <c r="CC111" s="192"/>
      <c r="CD111" s="192"/>
      <c r="CE111" s="192"/>
      <c r="CF111" s="192"/>
      <c r="CG111" s="192"/>
      <c r="CH111" s="192"/>
      <c r="CI111" s="192"/>
      <c r="CJ111" s="192"/>
      <c r="CK111" s="192"/>
      <c r="CL111" s="192"/>
      <c r="CM111" s="192"/>
      <c r="CN111" s="192"/>
      <c r="CO111" s="192"/>
      <c r="CP111" s="192"/>
      <c r="CQ111" s="192"/>
      <c r="CR111" s="192"/>
      <c r="CS111" s="192"/>
      <c r="CT111" s="192"/>
      <c r="CU111" s="192"/>
      <c r="CV111" s="192"/>
      <c r="CW111" s="192"/>
      <c r="CX111" s="192"/>
      <c r="CY111" s="192"/>
      <c r="CZ111" s="192"/>
      <c r="DA111" s="192"/>
      <c r="DB111" s="192"/>
      <c r="DC111" s="192"/>
      <c r="DD111" s="192"/>
      <c r="DE111" s="192"/>
      <c r="DF111" s="192"/>
    </row>
    <row r="112" spans="1:110" ht="11.75" customHeight="1" x14ac:dyDescent="0.7">
      <c r="A112" s="55"/>
      <c r="B112" s="71"/>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8"/>
      <c r="AK112" s="56"/>
      <c r="AL112" s="55"/>
      <c r="AM112" s="71"/>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8"/>
      <c r="BV112" s="56"/>
      <c r="BW112" s="55"/>
      <c r="BX112" s="192"/>
      <c r="BY112" s="192"/>
      <c r="BZ112" s="192"/>
      <c r="CA112" s="192"/>
      <c r="CB112" s="192"/>
      <c r="CC112" s="192"/>
      <c r="CD112" s="192"/>
      <c r="CE112" s="192"/>
      <c r="CF112" s="192"/>
      <c r="CG112" s="192"/>
      <c r="CH112" s="192"/>
      <c r="CI112" s="192"/>
      <c r="CJ112" s="192"/>
      <c r="CK112" s="192"/>
      <c r="CL112" s="192"/>
      <c r="CM112" s="192"/>
      <c r="CN112" s="192"/>
      <c r="CO112" s="192"/>
      <c r="CP112" s="192"/>
      <c r="CQ112" s="192"/>
      <c r="CR112" s="192"/>
      <c r="CS112" s="192"/>
      <c r="CT112" s="192"/>
      <c r="CU112" s="192"/>
      <c r="CV112" s="192"/>
      <c r="CW112" s="192"/>
      <c r="CX112" s="192"/>
      <c r="CY112" s="192"/>
      <c r="CZ112" s="192"/>
      <c r="DA112" s="192"/>
      <c r="DB112" s="192"/>
      <c r="DC112" s="192"/>
      <c r="DD112" s="192"/>
      <c r="DE112" s="192"/>
      <c r="DF112" s="192"/>
    </row>
    <row r="113" spans="1:110" ht="11.75" customHeight="1" thickBot="1" x14ac:dyDescent="0.75">
      <c r="A113" s="55"/>
      <c r="B113" s="72"/>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70"/>
      <c r="AK113" s="56"/>
      <c r="AL113" s="55"/>
      <c r="AM113" s="72"/>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70"/>
      <c r="BV113" s="56"/>
      <c r="BW113" s="55"/>
      <c r="BX113" s="192"/>
      <c r="BY113" s="192"/>
      <c r="BZ113" s="192"/>
      <c r="CA113" s="192"/>
      <c r="CB113" s="192"/>
      <c r="CC113" s="192"/>
      <c r="CD113" s="192"/>
      <c r="CE113" s="192"/>
      <c r="CF113" s="192"/>
      <c r="CG113" s="192"/>
      <c r="CH113" s="192"/>
      <c r="CI113" s="192"/>
      <c r="CJ113" s="192"/>
      <c r="CK113" s="192"/>
      <c r="CL113" s="192"/>
      <c r="CM113" s="192"/>
      <c r="CN113" s="192"/>
      <c r="CO113" s="192"/>
      <c r="CP113" s="192"/>
      <c r="CQ113" s="192"/>
      <c r="CR113" s="192"/>
      <c r="CS113" s="192"/>
      <c r="CT113" s="192"/>
      <c r="CU113" s="192"/>
      <c r="CV113" s="192"/>
      <c r="CW113" s="192"/>
      <c r="CX113" s="192"/>
      <c r="CY113" s="192"/>
      <c r="CZ113" s="192"/>
      <c r="DA113" s="192"/>
      <c r="DB113" s="192"/>
      <c r="DC113" s="192"/>
      <c r="DD113" s="192"/>
      <c r="DE113" s="192"/>
      <c r="DF113" s="192"/>
    </row>
    <row r="114" spans="1:110" ht="12" customHeight="1" x14ac:dyDescent="0.7">
      <c r="A114" s="55"/>
      <c r="B114" s="419" t="s">
        <v>408</v>
      </c>
      <c r="C114" s="420"/>
      <c r="D114" s="420"/>
      <c r="E114" s="420"/>
      <c r="F114" s="420"/>
      <c r="G114" s="420"/>
      <c r="H114" s="420"/>
      <c r="I114" s="421"/>
      <c r="J114" s="446"/>
      <c r="K114" s="446"/>
      <c r="L114" s="446"/>
      <c r="M114" s="446"/>
      <c r="N114" s="446"/>
      <c r="O114" s="446"/>
      <c r="P114" s="446"/>
      <c r="Q114" s="446"/>
      <c r="R114" s="446"/>
      <c r="S114" s="446"/>
      <c r="T114" s="446"/>
      <c r="U114" s="446"/>
      <c r="V114" s="446"/>
      <c r="W114" s="446"/>
      <c r="X114" s="446"/>
      <c r="Y114" s="446"/>
      <c r="Z114" s="446"/>
      <c r="AA114" s="446"/>
      <c r="AB114" s="446"/>
      <c r="AC114" s="446"/>
      <c r="AD114" s="446"/>
      <c r="AE114" s="446"/>
      <c r="AF114" s="446"/>
      <c r="AG114" s="446"/>
      <c r="AH114" s="446"/>
      <c r="AI114" s="446"/>
      <c r="AJ114" s="447"/>
      <c r="AK114" s="56"/>
      <c r="AL114" s="55"/>
      <c r="AM114" s="419" t="s">
        <v>408</v>
      </c>
      <c r="AN114" s="420"/>
      <c r="AO114" s="420"/>
      <c r="AP114" s="420"/>
      <c r="AQ114" s="420"/>
      <c r="AR114" s="420"/>
      <c r="AS114" s="420"/>
      <c r="AT114" s="421"/>
      <c r="AU114" s="446"/>
      <c r="AV114" s="446"/>
      <c r="AW114" s="446"/>
      <c r="AX114" s="446"/>
      <c r="AY114" s="446"/>
      <c r="AZ114" s="446"/>
      <c r="BA114" s="446"/>
      <c r="BB114" s="446"/>
      <c r="BC114" s="446"/>
      <c r="BD114" s="446"/>
      <c r="BE114" s="446"/>
      <c r="BF114" s="446"/>
      <c r="BG114" s="446"/>
      <c r="BH114" s="446"/>
      <c r="BI114" s="446"/>
      <c r="BJ114" s="446"/>
      <c r="BK114" s="446"/>
      <c r="BL114" s="446"/>
      <c r="BM114" s="446"/>
      <c r="BN114" s="446"/>
      <c r="BO114" s="446"/>
      <c r="BP114" s="446"/>
      <c r="BQ114" s="446"/>
      <c r="BR114" s="446"/>
      <c r="BS114" s="446"/>
      <c r="BT114" s="446"/>
      <c r="BU114" s="447"/>
      <c r="BV114" s="56"/>
      <c r="BW114" s="55"/>
      <c r="BX114" s="503"/>
      <c r="BY114" s="503"/>
      <c r="BZ114" s="503"/>
      <c r="CA114" s="503"/>
      <c r="CB114" s="503"/>
      <c r="CC114" s="503"/>
      <c r="CD114" s="503"/>
      <c r="CE114" s="503"/>
      <c r="CF114" s="502"/>
      <c r="CG114" s="502"/>
      <c r="CH114" s="502"/>
      <c r="CI114" s="502"/>
      <c r="CJ114" s="502"/>
      <c r="CK114" s="502"/>
      <c r="CL114" s="502"/>
      <c r="CM114" s="502"/>
      <c r="CN114" s="502"/>
      <c r="CO114" s="502"/>
      <c r="CP114" s="502"/>
      <c r="CQ114" s="502"/>
      <c r="CR114" s="502"/>
      <c r="CS114" s="502"/>
      <c r="CT114" s="502"/>
      <c r="CU114" s="502"/>
      <c r="CV114" s="502"/>
      <c r="CW114" s="502"/>
      <c r="CX114" s="502"/>
      <c r="CY114" s="502"/>
      <c r="CZ114" s="502"/>
      <c r="DA114" s="502"/>
      <c r="DB114" s="502"/>
      <c r="DC114" s="502"/>
      <c r="DD114" s="502"/>
      <c r="DE114" s="502"/>
      <c r="DF114" s="502"/>
    </row>
    <row r="115" spans="1:110" x14ac:dyDescent="0.7">
      <c r="A115" s="55"/>
      <c r="B115" s="422"/>
      <c r="C115" s="423"/>
      <c r="D115" s="423"/>
      <c r="E115" s="423"/>
      <c r="F115" s="423"/>
      <c r="G115" s="423"/>
      <c r="H115" s="423"/>
      <c r="I115" s="424"/>
      <c r="J115" s="448"/>
      <c r="K115" s="448"/>
      <c r="L115" s="448"/>
      <c r="M115" s="448"/>
      <c r="N115" s="448"/>
      <c r="O115" s="448"/>
      <c r="P115" s="448"/>
      <c r="Q115" s="448"/>
      <c r="R115" s="448"/>
      <c r="S115" s="448"/>
      <c r="T115" s="448"/>
      <c r="U115" s="448"/>
      <c r="V115" s="448"/>
      <c r="W115" s="448"/>
      <c r="X115" s="448"/>
      <c r="Y115" s="448"/>
      <c r="Z115" s="448"/>
      <c r="AA115" s="448"/>
      <c r="AB115" s="448"/>
      <c r="AC115" s="448"/>
      <c r="AD115" s="448"/>
      <c r="AE115" s="448"/>
      <c r="AF115" s="448"/>
      <c r="AG115" s="448"/>
      <c r="AH115" s="448"/>
      <c r="AI115" s="448"/>
      <c r="AJ115" s="449"/>
      <c r="AK115" s="56"/>
      <c r="AL115" s="55"/>
      <c r="AM115" s="422"/>
      <c r="AN115" s="423"/>
      <c r="AO115" s="423"/>
      <c r="AP115" s="423"/>
      <c r="AQ115" s="423"/>
      <c r="AR115" s="423"/>
      <c r="AS115" s="423"/>
      <c r="AT115" s="424"/>
      <c r="AU115" s="448"/>
      <c r="AV115" s="448"/>
      <c r="AW115" s="448"/>
      <c r="AX115" s="448"/>
      <c r="AY115" s="448"/>
      <c r="AZ115" s="448"/>
      <c r="BA115" s="448"/>
      <c r="BB115" s="448"/>
      <c r="BC115" s="448"/>
      <c r="BD115" s="448"/>
      <c r="BE115" s="448"/>
      <c r="BF115" s="448"/>
      <c r="BG115" s="448"/>
      <c r="BH115" s="448"/>
      <c r="BI115" s="448"/>
      <c r="BJ115" s="448"/>
      <c r="BK115" s="448"/>
      <c r="BL115" s="448"/>
      <c r="BM115" s="448"/>
      <c r="BN115" s="448"/>
      <c r="BO115" s="448"/>
      <c r="BP115" s="448"/>
      <c r="BQ115" s="448"/>
      <c r="BR115" s="448"/>
      <c r="BS115" s="448"/>
      <c r="BT115" s="448"/>
      <c r="BU115" s="449"/>
      <c r="BV115" s="56"/>
      <c r="BW115" s="55"/>
      <c r="BX115" s="503"/>
      <c r="BY115" s="503"/>
      <c r="BZ115" s="503"/>
      <c r="CA115" s="503"/>
      <c r="CB115" s="503"/>
      <c r="CC115" s="503"/>
      <c r="CD115" s="503"/>
      <c r="CE115" s="503"/>
      <c r="CF115" s="502"/>
      <c r="CG115" s="502"/>
      <c r="CH115" s="502"/>
      <c r="CI115" s="502"/>
      <c r="CJ115" s="502"/>
      <c r="CK115" s="502"/>
      <c r="CL115" s="502"/>
      <c r="CM115" s="502"/>
      <c r="CN115" s="502"/>
      <c r="CO115" s="502"/>
      <c r="CP115" s="502"/>
      <c r="CQ115" s="502"/>
      <c r="CR115" s="502"/>
      <c r="CS115" s="502"/>
      <c r="CT115" s="502"/>
      <c r="CU115" s="502"/>
      <c r="CV115" s="502"/>
      <c r="CW115" s="502"/>
      <c r="CX115" s="502"/>
      <c r="CY115" s="502"/>
      <c r="CZ115" s="502"/>
      <c r="DA115" s="502"/>
      <c r="DB115" s="502"/>
      <c r="DC115" s="502"/>
      <c r="DD115" s="502"/>
      <c r="DE115" s="502"/>
      <c r="DF115" s="502"/>
    </row>
    <row r="116" spans="1:110" ht="27.6" customHeight="1" x14ac:dyDescent="0.7">
      <c r="A116" s="55"/>
      <c r="B116" s="450" t="s">
        <v>409</v>
      </c>
      <c r="C116" s="451"/>
      <c r="D116" s="451"/>
      <c r="E116" s="451"/>
      <c r="F116" s="451"/>
      <c r="G116" s="451"/>
      <c r="H116" s="451"/>
      <c r="I116" s="452"/>
      <c r="J116" s="448"/>
      <c r="K116" s="448"/>
      <c r="L116" s="448"/>
      <c r="M116" s="448"/>
      <c r="N116" s="448"/>
      <c r="O116" s="448"/>
      <c r="P116" s="448"/>
      <c r="Q116" s="448"/>
      <c r="R116" s="448"/>
      <c r="S116" s="448"/>
      <c r="T116" s="448"/>
      <c r="U116" s="448"/>
      <c r="V116" s="448"/>
      <c r="W116" s="448"/>
      <c r="X116" s="448"/>
      <c r="Y116" s="448"/>
      <c r="Z116" s="448"/>
      <c r="AA116" s="448"/>
      <c r="AB116" s="448"/>
      <c r="AC116" s="448"/>
      <c r="AD116" s="448"/>
      <c r="AE116" s="448"/>
      <c r="AF116" s="448"/>
      <c r="AG116" s="448"/>
      <c r="AH116" s="448"/>
      <c r="AI116" s="448"/>
      <c r="AJ116" s="449"/>
      <c r="AK116" s="56"/>
      <c r="AL116" s="55"/>
      <c r="AM116" s="450" t="s">
        <v>409</v>
      </c>
      <c r="AN116" s="451"/>
      <c r="AO116" s="451"/>
      <c r="AP116" s="451"/>
      <c r="AQ116" s="451"/>
      <c r="AR116" s="451"/>
      <c r="AS116" s="451"/>
      <c r="AT116" s="452"/>
      <c r="AU116" s="448"/>
      <c r="AV116" s="448"/>
      <c r="AW116" s="448"/>
      <c r="AX116" s="448"/>
      <c r="AY116" s="448"/>
      <c r="AZ116" s="448"/>
      <c r="BA116" s="448"/>
      <c r="BB116" s="448"/>
      <c r="BC116" s="448"/>
      <c r="BD116" s="448"/>
      <c r="BE116" s="448"/>
      <c r="BF116" s="448"/>
      <c r="BG116" s="448"/>
      <c r="BH116" s="448"/>
      <c r="BI116" s="448"/>
      <c r="BJ116" s="448"/>
      <c r="BK116" s="448"/>
      <c r="BL116" s="448"/>
      <c r="BM116" s="448"/>
      <c r="BN116" s="448"/>
      <c r="BO116" s="448"/>
      <c r="BP116" s="448"/>
      <c r="BQ116" s="448"/>
      <c r="BR116" s="448"/>
      <c r="BS116" s="448"/>
      <c r="BT116" s="448"/>
      <c r="BU116" s="449"/>
      <c r="BV116" s="56"/>
      <c r="BW116" s="55"/>
      <c r="BX116" s="503"/>
      <c r="BY116" s="503"/>
      <c r="BZ116" s="503"/>
      <c r="CA116" s="503"/>
      <c r="CB116" s="503"/>
      <c r="CC116" s="503"/>
      <c r="CD116" s="503"/>
      <c r="CE116" s="503"/>
      <c r="CF116" s="502"/>
      <c r="CG116" s="502"/>
      <c r="CH116" s="502"/>
      <c r="CI116" s="502"/>
      <c r="CJ116" s="502"/>
      <c r="CK116" s="502"/>
      <c r="CL116" s="502"/>
      <c r="CM116" s="502"/>
      <c r="CN116" s="502"/>
      <c r="CO116" s="502"/>
      <c r="CP116" s="502"/>
      <c r="CQ116" s="502"/>
      <c r="CR116" s="502"/>
      <c r="CS116" s="502"/>
      <c r="CT116" s="502"/>
      <c r="CU116" s="502"/>
      <c r="CV116" s="502"/>
      <c r="CW116" s="502"/>
      <c r="CX116" s="502"/>
      <c r="CY116" s="502"/>
      <c r="CZ116" s="502"/>
      <c r="DA116" s="502"/>
      <c r="DB116" s="502"/>
      <c r="DC116" s="502"/>
      <c r="DD116" s="502"/>
      <c r="DE116" s="502"/>
      <c r="DF116" s="502"/>
    </row>
    <row r="117" spans="1:110" ht="27.6" customHeight="1" x14ac:dyDescent="0.7">
      <c r="A117" s="55"/>
      <c r="B117" s="422"/>
      <c r="C117" s="423"/>
      <c r="D117" s="423"/>
      <c r="E117" s="423"/>
      <c r="F117" s="423"/>
      <c r="G117" s="423"/>
      <c r="H117" s="423"/>
      <c r="I117" s="424"/>
      <c r="J117" s="448"/>
      <c r="K117" s="448"/>
      <c r="L117" s="448"/>
      <c r="M117" s="448"/>
      <c r="N117" s="448"/>
      <c r="O117" s="448"/>
      <c r="P117" s="448"/>
      <c r="Q117" s="448"/>
      <c r="R117" s="448"/>
      <c r="S117" s="448"/>
      <c r="T117" s="448"/>
      <c r="U117" s="448"/>
      <c r="V117" s="448"/>
      <c r="W117" s="448"/>
      <c r="X117" s="448"/>
      <c r="Y117" s="448"/>
      <c r="Z117" s="448"/>
      <c r="AA117" s="448"/>
      <c r="AB117" s="448"/>
      <c r="AC117" s="448"/>
      <c r="AD117" s="448"/>
      <c r="AE117" s="448"/>
      <c r="AF117" s="448"/>
      <c r="AG117" s="448"/>
      <c r="AH117" s="448"/>
      <c r="AI117" s="448"/>
      <c r="AJ117" s="449"/>
      <c r="AK117" s="56"/>
      <c r="AL117" s="55"/>
      <c r="AM117" s="422"/>
      <c r="AN117" s="423"/>
      <c r="AO117" s="423"/>
      <c r="AP117" s="423"/>
      <c r="AQ117" s="423"/>
      <c r="AR117" s="423"/>
      <c r="AS117" s="423"/>
      <c r="AT117" s="424"/>
      <c r="AU117" s="448"/>
      <c r="AV117" s="448"/>
      <c r="AW117" s="448"/>
      <c r="AX117" s="448"/>
      <c r="AY117" s="448"/>
      <c r="AZ117" s="448"/>
      <c r="BA117" s="448"/>
      <c r="BB117" s="448"/>
      <c r="BC117" s="448"/>
      <c r="BD117" s="448"/>
      <c r="BE117" s="448"/>
      <c r="BF117" s="448"/>
      <c r="BG117" s="448"/>
      <c r="BH117" s="448"/>
      <c r="BI117" s="448"/>
      <c r="BJ117" s="448"/>
      <c r="BK117" s="448"/>
      <c r="BL117" s="448"/>
      <c r="BM117" s="448"/>
      <c r="BN117" s="448"/>
      <c r="BO117" s="448"/>
      <c r="BP117" s="448"/>
      <c r="BQ117" s="448"/>
      <c r="BR117" s="448"/>
      <c r="BS117" s="448"/>
      <c r="BT117" s="448"/>
      <c r="BU117" s="449"/>
      <c r="BV117" s="56"/>
      <c r="BW117" s="55"/>
      <c r="BX117" s="503"/>
      <c r="BY117" s="503"/>
      <c r="BZ117" s="503"/>
      <c r="CA117" s="503"/>
      <c r="CB117" s="503"/>
      <c r="CC117" s="503"/>
      <c r="CD117" s="503"/>
      <c r="CE117" s="503"/>
      <c r="CF117" s="502"/>
      <c r="CG117" s="502"/>
      <c r="CH117" s="502"/>
      <c r="CI117" s="502"/>
      <c r="CJ117" s="502"/>
      <c r="CK117" s="502"/>
      <c r="CL117" s="502"/>
      <c r="CM117" s="502"/>
      <c r="CN117" s="502"/>
      <c r="CO117" s="502"/>
      <c r="CP117" s="502"/>
      <c r="CQ117" s="502"/>
      <c r="CR117" s="502"/>
      <c r="CS117" s="502"/>
      <c r="CT117" s="502"/>
      <c r="CU117" s="502"/>
      <c r="CV117" s="502"/>
      <c r="CW117" s="502"/>
      <c r="CX117" s="502"/>
      <c r="CY117" s="502"/>
      <c r="CZ117" s="502"/>
      <c r="DA117" s="502"/>
      <c r="DB117" s="502"/>
      <c r="DC117" s="502"/>
      <c r="DD117" s="502"/>
      <c r="DE117" s="502"/>
      <c r="DF117" s="502"/>
    </row>
    <row r="118" spans="1:110" ht="16.25" customHeight="1" x14ac:dyDescent="0.7">
      <c r="A118" s="55"/>
      <c r="B118" s="433" t="s">
        <v>787</v>
      </c>
      <c r="C118" s="434"/>
      <c r="D118" s="434"/>
      <c r="E118" s="435"/>
      <c r="F118" s="442" t="s">
        <v>685</v>
      </c>
      <c r="G118" s="435"/>
      <c r="H118" s="425"/>
      <c r="I118" s="426"/>
      <c r="J118" s="388" t="s">
        <v>410</v>
      </c>
      <c r="K118" s="388"/>
      <c r="L118" s="388"/>
      <c r="M118" s="388"/>
      <c r="N118" s="448"/>
      <c r="O118" s="448"/>
      <c r="P118" s="448"/>
      <c r="Q118" s="448"/>
      <c r="R118" s="448"/>
      <c r="S118" s="448"/>
      <c r="T118" s="448"/>
      <c r="U118" s="448"/>
      <c r="V118" s="448"/>
      <c r="W118" s="448"/>
      <c r="X118" s="448"/>
      <c r="Y118" s="448"/>
      <c r="Z118" s="448"/>
      <c r="AA118" s="448"/>
      <c r="AB118" s="448"/>
      <c r="AC118" s="448"/>
      <c r="AD118" s="448"/>
      <c r="AE118" s="448"/>
      <c r="AF118" s="448"/>
      <c r="AG118" s="448"/>
      <c r="AH118" s="448"/>
      <c r="AI118" s="448"/>
      <c r="AJ118" s="449"/>
      <c r="AK118" s="56"/>
      <c r="AL118" s="55"/>
      <c r="AM118" s="433" t="s">
        <v>787</v>
      </c>
      <c r="AN118" s="434"/>
      <c r="AO118" s="434"/>
      <c r="AP118" s="435"/>
      <c r="AQ118" s="442" t="s">
        <v>685</v>
      </c>
      <c r="AR118" s="435"/>
      <c r="AS118" s="425"/>
      <c r="AT118" s="426"/>
      <c r="AU118" s="388" t="s">
        <v>410</v>
      </c>
      <c r="AV118" s="388"/>
      <c r="AW118" s="388"/>
      <c r="AX118" s="388"/>
      <c r="AY118" s="448"/>
      <c r="AZ118" s="448"/>
      <c r="BA118" s="448"/>
      <c r="BB118" s="448"/>
      <c r="BC118" s="448"/>
      <c r="BD118" s="448"/>
      <c r="BE118" s="448"/>
      <c r="BF118" s="448"/>
      <c r="BG118" s="448"/>
      <c r="BH118" s="448"/>
      <c r="BI118" s="448"/>
      <c r="BJ118" s="448"/>
      <c r="BK118" s="448"/>
      <c r="BL118" s="448"/>
      <c r="BM118" s="448"/>
      <c r="BN118" s="448"/>
      <c r="BO118" s="448"/>
      <c r="BP118" s="448"/>
      <c r="BQ118" s="448"/>
      <c r="BR118" s="448"/>
      <c r="BS118" s="448"/>
      <c r="BT118" s="448"/>
      <c r="BU118" s="449"/>
      <c r="BV118" s="56"/>
      <c r="BW118" s="55"/>
      <c r="BX118" s="504"/>
      <c r="BY118" s="504"/>
      <c r="BZ118" s="504"/>
      <c r="CA118" s="504"/>
      <c r="CB118" s="504"/>
      <c r="CC118" s="504"/>
      <c r="CD118" s="500"/>
      <c r="CE118" s="500"/>
      <c r="CF118" s="500"/>
      <c r="CG118" s="500"/>
      <c r="CH118" s="500"/>
      <c r="CI118" s="500"/>
      <c r="CJ118" s="502"/>
      <c r="CK118" s="502"/>
      <c r="CL118" s="502"/>
      <c r="CM118" s="502"/>
      <c r="CN118" s="502"/>
      <c r="CO118" s="502"/>
      <c r="CP118" s="502"/>
      <c r="CQ118" s="502"/>
      <c r="CR118" s="502"/>
      <c r="CS118" s="502"/>
      <c r="CT118" s="502"/>
      <c r="CU118" s="502"/>
      <c r="CV118" s="502"/>
      <c r="CW118" s="502"/>
      <c r="CX118" s="502"/>
      <c r="CY118" s="502"/>
      <c r="CZ118" s="502"/>
      <c r="DA118" s="502"/>
      <c r="DB118" s="502"/>
      <c r="DC118" s="502"/>
      <c r="DD118" s="502"/>
      <c r="DE118" s="502"/>
      <c r="DF118" s="502"/>
    </row>
    <row r="119" spans="1:110" ht="16.25" customHeight="1" x14ac:dyDescent="0.7">
      <c r="A119" s="55"/>
      <c r="B119" s="436"/>
      <c r="C119" s="437"/>
      <c r="D119" s="437"/>
      <c r="E119" s="438"/>
      <c r="F119" s="443"/>
      <c r="G119" s="444"/>
      <c r="H119" s="427"/>
      <c r="I119" s="428"/>
      <c r="J119" s="388"/>
      <c r="K119" s="388"/>
      <c r="L119" s="388"/>
      <c r="M119" s="388"/>
      <c r="N119" s="448"/>
      <c r="O119" s="448"/>
      <c r="P119" s="448"/>
      <c r="Q119" s="448"/>
      <c r="R119" s="448"/>
      <c r="S119" s="448"/>
      <c r="T119" s="448"/>
      <c r="U119" s="448"/>
      <c r="V119" s="448"/>
      <c r="W119" s="448"/>
      <c r="X119" s="448"/>
      <c r="Y119" s="448"/>
      <c r="Z119" s="448"/>
      <c r="AA119" s="448"/>
      <c r="AB119" s="448"/>
      <c r="AC119" s="448"/>
      <c r="AD119" s="448"/>
      <c r="AE119" s="448"/>
      <c r="AF119" s="448"/>
      <c r="AG119" s="448"/>
      <c r="AH119" s="448"/>
      <c r="AI119" s="448"/>
      <c r="AJ119" s="449"/>
      <c r="AK119" s="56"/>
      <c r="AL119" s="55"/>
      <c r="AM119" s="436"/>
      <c r="AN119" s="437"/>
      <c r="AO119" s="437"/>
      <c r="AP119" s="438"/>
      <c r="AQ119" s="443"/>
      <c r="AR119" s="444"/>
      <c r="AS119" s="427"/>
      <c r="AT119" s="428"/>
      <c r="AU119" s="388"/>
      <c r="AV119" s="388"/>
      <c r="AW119" s="388"/>
      <c r="AX119" s="388"/>
      <c r="AY119" s="448"/>
      <c r="AZ119" s="448"/>
      <c r="BA119" s="448"/>
      <c r="BB119" s="448"/>
      <c r="BC119" s="448"/>
      <c r="BD119" s="448"/>
      <c r="BE119" s="448"/>
      <c r="BF119" s="448"/>
      <c r="BG119" s="448"/>
      <c r="BH119" s="448"/>
      <c r="BI119" s="448"/>
      <c r="BJ119" s="448"/>
      <c r="BK119" s="448"/>
      <c r="BL119" s="448"/>
      <c r="BM119" s="448"/>
      <c r="BN119" s="448"/>
      <c r="BO119" s="448"/>
      <c r="BP119" s="448"/>
      <c r="BQ119" s="448"/>
      <c r="BR119" s="448"/>
      <c r="BS119" s="448"/>
      <c r="BT119" s="448"/>
      <c r="BU119" s="449"/>
      <c r="BV119" s="56"/>
      <c r="BW119" s="55"/>
      <c r="BX119" s="504"/>
      <c r="BY119" s="504"/>
      <c r="BZ119" s="504"/>
      <c r="CA119" s="504"/>
      <c r="CB119" s="504"/>
      <c r="CC119" s="504"/>
      <c r="CD119" s="500"/>
      <c r="CE119" s="500"/>
      <c r="CF119" s="500"/>
      <c r="CG119" s="500"/>
      <c r="CH119" s="500"/>
      <c r="CI119" s="500"/>
      <c r="CJ119" s="502"/>
      <c r="CK119" s="502"/>
      <c r="CL119" s="502"/>
      <c r="CM119" s="502"/>
      <c r="CN119" s="502"/>
      <c r="CO119" s="502"/>
      <c r="CP119" s="502"/>
      <c r="CQ119" s="502"/>
      <c r="CR119" s="502"/>
      <c r="CS119" s="502"/>
      <c r="CT119" s="502"/>
      <c r="CU119" s="502"/>
      <c r="CV119" s="502"/>
      <c r="CW119" s="502"/>
      <c r="CX119" s="502"/>
      <c r="CY119" s="502"/>
      <c r="CZ119" s="502"/>
      <c r="DA119" s="502"/>
      <c r="DB119" s="502"/>
      <c r="DC119" s="502"/>
      <c r="DD119" s="502"/>
      <c r="DE119" s="502"/>
      <c r="DF119" s="502"/>
    </row>
    <row r="120" spans="1:110" ht="16.25" customHeight="1" x14ac:dyDescent="0.7">
      <c r="A120" s="55"/>
      <c r="B120" s="436"/>
      <c r="C120" s="437"/>
      <c r="D120" s="437"/>
      <c r="E120" s="438"/>
      <c r="F120" s="442" t="s">
        <v>686</v>
      </c>
      <c r="G120" s="435"/>
      <c r="H120" s="425"/>
      <c r="I120" s="426"/>
      <c r="J120" s="388" t="s">
        <v>410</v>
      </c>
      <c r="K120" s="388"/>
      <c r="L120" s="388"/>
      <c r="M120" s="388"/>
      <c r="N120" s="448"/>
      <c r="O120" s="448"/>
      <c r="P120" s="448"/>
      <c r="Q120" s="448"/>
      <c r="R120" s="448"/>
      <c r="S120" s="448"/>
      <c r="T120" s="448"/>
      <c r="U120" s="448"/>
      <c r="V120" s="448"/>
      <c r="W120" s="448"/>
      <c r="X120" s="448"/>
      <c r="Y120" s="448"/>
      <c r="Z120" s="448"/>
      <c r="AA120" s="448"/>
      <c r="AB120" s="448"/>
      <c r="AC120" s="448"/>
      <c r="AD120" s="448"/>
      <c r="AE120" s="448"/>
      <c r="AF120" s="448"/>
      <c r="AG120" s="448"/>
      <c r="AH120" s="448"/>
      <c r="AI120" s="448"/>
      <c r="AJ120" s="449"/>
      <c r="AK120" s="56"/>
      <c r="AL120" s="55"/>
      <c r="AM120" s="436"/>
      <c r="AN120" s="437"/>
      <c r="AO120" s="437"/>
      <c r="AP120" s="438"/>
      <c r="AQ120" s="442" t="s">
        <v>686</v>
      </c>
      <c r="AR120" s="435"/>
      <c r="AS120" s="425"/>
      <c r="AT120" s="426"/>
      <c r="AU120" s="388" t="s">
        <v>410</v>
      </c>
      <c r="AV120" s="388"/>
      <c r="AW120" s="388"/>
      <c r="AX120" s="388"/>
      <c r="AY120" s="448"/>
      <c r="AZ120" s="448"/>
      <c r="BA120" s="448"/>
      <c r="BB120" s="448"/>
      <c r="BC120" s="448"/>
      <c r="BD120" s="448"/>
      <c r="BE120" s="448"/>
      <c r="BF120" s="448"/>
      <c r="BG120" s="448"/>
      <c r="BH120" s="448"/>
      <c r="BI120" s="448"/>
      <c r="BJ120" s="448"/>
      <c r="BK120" s="448"/>
      <c r="BL120" s="448"/>
      <c r="BM120" s="448"/>
      <c r="BN120" s="448"/>
      <c r="BO120" s="448"/>
      <c r="BP120" s="448"/>
      <c r="BQ120" s="448"/>
      <c r="BR120" s="448"/>
      <c r="BS120" s="448"/>
      <c r="BT120" s="448"/>
      <c r="BU120" s="449"/>
      <c r="BV120" s="56"/>
      <c r="BW120" s="55"/>
      <c r="BX120" s="504"/>
      <c r="BY120" s="504"/>
      <c r="BZ120" s="504"/>
      <c r="CA120" s="504"/>
      <c r="CB120" s="504"/>
      <c r="CC120" s="504"/>
      <c r="CD120" s="500"/>
      <c r="CE120" s="500"/>
      <c r="CF120" s="500"/>
      <c r="CG120" s="500"/>
      <c r="CH120" s="500"/>
      <c r="CI120" s="500"/>
      <c r="CJ120" s="502"/>
      <c r="CK120" s="502"/>
      <c r="CL120" s="502"/>
      <c r="CM120" s="502"/>
      <c r="CN120" s="502"/>
      <c r="CO120" s="502"/>
      <c r="CP120" s="502"/>
      <c r="CQ120" s="502"/>
      <c r="CR120" s="502"/>
      <c r="CS120" s="502"/>
      <c r="CT120" s="502"/>
      <c r="CU120" s="502"/>
      <c r="CV120" s="502"/>
      <c r="CW120" s="502"/>
      <c r="CX120" s="502"/>
      <c r="CY120" s="502"/>
      <c r="CZ120" s="502"/>
      <c r="DA120" s="502"/>
      <c r="DB120" s="502"/>
      <c r="DC120" s="502"/>
      <c r="DD120" s="502"/>
      <c r="DE120" s="502"/>
      <c r="DF120" s="502"/>
    </row>
    <row r="121" spans="1:110" ht="16.25" customHeight="1" x14ac:dyDescent="0.7">
      <c r="A121" s="55"/>
      <c r="B121" s="453"/>
      <c r="C121" s="454"/>
      <c r="D121" s="454"/>
      <c r="E121" s="444"/>
      <c r="F121" s="443"/>
      <c r="G121" s="444"/>
      <c r="H121" s="427"/>
      <c r="I121" s="428"/>
      <c r="J121" s="388"/>
      <c r="K121" s="388"/>
      <c r="L121" s="388"/>
      <c r="M121" s="388"/>
      <c r="N121" s="448"/>
      <c r="O121" s="448"/>
      <c r="P121" s="448"/>
      <c r="Q121" s="448"/>
      <c r="R121" s="448"/>
      <c r="S121" s="448"/>
      <c r="T121" s="448"/>
      <c r="U121" s="448"/>
      <c r="V121" s="448"/>
      <c r="W121" s="448"/>
      <c r="X121" s="448"/>
      <c r="Y121" s="448"/>
      <c r="Z121" s="448"/>
      <c r="AA121" s="448"/>
      <c r="AB121" s="448"/>
      <c r="AC121" s="448"/>
      <c r="AD121" s="448"/>
      <c r="AE121" s="448"/>
      <c r="AF121" s="448"/>
      <c r="AG121" s="448"/>
      <c r="AH121" s="448"/>
      <c r="AI121" s="448"/>
      <c r="AJ121" s="449"/>
      <c r="AK121" s="56"/>
      <c r="AL121" s="55"/>
      <c r="AM121" s="453"/>
      <c r="AN121" s="454"/>
      <c r="AO121" s="454"/>
      <c r="AP121" s="444"/>
      <c r="AQ121" s="443"/>
      <c r="AR121" s="444"/>
      <c r="AS121" s="427"/>
      <c r="AT121" s="428"/>
      <c r="AU121" s="388"/>
      <c r="AV121" s="388"/>
      <c r="AW121" s="388"/>
      <c r="AX121" s="388"/>
      <c r="AY121" s="448"/>
      <c r="AZ121" s="448"/>
      <c r="BA121" s="448"/>
      <c r="BB121" s="448"/>
      <c r="BC121" s="448"/>
      <c r="BD121" s="448"/>
      <c r="BE121" s="448"/>
      <c r="BF121" s="448"/>
      <c r="BG121" s="448"/>
      <c r="BH121" s="448"/>
      <c r="BI121" s="448"/>
      <c r="BJ121" s="448"/>
      <c r="BK121" s="448"/>
      <c r="BL121" s="448"/>
      <c r="BM121" s="448"/>
      <c r="BN121" s="448"/>
      <c r="BO121" s="448"/>
      <c r="BP121" s="448"/>
      <c r="BQ121" s="448"/>
      <c r="BR121" s="448"/>
      <c r="BS121" s="448"/>
      <c r="BT121" s="448"/>
      <c r="BU121" s="449"/>
      <c r="BV121" s="56"/>
      <c r="BW121" s="55"/>
      <c r="BX121" s="504"/>
      <c r="BY121" s="504"/>
      <c r="BZ121" s="504"/>
      <c r="CA121" s="504"/>
      <c r="CB121" s="504"/>
      <c r="CC121" s="504"/>
      <c r="CD121" s="500"/>
      <c r="CE121" s="500"/>
      <c r="CF121" s="500"/>
      <c r="CG121" s="500"/>
      <c r="CH121" s="500"/>
      <c r="CI121" s="500"/>
      <c r="CJ121" s="502"/>
      <c r="CK121" s="502"/>
      <c r="CL121" s="502"/>
      <c r="CM121" s="502"/>
      <c r="CN121" s="502"/>
      <c r="CO121" s="502"/>
      <c r="CP121" s="502"/>
      <c r="CQ121" s="502"/>
      <c r="CR121" s="502"/>
      <c r="CS121" s="502"/>
      <c r="CT121" s="502"/>
      <c r="CU121" s="502"/>
      <c r="CV121" s="502"/>
      <c r="CW121" s="502"/>
      <c r="CX121" s="502"/>
      <c r="CY121" s="502"/>
      <c r="CZ121" s="502"/>
      <c r="DA121" s="502"/>
      <c r="DB121" s="502"/>
      <c r="DC121" s="502"/>
      <c r="DD121" s="502"/>
      <c r="DE121" s="502"/>
      <c r="DF121" s="502"/>
    </row>
    <row r="122" spans="1:110" ht="16.25" customHeight="1" x14ac:dyDescent="0.7">
      <c r="A122" s="55"/>
      <c r="B122" s="433" t="s">
        <v>418</v>
      </c>
      <c r="C122" s="434"/>
      <c r="D122" s="434"/>
      <c r="E122" s="435"/>
      <c r="F122" s="442" t="s">
        <v>687</v>
      </c>
      <c r="G122" s="435"/>
      <c r="H122" s="425"/>
      <c r="I122" s="426"/>
      <c r="J122" s="388" t="s">
        <v>412</v>
      </c>
      <c r="K122" s="388"/>
      <c r="L122" s="388"/>
      <c r="M122" s="388"/>
      <c r="N122" s="429"/>
      <c r="O122" s="429"/>
      <c r="P122" s="388" t="s">
        <v>829</v>
      </c>
      <c r="Q122" s="388"/>
      <c r="R122" s="388"/>
      <c r="S122" s="408"/>
      <c r="T122" s="408"/>
      <c r="U122" s="388" t="s">
        <v>413</v>
      </c>
      <c r="V122" s="388"/>
      <c r="W122" s="388"/>
      <c r="X122" s="409"/>
      <c r="Y122" s="410"/>
      <c r="Z122" s="410"/>
      <c r="AA122" s="410"/>
      <c r="AB122" s="410"/>
      <c r="AC122" s="410"/>
      <c r="AD122" s="410"/>
      <c r="AE122" s="410"/>
      <c r="AF122" s="410"/>
      <c r="AG122" s="410"/>
      <c r="AH122" s="410"/>
      <c r="AI122" s="410"/>
      <c r="AJ122" s="411"/>
      <c r="AK122" s="56"/>
      <c r="AL122" s="55"/>
      <c r="AM122" s="433" t="s">
        <v>418</v>
      </c>
      <c r="AN122" s="434"/>
      <c r="AO122" s="434"/>
      <c r="AP122" s="435"/>
      <c r="AQ122" s="442" t="s">
        <v>687</v>
      </c>
      <c r="AR122" s="435"/>
      <c r="AS122" s="425"/>
      <c r="AT122" s="426"/>
      <c r="AU122" s="388" t="s">
        <v>412</v>
      </c>
      <c r="AV122" s="388"/>
      <c r="AW122" s="388"/>
      <c r="AX122" s="388"/>
      <c r="AY122" s="429"/>
      <c r="AZ122" s="429"/>
      <c r="BA122" s="388" t="s">
        <v>829</v>
      </c>
      <c r="BB122" s="388"/>
      <c r="BC122" s="388"/>
      <c r="BD122" s="408"/>
      <c r="BE122" s="408"/>
      <c r="BF122" s="388" t="s">
        <v>413</v>
      </c>
      <c r="BG122" s="388"/>
      <c r="BH122" s="388"/>
      <c r="BI122" s="409"/>
      <c r="BJ122" s="410"/>
      <c r="BK122" s="410"/>
      <c r="BL122" s="410"/>
      <c r="BM122" s="410"/>
      <c r="BN122" s="410"/>
      <c r="BO122" s="410"/>
      <c r="BP122" s="410"/>
      <c r="BQ122" s="410"/>
      <c r="BR122" s="410"/>
      <c r="BS122" s="410"/>
      <c r="BT122" s="410"/>
      <c r="BU122" s="411"/>
      <c r="BV122" s="56"/>
      <c r="BW122" s="55"/>
      <c r="BX122" s="504"/>
      <c r="BY122" s="504"/>
      <c r="BZ122" s="504"/>
      <c r="CA122" s="504"/>
      <c r="CB122" s="504"/>
      <c r="CC122" s="504"/>
      <c r="CD122" s="500"/>
      <c r="CE122" s="500"/>
      <c r="CF122" s="500"/>
      <c r="CG122" s="500"/>
      <c r="CH122" s="500"/>
      <c r="CI122" s="500"/>
      <c r="CJ122" s="500"/>
      <c r="CK122" s="500"/>
      <c r="CL122" s="500"/>
      <c r="CM122" s="500"/>
      <c r="CN122" s="500"/>
      <c r="CO122" s="502"/>
      <c r="CP122" s="502"/>
      <c r="CQ122" s="502"/>
      <c r="CR122" s="502"/>
      <c r="CS122" s="502"/>
      <c r="CT122" s="502"/>
      <c r="CU122" s="502"/>
      <c r="CV122" s="502"/>
      <c r="CW122" s="502"/>
      <c r="CX122" s="502"/>
      <c r="CY122" s="502"/>
      <c r="CZ122" s="502"/>
      <c r="DA122" s="502"/>
      <c r="DB122" s="502"/>
      <c r="DC122" s="502"/>
      <c r="DD122" s="502"/>
      <c r="DE122" s="502"/>
      <c r="DF122" s="502"/>
    </row>
    <row r="123" spans="1:110" ht="16.25" customHeight="1" x14ac:dyDescent="0.7">
      <c r="A123" s="55"/>
      <c r="B123" s="436"/>
      <c r="C123" s="437"/>
      <c r="D123" s="437"/>
      <c r="E123" s="438"/>
      <c r="F123" s="443"/>
      <c r="G123" s="444"/>
      <c r="H123" s="427"/>
      <c r="I123" s="428"/>
      <c r="J123" s="388"/>
      <c r="K123" s="388"/>
      <c r="L123" s="388"/>
      <c r="M123" s="388"/>
      <c r="N123" s="429"/>
      <c r="O123" s="429"/>
      <c r="P123" s="388"/>
      <c r="Q123" s="388"/>
      <c r="R123" s="388"/>
      <c r="S123" s="408"/>
      <c r="T123" s="408"/>
      <c r="U123" s="388"/>
      <c r="V123" s="388"/>
      <c r="W123" s="388"/>
      <c r="X123" s="412"/>
      <c r="Y123" s="413"/>
      <c r="Z123" s="413"/>
      <c r="AA123" s="413"/>
      <c r="AB123" s="413"/>
      <c r="AC123" s="413"/>
      <c r="AD123" s="413"/>
      <c r="AE123" s="413"/>
      <c r="AF123" s="413"/>
      <c r="AG123" s="413"/>
      <c r="AH123" s="413"/>
      <c r="AI123" s="413"/>
      <c r="AJ123" s="414"/>
      <c r="AK123" s="56"/>
      <c r="AL123" s="55"/>
      <c r="AM123" s="436"/>
      <c r="AN123" s="437"/>
      <c r="AO123" s="437"/>
      <c r="AP123" s="438"/>
      <c r="AQ123" s="443"/>
      <c r="AR123" s="444"/>
      <c r="AS123" s="427"/>
      <c r="AT123" s="428"/>
      <c r="AU123" s="388"/>
      <c r="AV123" s="388"/>
      <c r="AW123" s="388"/>
      <c r="AX123" s="388"/>
      <c r="AY123" s="429"/>
      <c r="AZ123" s="429"/>
      <c r="BA123" s="388"/>
      <c r="BB123" s="388"/>
      <c r="BC123" s="388"/>
      <c r="BD123" s="408"/>
      <c r="BE123" s="408"/>
      <c r="BF123" s="388"/>
      <c r="BG123" s="388"/>
      <c r="BH123" s="388"/>
      <c r="BI123" s="412"/>
      <c r="BJ123" s="413"/>
      <c r="BK123" s="413"/>
      <c r="BL123" s="413"/>
      <c r="BM123" s="413"/>
      <c r="BN123" s="413"/>
      <c r="BO123" s="413"/>
      <c r="BP123" s="413"/>
      <c r="BQ123" s="413"/>
      <c r="BR123" s="413"/>
      <c r="BS123" s="413"/>
      <c r="BT123" s="413"/>
      <c r="BU123" s="414"/>
      <c r="BV123" s="56"/>
      <c r="BW123" s="55"/>
      <c r="BX123" s="504"/>
      <c r="BY123" s="504"/>
      <c r="BZ123" s="504"/>
      <c r="CA123" s="504"/>
      <c r="CB123" s="504"/>
      <c r="CC123" s="504"/>
      <c r="CD123" s="500"/>
      <c r="CE123" s="500"/>
      <c r="CF123" s="500"/>
      <c r="CG123" s="500"/>
      <c r="CH123" s="500"/>
      <c r="CI123" s="500"/>
      <c r="CJ123" s="500"/>
      <c r="CK123" s="500"/>
      <c r="CL123" s="500"/>
      <c r="CM123" s="500"/>
      <c r="CN123" s="500"/>
      <c r="CO123" s="502"/>
      <c r="CP123" s="502"/>
      <c r="CQ123" s="502"/>
      <c r="CR123" s="502"/>
      <c r="CS123" s="502"/>
      <c r="CT123" s="502"/>
      <c r="CU123" s="502"/>
      <c r="CV123" s="502"/>
      <c r="CW123" s="502"/>
      <c r="CX123" s="502"/>
      <c r="CY123" s="502"/>
      <c r="CZ123" s="502"/>
      <c r="DA123" s="502"/>
      <c r="DB123" s="502"/>
      <c r="DC123" s="502"/>
      <c r="DD123" s="502"/>
      <c r="DE123" s="502"/>
      <c r="DF123" s="502"/>
    </row>
    <row r="124" spans="1:110" ht="16.25" customHeight="1" x14ac:dyDescent="0.7">
      <c r="A124" s="55"/>
      <c r="B124" s="436"/>
      <c r="C124" s="437"/>
      <c r="D124" s="437"/>
      <c r="E124" s="438"/>
      <c r="F124" s="442" t="s">
        <v>688</v>
      </c>
      <c r="G124" s="435"/>
      <c r="H124" s="425"/>
      <c r="I124" s="426"/>
      <c r="J124" s="388" t="s">
        <v>412</v>
      </c>
      <c r="K124" s="388"/>
      <c r="L124" s="388"/>
      <c r="M124" s="388"/>
      <c r="N124" s="429"/>
      <c r="O124" s="429"/>
      <c r="P124" s="388" t="s">
        <v>829</v>
      </c>
      <c r="Q124" s="388"/>
      <c r="R124" s="388"/>
      <c r="S124" s="408"/>
      <c r="T124" s="408"/>
      <c r="U124" s="388" t="s">
        <v>413</v>
      </c>
      <c r="V124" s="388"/>
      <c r="W124" s="388"/>
      <c r="X124" s="409"/>
      <c r="Y124" s="410"/>
      <c r="Z124" s="410"/>
      <c r="AA124" s="410"/>
      <c r="AB124" s="410"/>
      <c r="AC124" s="410"/>
      <c r="AD124" s="410"/>
      <c r="AE124" s="410"/>
      <c r="AF124" s="410"/>
      <c r="AG124" s="410"/>
      <c r="AH124" s="410"/>
      <c r="AI124" s="410"/>
      <c r="AJ124" s="411"/>
      <c r="AK124" s="56"/>
      <c r="AL124" s="55"/>
      <c r="AM124" s="436"/>
      <c r="AN124" s="437"/>
      <c r="AO124" s="437"/>
      <c r="AP124" s="438"/>
      <c r="AQ124" s="442" t="s">
        <v>688</v>
      </c>
      <c r="AR124" s="435"/>
      <c r="AS124" s="425"/>
      <c r="AT124" s="426"/>
      <c r="AU124" s="388" t="s">
        <v>412</v>
      </c>
      <c r="AV124" s="388"/>
      <c r="AW124" s="388"/>
      <c r="AX124" s="388"/>
      <c r="AY124" s="429"/>
      <c r="AZ124" s="429"/>
      <c r="BA124" s="388" t="s">
        <v>829</v>
      </c>
      <c r="BB124" s="388"/>
      <c r="BC124" s="388"/>
      <c r="BD124" s="408"/>
      <c r="BE124" s="408"/>
      <c r="BF124" s="388" t="s">
        <v>413</v>
      </c>
      <c r="BG124" s="388"/>
      <c r="BH124" s="388"/>
      <c r="BI124" s="409"/>
      <c r="BJ124" s="410"/>
      <c r="BK124" s="410"/>
      <c r="BL124" s="410"/>
      <c r="BM124" s="410"/>
      <c r="BN124" s="410"/>
      <c r="BO124" s="410"/>
      <c r="BP124" s="410"/>
      <c r="BQ124" s="410"/>
      <c r="BR124" s="410"/>
      <c r="BS124" s="410"/>
      <c r="BT124" s="410"/>
      <c r="BU124" s="411"/>
      <c r="BV124" s="56"/>
      <c r="BW124" s="55"/>
      <c r="BX124" s="504"/>
      <c r="BY124" s="504"/>
      <c r="BZ124" s="504"/>
      <c r="CA124" s="504"/>
      <c r="CB124" s="504"/>
      <c r="CC124" s="504"/>
      <c r="CD124" s="500"/>
      <c r="CE124" s="500"/>
      <c r="CF124" s="500"/>
      <c r="CG124" s="500"/>
      <c r="CH124" s="500"/>
      <c r="CI124" s="500"/>
      <c r="CJ124" s="500"/>
      <c r="CK124" s="500"/>
      <c r="CL124" s="500"/>
      <c r="CM124" s="500"/>
      <c r="CN124" s="500"/>
      <c r="CO124" s="502"/>
      <c r="CP124" s="502"/>
      <c r="CQ124" s="502"/>
      <c r="CR124" s="502"/>
      <c r="CS124" s="502"/>
      <c r="CT124" s="502"/>
      <c r="CU124" s="502"/>
      <c r="CV124" s="502"/>
      <c r="CW124" s="502"/>
      <c r="CX124" s="502"/>
      <c r="CY124" s="502"/>
      <c r="CZ124" s="502"/>
      <c r="DA124" s="502"/>
      <c r="DB124" s="502"/>
      <c r="DC124" s="502"/>
      <c r="DD124" s="502"/>
      <c r="DE124" s="502"/>
      <c r="DF124" s="502"/>
    </row>
    <row r="125" spans="1:110" ht="16.25" customHeight="1" thickBot="1" x14ac:dyDescent="0.75">
      <c r="A125" s="55"/>
      <c r="B125" s="439"/>
      <c r="C125" s="440"/>
      <c r="D125" s="440"/>
      <c r="E125" s="441"/>
      <c r="F125" s="445"/>
      <c r="G125" s="441"/>
      <c r="H125" s="431"/>
      <c r="I125" s="432"/>
      <c r="J125" s="399"/>
      <c r="K125" s="399"/>
      <c r="L125" s="399"/>
      <c r="M125" s="399"/>
      <c r="N125" s="430"/>
      <c r="O125" s="430"/>
      <c r="P125" s="399"/>
      <c r="Q125" s="399"/>
      <c r="R125" s="399"/>
      <c r="S125" s="415"/>
      <c r="T125" s="415"/>
      <c r="U125" s="399"/>
      <c r="V125" s="399"/>
      <c r="W125" s="399"/>
      <c r="X125" s="416"/>
      <c r="Y125" s="417"/>
      <c r="Z125" s="417"/>
      <c r="AA125" s="417"/>
      <c r="AB125" s="417"/>
      <c r="AC125" s="417"/>
      <c r="AD125" s="417"/>
      <c r="AE125" s="417"/>
      <c r="AF125" s="417"/>
      <c r="AG125" s="417"/>
      <c r="AH125" s="417"/>
      <c r="AI125" s="417"/>
      <c r="AJ125" s="418"/>
      <c r="AK125" s="56"/>
      <c r="AL125" s="55"/>
      <c r="AM125" s="439"/>
      <c r="AN125" s="440"/>
      <c r="AO125" s="440"/>
      <c r="AP125" s="441"/>
      <c r="AQ125" s="445"/>
      <c r="AR125" s="441"/>
      <c r="AS125" s="431"/>
      <c r="AT125" s="432"/>
      <c r="AU125" s="399"/>
      <c r="AV125" s="399"/>
      <c r="AW125" s="399"/>
      <c r="AX125" s="399"/>
      <c r="AY125" s="430"/>
      <c r="AZ125" s="430"/>
      <c r="BA125" s="399"/>
      <c r="BB125" s="399"/>
      <c r="BC125" s="399"/>
      <c r="BD125" s="415"/>
      <c r="BE125" s="415"/>
      <c r="BF125" s="399"/>
      <c r="BG125" s="399"/>
      <c r="BH125" s="399"/>
      <c r="BI125" s="416"/>
      <c r="BJ125" s="417"/>
      <c r="BK125" s="417"/>
      <c r="BL125" s="417"/>
      <c r="BM125" s="417"/>
      <c r="BN125" s="417"/>
      <c r="BO125" s="417"/>
      <c r="BP125" s="417"/>
      <c r="BQ125" s="417"/>
      <c r="BR125" s="417"/>
      <c r="BS125" s="417"/>
      <c r="BT125" s="417"/>
      <c r="BU125" s="418"/>
      <c r="BV125" s="56"/>
      <c r="BW125" s="55"/>
      <c r="BX125" s="504"/>
      <c r="BY125" s="504"/>
      <c r="BZ125" s="504"/>
      <c r="CA125" s="504"/>
      <c r="CB125" s="504"/>
      <c r="CC125" s="504"/>
      <c r="CD125" s="500"/>
      <c r="CE125" s="500"/>
      <c r="CF125" s="500"/>
      <c r="CG125" s="500"/>
      <c r="CH125" s="500"/>
      <c r="CI125" s="500"/>
      <c r="CJ125" s="500"/>
      <c r="CK125" s="500"/>
      <c r="CL125" s="500"/>
      <c r="CM125" s="500"/>
      <c r="CN125" s="500"/>
      <c r="CO125" s="502"/>
      <c r="CP125" s="502"/>
      <c r="CQ125" s="502"/>
      <c r="CR125" s="502"/>
      <c r="CS125" s="502"/>
      <c r="CT125" s="502"/>
      <c r="CU125" s="502"/>
      <c r="CV125" s="502"/>
      <c r="CW125" s="502"/>
      <c r="CX125" s="502"/>
      <c r="CY125" s="502"/>
      <c r="CZ125" s="502"/>
      <c r="DA125" s="502"/>
      <c r="DB125" s="502"/>
      <c r="DC125" s="502"/>
      <c r="DD125" s="502"/>
      <c r="DE125" s="502"/>
      <c r="DF125" s="502"/>
    </row>
    <row r="126" spans="1:110" x14ac:dyDescent="0.7">
      <c r="A126" s="55"/>
      <c r="B126" s="5" t="s">
        <v>763</v>
      </c>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56"/>
      <c r="AL126" s="55"/>
      <c r="AM126" s="5" t="s">
        <v>763</v>
      </c>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56"/>
      <c r="BW126" s="55"/>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row>
    <row r="127" spans="1:110" x14ac:dyDescent="0.7">
      <c r="A127" s="55"/>
      <c r="B127" s="5" t="s">
        <v>764</v>
      </c>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56"/>
      <c r="AL127" s="55"/>
      <c r="AM127" s="5" t="s">
        <v>764</v>
      </c>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56"/>
      <c r="BW127" s="55"/>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row>
    <row r="128" spans="1:110" x14ac:dyDescent="0.7">
      <c r="A128" s="55"/>
      <c r="B128" s="5" t="s">
        <v>765</v>
      </c>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56"/>
      <c r="AL128" s="55"/>
      <c r="AM128" s="5" t="s">
        <v>765</v>
      </c>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56"/>
      <c r="BW128" s="55"/>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row>
    <row r="129" spans="1:110" x14ac:dyDescent="0.7">
      <c r="A129" s="55"/>
      <c r="B129" s="5" t="s">
        <v>766</v>
      </c>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56"/>
      <c r="AL129" s="55"/>
      <c r="AM129" s="5" t="s">
        <v>766</v>
      </c>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56"/>
      <c r="BW129" s="55"/>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row>
    <row r="130" spans="1:110" x14ac:dyDescent="0.7">
      <c r="A130" s="57"/>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60"/>
      <c r="AL130" s="57"/>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60"/>
      <c r="BW130" s="55"/>
    </row>
  </sheetData>
  <sheetProtection algorithmName="SHA-512" hashValue="1iEBYm+2CVktfu68qGKhaKYlpxsYPgj1pmsvhZaMnHA3QgJFNJ9hOdFNvQzmqGiC4IvdPPn68Zpiq+b1c8lldg==" saltValue="C6hZqEtCMy2FN/skfuabNg==" spinCount="100000" sheet="1" scenarios="1" formatRows="0" insertRows="0" deleteRows="0"/>
  <mergeCells count="206">
    <mergeCell ref="BX122:CA125"/>
    <mergeCell ref="CB122:CC123"/>
    <mergeCell ref="CB118:CC119"/>
    <mergeCell ref="CF118:CI119"/>
    <mergeCell ref="CF124:CI125"/>
    <mergeCell ref="CJ124:CK125"/>
    <mergeCell ref="CL124:CN125"/>
    <mergeCell ref="CJ118:DF119"/>
    <mergeCell ref="BX70:CD70"/>
    <mergeCell ref="BX114:CE115"/>
    <mergeCell ref="S124:T125"/>
    <mergeCell ref="U124:W125"/>
    <mergeCell ref="X124:AJ125"/>
    <mergeCell ref="BD122:BE123"/>
    <mergeCell ref="BF122:BH123"/>
    <mergeCell ref="BI122:BU123"/>
    <mergeCell ref="BD124:BE125"/>
    <mergeCell ref="BF124:BH125"/>
    <mergeCell ref="BI124:BU125"/>
    <mergeCell ref="CD124:CE125"/>
    <mergeCell ref="BX118:CA121"/>
    <mergeCell ref="S122:T123"/>
    <mergeCell ref="U122:W123"/>
    <mergeCell ref="X122:AJ123"/>
    <mergeCell ref="CL122:CN123"/>
    <mergeCell ref="CO122:DF123"/>
    <mergeCell ref="CL58:CN59"/>
    <mergeCell ref="CD60:CE61"/>
    <mergeCell ref="CF60:CI61"/>
    <mergeCell ref="CJ60:CK61"/>
    <mergeCell ref="CL60:CN61"/>
    <mergeCell ref="CO58:CP59"/>
    <mergeCell ref="CQ58:CS59"/>
    <mergeCell ref="CF114:DF115"/>
    <mergeCell ref="BX116:CE117"/>
    <mergeCell ref="CF116:DF117"/>
    <mergeCell ref="CT58:DF59"/>
    <mergeCell ref="CO60:CP61"/>
    <mergeCell ref="CQ60:CS61"/>
    <mergeCell ref="CT60:DF61"/>
    <mergeCell ref="CD58:CE59"/>
    <mergeCell ref="CF58:CI59"/>
    <mergeCell ref="CJ58:CK59"/>
    <mergeCell ref="BX58:CA61"/>
    <mergeCell ref="CB58:CC59"/>
    <mergeCell ref="BX68:CC69"/>
    <mergeCell ref="CB60:CC61"/>
    <mergeCell ref="CD68:CE69"/>
    <mergeCell ref="CF68:CI69"/>
    <mergeCell ref="CJ68:DF69"/>
    <mergeCell ref="H120:I121"/>
    <mergeCell ref="H124:I125"/>
    <mergeCell ref="J124:M125"/>
    <mergeCell ref="N124:O125"/>
    <mergeCell ref="AQ118:AR119"/>
    <mergeCell ref="AM116:AT117"/>
    <mergeCell ref="H68:I69"/>
    <mergeCell ref="J68:M69"/>
    <mergeCell ref="N68:AJ69"/>
    <mergeCell ref="AY68:BU69"/>
    <mergeCell ref="CO124:DF125"/>
    <mergeCell ref="CF120:CI121"/>
    <mergeCell ref="CJ120:DF121"/>
    <mergeCell ref="CB124:CC125"/>
    <mergeCell ref="CD122:CE123"/>
    <mergeCell ref="CF122:CI123"/>
    <mergeCell ref="CJ122:CK123"/>
    <mergeCell ref="CB120:CC121"/>
    <mergeCell ref="CD120:CE121"/>
    <mergeCell ref="CD118:CE119"/>
    <mergeCell ref="AY118:BU119"/>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 ref="CJ56:DF57"/>
    <mergeCell ref="BX4:CC5"/>
    <mergeCell ref="AS4:AT5"/>
    <mergeCell ref="AU4:AX5"/>
    <mergeCell ref="B116:I117"/>
    <mergeCell ref="N118:AJ119"/>
    <mergeCell ref="J50:AJ51"/>
    <mergeCell ref="J52:AJ53"/>
    <mergeCell ref="AM4:AR5"/>
    <mergeCell ref="B4:G5"/>
    <mergeCell ref="AM6:AS6"/>
    <mergeCell ref="AU58:AX59"/>
    <mergeCell ref="J4:M5"/>
    <mergeCell ref="N4:AJ5"/>
    <mergeCell ref="B6:H6"/>
    <mergeCell ref="H4:I5"/>
    <mergeCell ref="AU68:AX69"/>
    <mergeCell ref="AU114:BU115"/>
    <mergeCell ref="AU116:BU117"/>
    <mergeCell ref="AY4:BU5"/>
    <mergeCell ref="AM118:AP121"/>
    <mergeCell ref="J54:M55"/>
    <mergeCell ref="J56:M57"/>
    <mergeCell ref="B50:I51"/>
    <mergeCell ref="B52:I53"/>
    <mergeCell ref="H54:I55"/>
    <mergeCell ref="H56:I57"/>
    <mergeCell ref="H58:I59"/>
    <mergeCell ref="F54:G55"/>
    <mergeCell ref="F56:G57"/>
    <mergeCell ref="F58:G59"/>
    <mergeCell ref="B54:E57"/>
    <mergeCell ref="H122:I123"/>
    <mergeCell ref="P124:R125"/>
    <mergeCell ref="J120:M121"/>
    <mergeCell ref="N120:AJ121"/>
    <mergeCell ref="J122:M123"/>
    <mergeCell ref="N122:O123"/>
    <mergeCell ref="P122:R123"/>
    <mergeCell ref="N56:AJ57"/>
    <mergeCell ref="F122:G123"/>
    <mergeCell ref="B114:I115"/>
    <mergeCell ref="J114:AJ115"/>
    <mergeCell ref="B118:E121"/>
    <mergeCell ref="H118:I119"/>
    <mergeCell ref="F124:G125"/>
    <mergeCell ref="J116:AJ117"/>
    <mergeCell ref="J118:M119"/>
    <mergeCell ref="B70:H70"/>
    <mergeCell ref="B68:G69"/>
    <mergeCell ref="B58:E61"/>
    <mergeCell ref="H60:I61"/>
    <mergeCell ref="F60:G61"/>
    <mergeCell ref="J58:M59"/>
    <mergeCell ref="J60:M61"/>
    <mergeCell ref="N58:O59"/>
    <mergeCell ref="N60:O61"/>
    <mergeCell ref="S58:T59"/>
    <mergeCell ref="U58:W59"/>
    <mergeCell ref="X58:AJ59"/>
    <mergeCell ref="S60:T61"/>
    <mergeCell ref="U60:W61"/>
    <mergeCell ref="X60:AJ61"/>
    <mergeCell ref="F118:G119"/>
    <mergeCell ref="F120:G121"/>
    <mergeCell ref="P58:R59"/>
    <mergeCell ref="P60:R61"/>
    <mergeCell ref="AS122:AT123"/>
    <mergeCell ref="AQ60:AR61"/>
    <mergeCell ref="AM70:AS70"/>
    <mergeCell ref="AM68:AR69"/>
    <mergeCell ref="AS68:AT69"/>
    <mergeCell ref="AS120:AT121"/>
    <mergeCell ref="B122:E125"/>
    <mergeCell ref="AM50:AT51"/>
    <mergeCell ref="AU50:BU51"/>
    <mergeCell ref="AM52:AT53"/>
    <mergeCell ref="AU52:BU53"/>
    <mergeCell ref="AS54:AT55"/>
    <mergeCell ref="AU54:AX55"/>
    <mergeCell ref="AY54:BU55"/>
    <mergeCell ref="AS56:AT57"/>
    <mergeCell ref="AU56:AX57"/>
    <mergeCell ref="AY56:BU57"/>
    <mergeCell ref="AM54:AP57"/>
    <mergeCell ref="AQ54:AR55"/>
    <mergeCell ref="AQ56:AR57"/>
    <mergeCell ref="N54:AJ55"/>
    <mergeCell ref="AS60:AT61"/>
    <mergeCell ref="AU60:AX61"/>
    <mergeCell ref="AY60:AZ61"/>
    <mergeCell ref="AS58:AT59"/>
    <mergeCell ref="BA60:BC61"/>
    <mergeCell ref="AY58:AZ59"/>
    <mergeCell ref="BA58:BC59"/>
    <mergeCell ref="AM58:AP61"/>
    <mergeCell ref="AQ58:AR59"/>
    <mergeCell ref="BD58:BE59"/>
    <mergeCell ref="BF58:BH59"/>
    <mergeCell ref="BI58:BU59"/>
    <mergeCell ref="BD60:BE61"/>
    <mergeCell ref="BF60:BH61"/>
    <mergeCell ref="BI60:BU61"/>
    <mergeCell ref="AM114:AT115"/>
    <mergeCell ref="AU118:AX119"/>
    <mergeCell ref="AU124:AX125"/>
    <mergeCell ref="AS118:AT119"/>
    <mergeCell ref="AY124:AZ125"/>
    <mergeCell ref="BA124:BC125"/>
    <mergeCell ref="AU122:AX123"/>
    <mergeCell ref="AY122:AZ123"/>
    <mergeCell ref="BA122:BC123"/>
    <mergeCell ref="AS124:AT125"/>
    <mergeCell ref="AM122:AP125"/>
    <mergeCell ref="AQ122:AR123"/>
    <mergeCell ref="AQ124:AR125"/>
    <mergeCell ref="AQ120:AR121"/>
    <mergeCell ref="AU120:AX121"/>
    <mergeCell ref="AY120:BU121"/>
  </mergeCells>
  <phoneticPr fontId="2"/>
  <conditionalFormatting sqref="H4 N4 AS4 AY4 CD4 CJ4 I6:AJ6 AT6:BU6 CE6:DF6 B7:AJ49 AM7:BU49 BX7:DF49 J50 AU50 CF50 J52 AU52 CF52 N54 AS54 AY54 CD54 CJ54 H54:I57 N56 AS56 AY56 CD56 CJ56 H58 AS58 CD58 H60 AS60 CD60 H68 N68 AS68 AY68 I70:AJ70 AT70:BU70 B71:AJ113 AM71:BU113 J114 AU114 J116 AU116 H118 N118 AS118 AY118 H120 N120 AS120 AY120 H122 AS122 H124 AS124">
    <cfRule type="expression" dxfId="36" priority="29">
      <formula>$DO$2=TRUE</formula>
    </cfRule>
  </conditionalFormatting>
  <conditionalFormatting sqref="N58 N60">
    <cfRule type="expression" dxfId="35" priority="18">
      <formula>$BA$6=TRUE</formula>
    </cfRule>
  </conditionalFormatting>
  <conditionalFormatting sqref="N122 N124">
    <cfRule type="expression" dxfId="34" priority="12">
      <formula>$BA$6=TRUE</formula>
    </cfRule>
  </conditionalFormatting>
  <conditionalFormatting sqref="S58 X58:AJ61 S60">
    <cfRule type="expression" dxfId="33" priority="17">
      <formula>$BA$6=TRUE</formula>
    </cfRule>
  </conditionalFormatting>
  <conditionalFormatting sqref="S122">
    <cfRule type="expression" dxfId="32" priority="4">
      <formula>$BA$6=TRUE</formula>
    </cfRule>
  </conditionalFormatting>
  <conditionalFormatting sqref="S124">
    <cfRule type="expression" dxfId="31" priority="3">
      <formula>$BA$6=TRUE</formula>
    </cfRule>
  </conditionalFormatting>
  <conditionalFormatting sqref="X122:AJ125">
    <cfRule type="expression" dxfId="30" priority="11">
      <formula>$BA$6=TRUE</formula>
    </cfRule>
  </conditionalFormatting>
  <conditionalFormatting sqref="AY58 AY60">
    <cfRule type="expression" dxfId="29" priority="16">
      <formula>$BA$6=TRUE</formula>
    </cfRule>
  </conditionalFormatting>
  <conditionalFormatting sqref="AY122 AY124">
    <cfRule type="expression" dxfId="28" priority="10">
      <formula>$BA$6=TRUE</formula>
    </cfRule>
  </conditionalFormatting>
  <conditionalFormatting sqref="BD58">
    <cfRule type="expression" dxfId="27" priority="8">
      <formula>$BA$6=TRUE</formula>
    </cfRule>
  </conditionalFormatting>
  <conditionalFormatting sqref="BD60">
    <cfRule type="expression" dxfId="26" priority="7">
      <formula>$BA$6=TRUE</formula>
    </cfRule>
  </conditionalFormatting>
  <conditionalFormatting sqref="BD122">
    <cfRule type="expression" dxfId="25" priority="2">
      <formula>$BA$6=TRUE</formula>
    </cfRule>
  </conditionalFormatting>
  <conditionalFormatting sqref="BD124">
    <cfRule type="expression" dxfId="24" priority="1">
      <formula>$BA$6=TRUE</formula>
    </cfRule>
  </conditionalFormatting>
  <conditionalFormatting sqref="BI58:BU61">
    <cfRule type="expression" dxfId="23" priority="15">
      <formula>$BA$6=TRUE</formula>
    </cfRule>
  </conditionalFormatting>
  <conditionalFormatting sqref="BI122:BU125">
    <cfRule type="expression" dxfId="22" priority="9">
      <formula>$BA$6=TRUE</formula>
    </cfRule>
  </conditionalFormatting>
  <conditionalFormatting sqref="CJ58 CJ60">
    <cfRule type="expression" dxfId="21" priority="14">
      <formula>$BA$6=TRUE</formula>
    </cfRule>
  </conditionalFormatting>
  <conditionalFormatting sqref="CO58">
    <cfRule type="expression" dxfId="20" priority="6">
      <formula>$BA$6=TRUE</formula>
    </cfRule>
  </conditionalFormatting>
  <conditionalFormatting sqref="CO60">
    <cfRule type="expression" dxfId="19" priority="5">
      <formula>$BA$6=TRUE</formula>
    </cfRule>
  </conditionalFormatting>
  <conditionalFormatting sqref="CT58:DF61">
    <cfRule type="expression" dxfId="18" priority="13">
      <formula>$BA$6=TRUE</formula>
    </cfRule>
  </conditionalFormatting>
  <dataValidations count="3">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CJ122 CJ124 CJ58 CJ60 N58 N60 N122 N124 AY58 AY60 AY122 AY124" xr:uid="{00000000-0002-0000-0300-000001000000}">
      <formula1>"A,B"</formula1>
    </dataValidation>
    <dataValidation type="list" allowBlank="1" showInputMessage="1" showErrorMessage="1" sqref="S58:T61 BD58:BE61 CO58:CP61 S122:T125 BD122:BE125" xr:uid="{766BA8C7-1D05-494B-AB1D-A5B011B8BA1B}">
      <formula1>"控除する,控除しない"</formula1>
    </dataValidation>
  </dataValidations>
  <pageMargins left="0.59055118110236227" right="0.59055118110236227" top="0.39370078740157483" bottom="0.39370078740157483" header="0.31496062992125984" footer="0.31496062992125984"/>
  <pageSetup paperSize="9" scale="79"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100013</xdr:colOff>
                    <xdr:row>0</xdr:row>
                    <xdr:rowOff>104775</xdr:rowOff>
                  </from>
                  <to>
                    <xdr:col>18</xdr:col>
                    <xdr:colOff>28575</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zoomScale="80" zoomScaleNormal="100" zoomScaleSheetLayoutView="80" workbookViewId="0"/>
  </sheetViews>
  <sheetFormatPr defaultColWidth="8.6875" defaultRowHeight="12" x14ac:dyDescent="0.7"/>
  <cols>
    <col min="1" max="1" width="2.1875" style="5" customWidth="1"/>
    <col min="2" max="3" width="3.125" style="5" customWidth="1"/>
    <col min="4" max="27" width="2.1875" style="5" customWidth="1"/>
    <col min="28" max="31" width="5.1875" style="5" customWidth="1"/>
    <col min="32" max="37" width="3.62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4" t="s">
        <v>610</v>
      </c>
    </row>
    <row r="2" spans="2:82" ht="14.65" thickBot="1" x14ac:dyDescent="0.75">
      <c r="B2" s="63" t="s">
        <v>427</v>
      </c>
      <c r="C2" s="62" t="s">
        <v>426</v>
      </c>
      <c r="D2" s="61"/>
      <c r="E2" s="23"/>
      <c r="F2" s="23"/>
      <c r="G2" s="23"/>
      <c r="CD2" s="27" t="b">
        <v>0</v>
      </c>
    </row>
    <row r="3" spans="2:82" ht="12" customHeight="1" x14ac:dyDescent="0.7">
      <c r="F3" s="23"/>
      <c r="G3" s="23"/>
    </row>
    <row r="4" spans="2:82" ht="17.75" customHeight="1" thickBot="1" x14ac:dyDescent="0.75">
      <c r="B4" s="23" t="s">
        <v>419</v>
      </c>
      <c r="C4" s="23"/>
      <c r="D4" s="23"/>
      <c r="E4" s="23"/>
      <c r="F4" s="23"/>
      <c r="G4" s="23"/>
    </row>
    <row r="5" spans="2:82" ht="13.25" customHeight="1" x14ac:dyDescent="0.7">
      <c r="B5" s="536" t="s">
        <v>420</v>
      </c>
      <c r="C5" s="537"/>
      <c r="D5" s="537"/>
      <c r="E5" s="537"/>
      <c r="F5" s="540" t="s">
        <v>719</v>
      </c>
      <c r="G5" s="540"/>
      <c r="H5" s="540"/>
      <c r="I5" s="540"/>
      <c r="J5" s="540"/>
      <c r="K5" s="540"/>
      <c r="L5" s="540"/>
      <c r="M5" s="540"/>
      <c r="N5" s="540"/>
      <c r="O5" s="540"/>
      <c r="P5" s="537" t="s">
        <v>421</v>
      </c>
      <c r="Q5" s="537"/>
      <c r="R5" s="537"/>
      <c r="S5" s="537"/>
      <c r="T5" s="540" t="s">
        <v>720</v>
      </c>
      <c r="U5" s="540"/>
      <c r="V5" s="540"/>
      <c r="W5" s="540"/>
      <c r="X5" s="540"/>
      <c r="Y5" s="540"/>
      <c r="Z5" s="540"/>
      <c r="AA5" s="540"/>
      <c r="AB5" s="540"/>
      <c r="AC5" s="540"/>
      <c r="AD5" s="540"/>
      <c r="AE5" s="540"/>
      <c r="AF5" s="540"/>
      <c r="AG5" s="540"/>
      <c r="AH5" s="540"/>
      <c r="AI5" s="540"/>
      <c r="AJ5" s="540"/>
      <c r="AK5" s="542"/>
    </row>
    <row r="6" spans="2:82" ht="13.25" customHeight="1" thickBot="1" x14ac:dyDescent="0.75">
      <c r="B6" s="538"/>
      <c r="C6" s="539"/>
      <c r="D6" s="539"/>
      <c r="E6" s="539"/>
      <c r="F6" s="541"/>
      <c r="G6" s="541"/>
      <c r="H6" s="541"/>
      <c r="I6" s="541"/>
      <c r="J6" s="541"/>
      <c r="K6" s="541"/>
      <c r="L6" s="541"/>
      <c r="M6" s="541"/>
      <c r="N6" s="541"/>
      <c r="O6" s="541"/>
      <c r="P6" s="539"/>
      <c r="Q6" s="539"/>
      <c r="R6" s="539"/>
      <c r="S6" s="539"/>
      <c r="T6" s="541"/>
      <c r="U6" s="541"/>
      <c r="V6" s="541"/>
      <c r="W6" s="541"/>
      <c r="X6" s="541"/>
      <c r="Y6" s="541"/>
      <c r="Z6" s="541"/>
      <c r="AA6" s="541"/>
      <c r="AB6" s="541"/>
      <c r="AC6" s="541"/>
      <c r="AD6" s="541"/>
      <c r="AE6" s="541"/>
      <c r="AF6" s="541"/>
      <c r="AG6" s="541"/>
      <c r="AH6" s="541"/>
      <c r="AI6" s="541"/>
      <c r="AJ6" s="541"/>
      <c r="AK6" s="543"/>
    </row>
    <row r="7" spans="2:82" ht="12" customHeight="1" x14ac:dyDescent="0.7"/>
    <row r="8" spans="2:82" ht="17" customHeight="1" thickBot="1" x14ac:dyDescent="0.75">
      <c r="B8" s="23" t="s">
        <v>422</v>
      </c>
    </row>
    <row r="9" spans="2:82" ht="19.25" customHeight="1" x14ac:dyDescent="0.7">
      <c r="B9" s="544" t="s">
        <v>767</v>
      </c>
      <c r="C9" s="545"/>
      <c r="D9" s="406" t="s">
        <v>761</v>
      </c>
      <c r="E9" s="406"/>
      <c r="F9" s="406"/>
      <c r="G9" s="406"/>
      <c r="H9" s="406"/>
      <c r="I9" s="406"/>
      <c r="J9" s="406"/>
      <c r="K9" s="406"/>
      <c r="L9" s="545" t="s">
        <v>423</v>
      </c>
      <c r="M9" s="545"/>
      <c r="N9" s="545"/>
      <c r="O9" s="545"/>
      <c r="P9" s="545"/>
      <c r="Q9" s="545"/>
      <c r="R9" s="545"/>
      <c r="S9" s="545"/>
      <c r="T9" s="548" t="s">
        <v>424</v>
      </c>
      <c r="U9" s="420"/>
      <c r="V9" s="420"/>
      <c r="W9" s="420"/>
      <c r="X9" s="420"/>
      <c r="Y9" s="420"/>
      <c r="Z9" s="420"/>
      <c r="AA9" s="420"/>
      <c r="AB9" s="420"/>
      <c r="AC9" s="420"/>
      <c r="AD9" s="420"/>
      <c r="AE9" s="420"/>
      <c r="AF9" s="420"/>
      <c r="AG9" s="420"/>
      <c r="AH9" s="420"/>
      <c r="AI9" s="420"/>
      <c r="AJ9" s="420"/>
      <c r="AK9" s="549"/>
    </row>
    <row r="10" spans="2:82" ht="24.6" customHeight="1" thickBot="1" x14ac:dyDescent="0.75">
      <c r="B10" s="546"/>
      <c r="C10" s="547"/>
      <c r="D10" s="399"/>
      <c r="E10" s="399"/>
      <c r="F10" s="399"/>
      <c r="G10" s="399"/>
      <c r="H10" s="399"/>
      <c r="I10" s="399"/>
      <c r="J10" s="399"/>
      <c r="K10" s="399"/>
      <c r="L10" s="547"/>
      <c r="M10" s="547"/>
      <c r="N10" s="547"/>
      <c r="O10" s="547"/>
      <c r="P10" s="547"/>
      <c r="Q10" s="547"/>
      <c r="R10" s="547"/>
      <c r="S10" s="547"/>
      <c r="T10" s="550"/>
      <c r="U10" s="468"/>
      <c r="V10" s="468"/>
      <c r="W10" s="468"/>
      <c r="X10" s="468"/>
      <c r="Y10" s="468"/>
      <c r="Z10" s="468"/>
      <c r="AA10" s="468"/>
      <c r="AB10" s="468"/>
      <c r="AC10" s="468"/>
      <c r="AD10" s="468"/>
      <c r="AE10" s="468"/>
      <c r="AF10" s="468"/>
      <c r="AG10" s="468"/>
      <c r="AH10" s="468"/>
      <c r="AI10" s="468"/>
      <c r="AJ10" s="468"/>
      <c r="AK10" s="551"/>
    </row>
    <row r="11" spans="2:82" ht="24" customHeight="1" x14ac:dyDescent="0.7">
      <c r="B11" s="523">
        <v>1</v>
      </c>
      <c r="C11" s="524"/>
      <c r="D11" s="525" t="str">
        <f t="shared" ref="D11:D15" si="0">IFERROR(IF(VLOOKUP(B11,事業所リスト,2,FALSE)=0,"",VLOOKUP(B11,事業所リスト,2,FALSE)),"")</f>
        <v>本社ビル</v>
      </c>
      <c r="E11" s="525"/>
      <c r="F11" s="525"/>
      <c r="G11" s="525"/>
      <c r="H11" s="525"/>
      <c r="I11" s="525"/>
      <c r="J11" s="525"/>
      <c r="K11" s="525"/>
      <c r="L11" s="526" t="s">
        <v>721</v>
      </c>
      <c r="M11" s="526"/>
      <c r="N11" s="526"/>
      <c r="O11" s="526"/>
      <c r="P11" s="526"/>
      <c r="Q11" s="526"/>
      <c r="R11" s="526"/>
      <c r="S11" s="526"/>
      <c r="T11" s="527" t="s">
        <v>800</v>
      </c>
      <c r="U11" s="528"/>
      <c r="V11" s="528"/>
      <c r="W11" s="528"/>
      <c r="X11" s="528"/>
      <c r="Y11" s="528"/>
      <c r="Z11" s="528"/>
      <c r="AA11" s="528"/>
      <c r="AB11" s="528"/>
      <c r="AC11" s="528"/>
      <c r="AD11" s="528"/>
      <c r="AE11" s="528"/>
      <c r="AF11" s="528"/>
      <c r="AG11" s="528"/>
      <c r="AH11" s="528"/>
      <c r="AI11" s="528"/>
      <c r="AJ11" s="528"/>
      <c r="AK11" s="529"/>
    </row>
    <row r="12" spans="2:82" ht="24" customHeight="1" x14ac:dyDescent="0.7">
      <c r="B12" s="531">
        <v>2</v>
      </c>
      <c r="C12" s="532"/>
      <c r="D12" s="525" t="str">
        <f t="shared" si="0"/>
        <v>A支店</v>
      </c>
      <c r="E12" s="525"/>
      <c r="F12" s="525"/>
      <c r="G12" s="525"/>
      <c r="H12" s="525"/>
      <c r="I12" s="525"/>
      <c r="J12" s="525"/>
      <c r="K12" s="525"/>
      <c r="L12" s="530" t="s">
        <v>722</v>
      </c>
      <c r="M12" s="530"/>
      <c r="N12" s="530"/>
      <c r="O12" s="530"/>
      <c r="P12" s="530"/>
      <c r="Q12" s="530"/>
      <c r="R12" s="530"/>
      <c r="S12" s="530"/>
      <c r="T12" s="533" t="s">
        <v>800</v>
      </c>
      <c r="U12" s="534"/>
      <c r="V12" s="534"/>
      <c r="W12" s="534"/>
      <c r="X12" s="534"/>
      <c r="Y12" s="534"/>
      <c r="Z12" s="534"/>
      <c r="AA12" s="534"/>
      <c r="AB12" s="534"/>
      <c r="AC12" s="534"/>
      <c r="AD12" s="534"/>
      <c r="AE12" s="534"/>
      <c r="AF12" s="534"/>
      <c r="AG12" s="534"/>
      <c r="AH12" s="534"/>
      <c r="AI12" s="534"/>
      <c r="AJ12" s="534"/>
      <c r="AK12" s="535"/>
    </row>
    <row r="13" spans="2:82" ht="24" customHeight="1" x14ac:dyDescent="0.7">
      <c r="B13" s="517">
        <v>3</v>
      </c>
      <c r="C13" s="518"/>
      <c r="D13" s="525" t="str">
        <f t="shared" si="0"/>
        <v>B支店</v>
      </c>
      <c r="E13" s="525"/>
      <c r="F13" s="525"/>
      <c r="G13" s="525"/>
      <c r="H13" s="525"/>
      <c r="I13" s="525"/>
      <c r="J13" s="525"/>
      <c r="K13" s="525"/>
      <c r="L13" s="530" t="s">
        <v>723</v>
      </c>
      <c r="M13" s="530"/>
      <c r="N13" s="530"/>
      <c r="O13" s="530"/>
      <c r="P13" s="530"/>
      <c r="Q13" s="530"/>
      <c r="R13" s="530"/>
      <c r="S13" s="530"/>
      <c r="T13" s="533" t="s">
        <v>800</v>
      </c>
      <c r="U13" s="534"/>
      <c r="V13" s="534"/>
      <c r="W13" s="534"/>
      <c r="X13" s="534"/>
      <c r="Y13" s="534"/>
      <c r="Z13" s="534"/>
      <c r="AA13" s="534"/>
      <c r="AB13" s="534"/>
      <c r="AC13" s="534"/>
      <c r="AD13" s="534"/>
      <c r="AE13" s="534"/>
      <c r="AF13" s="534"/>
      <c r="AG13" s="534"/>
      <c r="AH13" s="534"/>
      <c r="AI13" s="534"/>
      <c r="AJ13" s="534"/>
      <c r="AK13" s="535"/>
    </row>
    <row r="14" spans="2:82" ht="24" customHeight="1" x14ac:dyDescent="0.7">
      <c r="B14" s="517">
        <v>4</v>
      </c>
      <c r="C14" s="518"/>
      <c r="D14" s="519" t="str">
        <f t="shared" si="0"/>
        <v/>
      </c>
      <c r="E14" s="520"/>
      <c r="F14" s="520"/>
      <c r="G14" s="520"/>
      <c r="H14" s="520"/>
      <c r="I14" s="520"/>
      <c r="J14" s="520"/>
      <c r="K14" s="521"/>
      <c r="L14" s="522"/>
      <c r="M14" s="522"/>
      <c r="N14" s="522"/>
      <c r="O14" s="522"/>
      <c r="P14" s="522"/>
      <c r="Q14" s="522"/>
      <c r="R14" s="522"/>
      <c r="S14" s="522"/>
      <c r="T14" s="505"/>
      <c r="U14" s="506"/>
      <c r="V14" s="506"/>
      <c r="W14" s="506"/>
      <c r="X14" s="506"/>
      <c r="Y14" s="506"/>
      <c r="Z14" s="506"/>
      <c r="AA14" s="506"/>
      <c r="AB14" s="506"/>
      <c r="AC14" s="506"/>
      <c r="AD14" s="506"/>
      <c r="AE14" s="506"/>
      <c r="AF14" s="506"/>
      <c r="AG14" s="506"/>
      <c r="AH14" s="506"/>
      <c r="AI14" s="506"/>
      <c r="AJ14" s="506"/>
      <c r="AK14" s="507"/>
    </row>
    <row r="15" spans="2:82" ht="24" customHeight="1" thickBot="1" x14ac:dyDescent="0.75">
      <c r="B15" s="511">
        <v>5</v>
      </c>
      <c r="C15" s="512"/>
      <c r="D15" s="513" t="str">
        <f t="shared" si="0"/>
        <v/>
      </c>
      <c r="E15" s="514"/>
      <c r="F15" s="514"/>
      <c r="G15" s="514"/>
      <c r="H15" s="514"/>
      <c r="I15" s="514"/>
      <c r="J15" s="514"/>
      <c r="K15" s="515"/>
      <c r="L15" s="516"/>
      <c r="M15" s="516"/>
      <c r="N15" s="516"/>
      <c r="O15" s="516"/>
      <c r="P15" s="516"/>
      <c r="Q15" s="516"/>
      <c r="R15" s="516"/>
      <c r="S15" s="516"/>
      <c r="T15" s="508"/>
      <c r="U15" s="509"/>
      <c r="V15" s="509"/>
      <c r="W15" s="509"/>
      <c r="X15" s="509"/>
      <c r="Y15" s="509"/>
      <c r="Z15" s="509"/>
      <c r="AA15" s="509"/>
      <c r="AB15" s="509"/>
      <c r="AC15" s="509"/>
      <c r="AD15" s="509"/>
      <c r="AE15" s="509"/>
      <c r="AF15" s="509"/>
      <c r="AG15" s="509"/>
      <c r="AH15" s="509"/>
      <c r="AI15" s="509"/>
      <c r="AJ15" s="509"/>
      <c r="AK15" s="510"/>
    </row>
    <row r="16" spans="2:82" ht="12" customHeight="1" x14ac:dyDescent="0.7">
      <c r="C16" s="50"/>
    </row>
    <row r="17" spans="2:37" ht="12" customHeight="1" thickBot="1" x14ac:dyDescent="0.75">
      <c r="B17" s="23" t="s">
        <v>425</v>
      </c>
      <c r="C17" s="50"/>
    </row>
    <row r="18" spans="2:37" ht="12" customHeight="1" x14ac:dyDescent="0.7">
      <c r="B18" s="144"/>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6"/>
    </row>
    <row r="19" spans="2:37" ht="12" customHeight="1" x14ac:dyDescent="0.7">
      <c r="B19" s="147"/>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6"/>
    </row>
    <row r="20" spans="2:37" ht="12" customHeight="1" x14ac:dyDescent="0.7">
      <c r="B20" s="147"/>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6"/>
    </row>
    <row r="21" spans="2:37" ht="12" customHeight="1" x14ac:dyDescent="0.7">
      <c r="B21" s="147"/>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6"/>
    </row>
    <row r="22" spans="2:37" ht="12" customHeight="1" x14ac:dyDescent="0.7">
      <c r="B22" s="147"/>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6"/>
    </row>
    <row r="23" spans="2:37" ht="12" customHeight="1" x14ac:dyDescent="0.7">
      <c r="B23" s="147"/>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6"/>
    </row>
    <row r="24" spans="2:37" ht="12" customHeight="1" x14ac:dyDescent="0.7">
      <c r="B24" s="147"/>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6"/>
    </row>
    <row r="25" spans="2:37" ht="12" customHeight="1" x14ac:dyDescent="0.7">
      <c r="B25" s="147"/>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6"/>
    </row>
    <row r="26" spans="2:37" ht="12" customHeight="1" x14ac:dyDescent="0.7">
      <c r="B26" s="147"/>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6"/>
    </row>
    <row r="27" spans="2:37" ht="12" customHeight="1" x14ac:dyDescent="0.7">
      <c r="B27" s="147"/>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6"/>
    </row>
    <row r="28" spans="2:37" ht="12" customHeight="1" x14ac:dyDescent="0.7">
      <c r="B28" s="147"/>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6"/>
    </row>
    <row r="29" spans="2:37" ht="12" customHeight="1" x14ac:dyDescent="0.7">
      <c r="B29" s="147"/>
      <c r="C29" s="65"/>
      <c r="D29" s="65"/>
      <c r="E29" s="65"/>
      <c r="F29" s="65"/>
      <c r="G29" s="65"/>
      <c r="H29" s="65"/>
      <c r="I29" s="65"/>
      <c r="J29" s="65"/>
      <c r="K29" s="65"/>
      <c r="L29" s="65"/>
      <c r="M29" s="65"/>
      <c r="N29" s="148"/>
      <c r="O29" s="65"/>
      <c r="P29" s="65"/>
      <c r="Q29" s="65"/>
      <c r="R29" s="65"/>
      <c r="S29" s="65"/>
      <c r="T29" s="65"/>
      <c r="U29" s="65"/>
      <c r="V29" s="65"/>
      <c r="W29" s="65"/>
      <c r="X29" s="65"/>
      <c r="Y29" s="65"/>
      <c r="Z29" s="65"/>
      <c r="AA29" s="65"/>
      <c r="AB29" s="65"/>
      <c r="AC29" s="65"/>
      <c r="AD29" s="65"/>
      <c r="AE29" s="65"/>
      <c r="AF29" s="65"/>
      <c r="AG29" s="65"/>
      <c r="AH29" s="65"/>
      <c r="AI29" s="65"/>
      <c r="AJ29" s="65"/>
      <c r="AK29" s="66"/>
    </row>
    <row r="30" spans="2:37" ht="12" customHeight="1" x14ac:dyDescent="0.7">
      <c r="B30" s="147"/>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6"/>
    </row>
    <row r="31" spans="2:37" ht="12" customHeight="1" x14ac:dyDescent="0.7">
      <c r="B31" s="147"/>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6"/>
    </row>
    <row r="32" spans="2:37" ht="12" customHeight="1" x14ac:dyDescent="0.7">
      <c r="B32" s="147"/>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6"/>
    </row>
    <row r="33" spans="2:37" ht="12" customHeight="1" x14ac:dyDescent="0.7">
      <c r="B33" s="147"/>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6"/>
    </row>
    <row r="34" spans="2:37" ht="12" customHeight="1" x14ac:dyDescent="0.7">
      <c r="B34" s="147"/>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6"/>
    </row>
    <row r="35" spans="2:37" ht="12" customHeight="1" x14ac:dyDescent="0.7">
      <c r="B35" s="147"/>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6"/>
    </row>
    <row r="36" spans="2:37" ht="12" customHeight="1" x14ac:dyDescent="0.7">
      <c r="B36" s="147"/>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6"/>
    </row>
    <row r="37" spans="2:37" ht="12" customHeight="1" x14ac:dyDescent="0.7">
      <c r="B37" s="147"/>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6"/>
    </row>
    <row r="38" spans="2:37" ht="12" customHeight="1" x14ac:dyDescent="0.7">
      <c r="B38" s="147"/>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6"/>
    </row>
    <row r="39" spans="2:37" ht="12" customHeight="1" x14ac:dyDescent="0.7">
      <c r="B39" s="147"/>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6"/>
    </row>
    <row r="40" spans="2:37" ht="12" customHeight="1" x14ac:dyDescent="0.7">
      <c r="B40" s="147"/>
      <c r="C40" s="65"/>
      <c r="D40" s="65"/>
      <c r="E40" s="149"/>
      <c r="F40" s="149"/>
      <c r="G40" s="149"/>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6"/>
    </row>
    <row r="41" spans="2:37" ht="12" customHeight="1" x14ac:dyDescent="0.7">
      <c r="B41" s="147"/>
      <c r="C41" s="65"/>
      <c r="D41" s="65"/>
      <c r="E41" s="149"/>
      <c r="F41" s="149"/>
      <c r="G41" s="149"/>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6"/>
    </row>
    <row r="42" spans="2:37" ht="12" customHeight="1" x14ac:dyDescent="0.7">
      <c r="B42" s="147"/>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6"/>
    </row>
    <row r="43" spans="2:37" ht="12" customHeight="1" x14ac:dyDescent="0.7">
      <c r="B43" s="147"/>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6"/>
    </row>
    <row r="44" spans="2:37" ht="12" customHeight="1" x14ac:dyDescent="0.7">
      <c r="B44" s="147"/>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6"/>
    </row>
    <row r="45" spans="2:37" ht="12" customHeight="1" x14ac:dyDescent="0.7">
      <c r="B45" s="147"/>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6"/>
    </row>
    <row r="46" spans="2:37" ht="12" customHeight="1" x14ac:dyDescent="0.7">
      <c r="B46" s="147"/>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6"/>
    </row>
    <row r="47" spans="2:37" ht="12" customHeight="1" x14ac:dyDescent="0.7">
      <c r="B47" s="147"/>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6"/>
    </row>
    <row r="48" spans="2:37" ht="12" customHeight="1" x14ac:dyDescent="0.7">
      <c r="B48" s="147"/>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6"/>
    </row>
    <row r="49" spans="2:37" ht="12" customHeight="1" x14ac:dyDescent="0.7">
      <c r="B49" s="147"/>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6"/>
    </row>
    <row r="50" spans="2:37" ht="12" customHeight="1" x14ac:dyDescent="0.7">
      <c r="B50" s="147"/>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6"/>
    </row>
    <row r="51" spans="2:37" ht="12" customHeight="1" x14ac:dyDescent="0.7">
      <c r="B51" s="147"/>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6"/>
    </row>
    <row r="52" spans="2:37" ht="12" customHeight="1" x14ac:dyDescent="0.7">
      <c r="B52" s="147"/>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6"/>
    </row>
    <row r="53" spans="2:37" ht="12" customHeight="1" x14ac:dyDescent="0.7">
      <c r="B53" s="147"/>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6"/>
    </row>
    <row r="54" spans="2:37" ht="12" customHeight="1" x14ac:dyDescent="0.7">
      <c r="B54" s="147"/>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6"/>
    </row>
    <row r="55" spans="2:37" ht="42" customHeight="1" x14ac:dyDescent="0.7">
      <c r="B55" s="147"/>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6"/>
    </row>
    <row r="56" spans="2:37" ht="12" customHeight="1" x14ac:dyDescent="0.7">
      <c r="B56" s="147"/>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6"/>
    </row>
    <row r="57" spans="2:37" ht="42" customHeight="1" x14ac:dyDescent="0.7">
      <c r="B57" s="147"/>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6"/>
    </row>
    <row r="58" spans="2:37" ht="12" customHeight="1" x14ac:dyDescent="0.7">
      <c r="B58" s="147"/>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6"/>
    </row>
    <row r="59" spans="2:37" ht="42" customHeight="1" x14ac:dyDescent="0.7">
      <c r="B59" s="147"/>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6"/>
    </row>
    <row r="60" spans="2:37" ht="12" customHeight="1" thickBot="1" x14ac:dyDescent="0.75">
      <c r="B60" s="150"/>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2"/>
    </row>
    <row r="61" spans="2:37" ht="12" customHeight="1" x14ac:dyDescent="0.7">
      <c r="B61" s="9" t="s">
        <v>700</v>
      </c>
      <c r="C61" s="153"/>
      <c r="D61" s="153"/>
    </row>
    <row r="62" spans="2:37" ht="12" customHeight="1" x14ac:dyDescent="0.7">
      <c r="B62" s="9" t="s">
        <v>693</v>
      </c>
      <c r="C62" s="153"/>
      <c r="D62" s="153"/>
    </row>
    <row r="63" spans="2:37" ht="12" customHeight="1" x14ac:dyDescent="0.7"/>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sheetData>
  <sheetProtection algorithmName="SHA-512" hashValue="x0zGWQhfUxSDJciC6/bSBWOabMerXtBy6yM99kY5+gwd2imZc8YNtYRnRwg2Uq1zPNjtcRpW78jR4USss61wUQ==" saltValue="1Do1oGxYD60xT4cYrtKr6Q=="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B11:AA15">
    <cfRule type="expression" dxfId="17" priority="1">
      <formula>$CD$2=TRUE</formula>
    </cfRule>
  </conditionalFormatting>
  <conditionalFormatting sqref="B18:AK60">
    <cfRule type="expression" dxfId="16" priority="2">
      <formula>$CD$2=TRUE</formula>
    </cfRule>
  </conditionalFormatting>
  <conditionalFormatting sqref="F5:O6 T5:AK6">
    <cfRule type="expression" dxfId="15" priority="92">
      <formula>$CD$2=TRUE</formula>
    </cfRule>
  </conditionalFormatting>
  <pageMargins left="0.59055118110236215" right="0.59055118110236215"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100013</xdr:colOff>
                    <xdr:row>0</xdr:row>
                    <xdr:rowOff>104775</xdr:rowOff>
                  </from>
                  <to>
                    <xdr:col>14</xdr:col>
                    <xdr:colOff>76200</xdr:colOff>
                    <xdr:row>1</xdr:row>
                    <xdr:rowOff>176213</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BY197"/>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5.5" style="5" customWidth="1"/>
    <col min="3" max="3" width="15" style="5" customWidth="1"/>
    <col min="4" max="4" width="27.625" style="5" customWidth="1"/>
    <col min="5" max="5" width="6.6875" style="5" customWidth="1"/>
    <col min="6" max="6" width="11.18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4.65" thickBot="1" x14ac:dyDescent="0.75">
      <c r="B2" s="63" t="s">
        <v>456</v>
      </c>
      <c r="C2" s="91" t="s">
        <v>455</v>
      </c>
      <c r="D2" s="73"/>
      <c r="F2" s="328" t="s">
        <v>824</v>
      </c>
      <c r="AC2" s="5" t="s">
        <v>610</v>
      </c>
    </row>
    <row r="3" spans="2:29" ht="12" customHeight="1" thickBot="1" x14ac:dyDescent="0.75">
      <c r="AC3" s="27" t="b">
        <v>0</v>
      </c>
    </row>
    <row r="4" spans="2:29" ht="15" customHeight="1" x14ac:dyDescent="0.7">
      <c r="B4" s="558" t="s">
        <v>762</v>
      </c>
      <c r="C4" s="561" t="s">
        <v>428</v>
      </c>
      <c r="D4" s="561" t="s">
        <v>411</v>
      </c>
      <c r="E4" s="552" t="s">
        <v>437</v>
      </c>
      <c r="F4" s="567" t="s">
        <v>429</v>
      </c>
      <c r="G4" s="552" t="s">
        <v>699</v>
      </c>
      <c r="H4" s="553"/>
      <c r="I4" s="561" t="s">
        <v>430</v>
      </c>
      <c r="J4" s="564" t="s">
        <v>431</v>
      </c>
    </row>
    <row r="5" spans="2:29" ht="12" customHeight="1" x14ac:dyDescent="0.7">
      <c r="B5" s="559"/>
      <c r="C5" s="562"/>
      <c r="D5" s="562"/>
      <c r="E5" s="554"/>
      <c r="F5" s="568"/>
      <c r="G5" s="554"/>
      <c r="H5" s="555"/>
      <c r="I5" s="562"/>
      <c r="J5" s="565"/>
    </row>
    <row r="6" spans="2:29" ht="13.25" customHeight="1" thickBot="1" x14ac:dyDescent="0.75">
      <c r="B6" s="560"/>
      <c r="C6" s="563"/>
      <c r="D6" s="563"/>
      <c r="E6" s="556"/>
      <c r="F6" s="569"/>
      <c r="G6" s="556"/>
      <c r="H6" s="557"/>
      <c r="I6" s="563"/>
      <c r="J6" s="566"/>
    </row>
    <row r="7" spans="2:29" ht="24" customHeight="1" x14ac:dyDescent="0.7">
      <c r="B7" s="255">
        <v>1</v>
      </c>
      <c r="C7" s="256">
        <v>1</v>
      </c>
      <c r="D7" s="257" t="s">
        <v>724</v>
      </c>
      <c r="E7" s="261" t="s">
        <v>730</v>
      </c>
      <c r="F7" s="262" t="s">
        <v>435</v>
      </c>
      <c r="G7" s="263"/>
      <c r="H7" s="220" t="str">
        <f t="shared" ref="H7:H19" si="0">IFERROR(VLOOKUP(G7,$BX$98:$BY$100,2,FALSE),"←記号を選択してください")</f>
        <v>←記号を選択してください</v>
      </c>
      <c r="I7" s="74"/>
      <c r="J7" s="201"/>
    </row>
    <row r="8" spans="2:29" ht="24" customHeight="1" x14ac:dyDescent="0.7">
      <c r="B8" s="258">
        <v>1</v>
      </c>
      <c r="C8" s="259">
        <v>2</v>
      </c>
      <c r="D8" s="260" t="s">
        <v>725</v>
      </c>
      <c r="E8" s="264" t="s">
        <v>731</v>
      </c>
      <c r="F8" s="265" t="s">
        <v>435</v>
      </c>
      <c r="G8" s="266"/>
      <c r="H8" s="222" t="str">
        <f t="shared" si="0"/>
        <v>←記号を選択してください</v>
      </c>
      <c r="I8" s="79"/>
      <c r="J8" s="92"/>
    </row>
    <row r="9" spans="2:29" ht="24" customHeight="1" x14ac:dyDescent="0.7">
      <c r="B9" s="258">
        <v>1</v>
      </c>
      <c r="C9" s="259">
        <v>3</v>
      </c>
      <c r="D9" s="260" t="s">
        <v>726</v>
      </c>
      <c r="E9" s="264" t="s">
        <v>731</v>
      </c>
      <c r="F9" s="265" t="s">
        <v>435</v>
      </c>
      <c r="G9" s="266"/>
      <c r="H9" s="222" t="str">
        <f t="shared" si="0"/>
        <v>←記号を選択してください</v>
      </c>
      <c r="I9" s="79"/>
      <c r="J9" s="92"/>
    </row>
    <row r="10" spans="2:29" ht="24" customHeight="1" x14ac:dyDescent="0.7">
      <c r="B10" s="258">
        <v>1</v>
      </c>
      <c r="C10" s="259">
        <v>4</v>
      </c>
      <c r="D10" s="260" t="s">
        <v>727</v>
      </c>
      <c r="E10" s="264" t="s">
        <v>731</v>
      </c>
      <c r="F10" s="265" t="s">
        <v>443</v>
      </c>
      <c r="G10" s="266"/>
      <c r="H10" s="222" t="str">
        <f t="shared" si="0"/>
        <v>←記号を選択してください</v>
      </c>
      <c r="I10" s="269" t="s">
        <v>435</v>
      </c>
      <c r="J10" s="267" t="s">
        <v>732</v>
      </c>
    </row>
    <row r="11" spans="2:29" ht="24" customHeight="1" x14ac:dyDescent="0.7">
      <c r="B11" s="258">
        <v>1</v>
      </c>
      <c r="C11" s="259">
        <v>5</v>
      </c>
      <c r="D11" s="260" t="s">
        <v>728</v>
      </c>
      <c r="E11" s="264" t="s">
        <v>731</v>
      </c>
      <c r="F11" s="265" t="s">
        <v>435</v>
      </c>
      <c r="G11" s="266"/>
      <c r="H11" s="222" t="str">
        <f t="shared" si="0"/>
        <v>←記号を選択してください</v>
      </c>
      <c r="I11" s="79"/>
      <c r="J11" s="92"/>
    </row>
    <row r="12" spans="2:29" ht="24" customHeight="1" x14ac:dyDescent="0.7">
      <c r="B12" s="258">
        <v>2</v>
      </c>
      <c r="C12" s="259">
        <v>6</v>
      </c>
      <c r="D12" s="260" t="s">
        <v>724</v>
      </c>
      <c r="E12" s="264" t="s">
        <v>730</v>
      </c>
      <c r="F12" s="265" t="s">
        <v>435</v>
      </c>
      <c r="G12" s="266"/>
      <c r="H12" s="222" t="str">
        <f t="shared" si="0"/>
        <v>←記号を選択してください</v>
      </c>
      <c r="I12" s="79"/>
      <c r="J12" s="92"/>
    </row>
    <row r="13" spans="2:29" ht="24" customHeight="1" x14ac:dyDescent="0.7">
      <c r="B13" s="258">
        <v>2</v>
      </c>
      <c r="C13" s="259">
        <v>7</v>
      </c>
      <c r="D13" s="260" t="s">
        <v>725</v>
      </c>
      <c r="E13" s="264" t="s">
        <v>731</v>
      </c>
      <c r="F13" s="265" t="s">
        <v>435</v>
      </c>
      <c r="G13" s="266"/>
      <c r="H13" s="222" t="str">
        <f t="shared" si="0"/>
        <v>←記号を選択してください</v>
      </c>
      <c r="I13" s="79"/>
      <c r="J13" s="92"/>
    </row>
    <row r="14" spans="2:29" ht="24" customHeight="1" x14ac:dyDescent="0.7">
      <c r="B14" s="258">
        <v>3</v>
      </c>
      <c r="C14" s="259">
        <v>8</v>
      </c>
      <c r="D14" s="260" t="s">
        <v>724</v>
      </c>
      <c r="E14" s="264" t="s">
        <v>730</v>
      </c>
      <c r="F14" s="265" t="s">
        <v>435</v>
      </c>
      <c r="G14" s="266"/>
      <c r="H14" s="222" t="str">
        <f t="shared" si="0"/>
        <v>←記号を選択してください</v>
      </c>
      <c r="I14" s="79"/>
      <c r="J14" s="92"/>
    </row>
    <row r="15" spans="2:29" ht="24" customHeight="1" x14ac:dyDescent="0.7">
      <c r="B15" s="258">
        <v>3</v>
      </c>
      <c r="C15" s="259">
        <v>9</v>
      </c>
      <c r="D15" s="260" t="s">
        <v>725</v>
      </c>
      <c r="E15" s="264" t="s">
        <v>731</v>
      </c>
      <c r="F15" s="265" t="s">
        <v>435</v>
      </c>
      <c r="G15" s="266"/>
      <c r="H15" s="222" t="str">
        <f t="shared" si="0"/>
        <v>←記号を選択してください</v>
      </c>
      <c r="I15" s="79"/>
      <c r="J15" s="92"/>
    </row>
    <row r="16" spans="2:29" ht="24" customHeight="1" x14ac:dyDescent="0.7">
      <c r="B16" s="258">
        <v>3</v>
      </c>
      <c r="C16" s="259">
        <v>10</v>
      </c>
      <c r="D16" s="260" t="s">
        <v>729</v>
      </c>
      <c r="E16" s="264" t="s">
        <v>731</v>
      </c>
      <c r="F16" s="265" t="s">
        <v>436</v>
      </c>
      <c r="G16" s="266" t="s">
        <v>718</v>
      </c>
      <c r="H16" s="268" t="str">
        <f t="shared" si="0"/>
        <v>少量排出源に該当するため</v>
      </c>
      <c r="I16" s="79"/>
      <c r="J16" s="267" t="s">
        <v>733</v>
      </c>
    </row>
    <row r="17" spans="2:10" ht="24" customHeight="1" x14ac:dyDescent="0.7">
      <c r="B17" s="75"/>
      <c r="C17" s="228"/>
      <c r="D17" s="94"/>
      <c r="E17" s="76"/>
      <c r="F17" s="221"/>
      <c r="G17" s="78"/>
      <c r="H17" s="222" t="str">
        <f t="shared" si="0"/>
        <v>←記号を選択してください</v>
      </c>
      <c r="I17" s="79"/>
      <c r="J17" s="92"/>
    </row>
    <row r="18" spans="2:10" ht="24" customHeight="1" x14ac:dyDescent="0.7">
      <c r="B18" s="75"/>
      <c r="C18" s="228"/>
      <c r="D18" s="94"/>
      <c r="E18" s="76"/>
      <c r="F18" s="221"/>
      <c r="G18" s="78"/>
      <c r="H18" s="222" t="str">
        <f t="shared" si="0"/>
        <v>←記号を選択してください</v>
      </c>
      <c r="I18" s="79"/>
      <c r="J18" s="92"/>
    </row>
    <row r="19" spans="2:10" ht="24" customHeight="1" thickBot="1" x14ac:dyDescent="0.75">
      <c r="B19" s="80"/>
      <c r="C19" s="229"/>
      <c r="D19" s="95"/>
      <c r="E19" s="81"/>
      <c r="F19" s="223"/>
      <c r="G19" s="82"/>
      <c r="H19" s="224" t="str">
        <f t="shared" si="0"/>
        <v>←記号を選択してください</v>
      </c>
      <c r="I19" s="83"/>
      <c r="J19" s="93"/>
    </row>
    <row r="20" spans="2:10" ht="12" customHeight="1" x14ac:dyDescent="0.7"/>
    <row r="21" spans="2:10" ht="12" customHeight="1" x14ac:dyDescent="0.7">
      <c r="B21" s="8" t="s">
        <v>448</v>
      </c>
      <c r="C21" s="5" t="s">
        <v>644</v>
      </c>
    </row>
    <row r="22" spans="2:10" ht="12" customHeight="1" x14ac:dyDescent="0.7">
      <c r="B22" s="8"/>
      <c r="C22" s="5" t="s">
        <v>449</v>
      </c>
    </row>
    <row r="23" spans="2:10" ht="12" customHeight="1" x14ac:dyDescent="0.7">
      <c r="B23" s="8" t="s">
        <v>450</v>
      </c>
      <c r="C23" s="5" t="s">
        <v>645</v>
      </c>
    </row>
    <row r="24" spans="2:10" ht="12" customHeight="1" x14ac:dyDescent="0.7">
      <c r="B24" s="8"/>
      <c r="C24" s="5" t="s">
        <v>526</v>
      </c>
      <c r="D24" s="191"/>
    </row>
    <row r="25" spans="2:10" ht="12" customHeight="1" x14ac:dyDescent="0.7">
      <c r="B25" s="8"/>
      <c r="C25" s="5" t="s">
        <v>778</v>
      </c>
      <c r="D25" s="191"/>
    </row>
    <row r="26" spans="2:10" ht="12" customHeight="1" x14ac:dyDescent="0.7">
      <c r="B26" s="8" t="s">
        <v>451</v>
      </c>
      <c r="C26" s="192" t="s">
        <v>646</v>
      </c>
    </row>
    <row r="27" spans="2:10" ht="12" customHeight="1" x14ac:dyDescent="0.7">
      <c r="B27" s="8"/>
      <c r="C27" s="33" t="s">
        <v>642</v>
      </c>
    </row>
    <row r="28" spans="2:10" ht="12" customHeight="1" x14ac:dyDescent="0.7">
      <c r="B28" s="8" t="s">
        <v>452</v>
      </c>
      <c r="C28" s="5" t="s">
        <v>643</v>
      </c>
    </row>
    <row r="29" spans="2:10" ht="12" customHeight="1" x14ac:dyDescent="0.7">
      <c r="B29" s="8"/>
      <c r="C29" s="5" t="s">
        <v>527</v>
      </c>
    </row>
    <row r="30" spans="2:10" ht="12" customHeight="1" x14ac:dyDescent="0.7">
      <c r="B30" s="8" t="s">
        <v>453</v>
      </c>
      <c r="C30" s="5" t="s">
        <v>528</v>
      </c>
    </row>
    <row r="31" spans="2:10" ht="12" customHeight="1" x14ac:dyDescent="0.7">
      <c r="B31" s="8" t="s">
        <v>454</v>
      </c>
      <c r="C31" s="173" t="s">
        <v>801</v>
      </c>
    </row>
    <row r="32" spans="2:10" ht="12" customHeight="1" x14ac:dyDescent="0.7"/>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thickBot="1" x14ac:dyDescent="0.75">
      <c r="BT97" s="5" t="s">
        <v>439</v>
      </c>
      <c r="BU97" s="237"/>
      <c r="BV97" s="5" t="s">
        <v>440</v>
      </c>
      <c r="BX97" s="5" t="s">
        <v>441</v>
      </c>
    </row>
    <row r="98" spans="72:77" ht="12" customHeight="1" x14ac:dyDescent="0.7">
      <c r="BT98" s="29" t="s">
        <v>432</v>
      </c>
      <c r="BU98" s="237"/>
      <c r="BV98" s="29" t="s">
        <v>435</v>
      </c>
      <c r="BX98" s="84" t="s">
        <v>446</v>
      </c>
      <c r="BY98" s="85" t="s">
        <v>444</v>
      </c>
    </row>
    <row r="99" spans="72:77" ht="12" customHeight="1" x14ac:dyDescent="0.7">
      <c r="BT99" s="86" t="s">
        <v>433</v>
      </c>
      <c r="BV99" s="238" t="s">
        <v>443</v>
      </c>
      <c r="BX99" s="87" t="s">
        <v>442</v>
      </c>
      <c r="BY99" s="88" t="s">
        <v>445</v>
      </c>
    </row>
    <row r="100" spans="72:77" ht="12" customHeight="1" thickBot="1" x14ac:dyDescent="0.75">
      <c r="BT100" s="86" t="s">
        <v>438</v>
      </c>
      <c r="BV100" s="30" t="s">
        <v>436</v>
      </c>
      <c r="BX100" s="89" t="s">
        <v>447</v>
      </c>
      <c r="BY100" s="90" t="s">
        <v>684</v>
      </c>
    </row>
    <row r="101" spans="72:77" ht="12" customHeight="1" thickBot="1" x14ac:dyDescent="0.75">
      <c r="BT101" s="30" t="s">
        <v>434</v>
      </c>
    </row>
    <row r="102" spans="72:77" ht="12" customHeight="1" x14ac:dyDescent="0.7"/>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sheetData>
  <sheetProtection algorithmName="SHA-512" hashValue="xVVAsk2cAZ7DVI+2h69wiwh7yustGbGPl45pU3oSVcEzoEYXgp+y4t215lqJ6+9jUc5mD76iibwB6Qi4XU9ZWw==" saltValue="IwerepC4tacd72Nf41+Wt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4" priority="93">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100013</xdr:rowOff>
                  </from>
                  <to>
                    <xdr:col>3</xdr:col>
                    <xdr:colOff>1676400</xdr:colOff>
                    <xdr:row>1</xdr:row>
                    <xdr:rowOff>176213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9"/>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5.625" style="5" customWidth="1"/>
    <col min="3" max="3" width="6.6875" style="5" customWidth="1"/>
    <col min="4" max="4" width="14.6875" style="5" customWidth="1"/>
    <col min="5" max="5" width="27" style="5" customWidth="1"/>
    <col min="6" max="8" width="13.625" style="5" customWidth="1"/>
    <col min="9" max="10" width="6.6875" style="5" customWidth="1"/>
    <col min="11" max="11" width="13" style="5" customWidth="1"/>
    <col min="12" max="12" width="4.625" style="5" customWidth="1"/>
    <col min="13" max="13" width="13.6875" style="5" customWidth="1"/>
    <col min="14" max="14" width="4.625" style="5" customWidth="1"/>
    <col min="15" max="15" width="35.625" style="5" customWidth="1"/>
    <col min="16" max="52" width="2.1875" style="5" customWidth="1"/>
    <col min="53" max="53" width="2.1875" style="5" hidden="1" customWidth="1"/>
    <col min="54" max="54" width="7.625" style="5" hidden="1" customWidth="1"/>
    <col min="55" max="55" width="2.1875" style="5" hidden="1" customWidth="1"/>
    <col min="56" max="75" width="2.1875" style="5" customWidth="1"/>
    <col min="76" max="76" width="8.6875" style="5"/>
    <col min="77" max="77" width="36.625" style="5" customWidth="1"/>
    <col min="78" max="78" width="8.6875" style="5"/>
    <col min="79" max="79" width="6.125" style="5" customWidth="1"/>
    <col min="80" max="80" width="8.6875" style="5"/>
    <col min="81" max="81" width="8.1875" style="5" customWidth="1"/>
    <col min="82" max="82" width="9.6875" style="5" customWidth="1"/>
    <col min="83" max="83" width="6.5" style="5" customWidth="1"/>
    <col min="84" max="16384" width="8.6875" style="5"/>
  </cols>
  <sheetData>
    <row r="1" spans="2:66" ht="12" customHeight="1" x14ac:dyDescent="0.7"/>
    <row r="2" spans="2:66" ht="14.65" thickBot="1" x14ac:dyDescent="0.75">
      <c r="B2" s="63" t="s">
        <v>457</v>
      </c>
      <c r="C2" s="91" t="s">
        <v>647</v>
      </c>
      <c r="D2" s="73"/>
      <c r="E2" s="73"/>
      <c r="BB2" s="24" t="s">
        <v>610</v>
      </c>
    </row>
    <row r="3" spans="2:66" ht="12" customHeight="1" thickBot="1" x14ac:dyDescent="0.75">
      <c r="BB3" s="34" t="b">
        <v>0</v>
      </c>
    </row>
    <row r="4" spans="2:66" ht="15.6" customHeight="1" x14ac:dyDescent="0.7">
      <c r="B4" s="558" t="s">
        <v>762</v>
      </c>
      <c r="C4" s="561" t="s">
        <v>648</v>
      </c>
      <c r="D4" s="561" t="s">
        <v>428</v>
      </c>
      <c r="E4" s="570" t="s">
        <v>458</v>
      </c>
      <c r="F4" s="573" t="s">
        <v>459</v>
      </c>
      <c r="G4" s="574"/>
      <c r="H4" s="574"/>
      <c r="I4" s="574"/>
      <c r="J4" s="574"/>
      <c r="K4" s="573" t="s">
        <v>460</v>
      </c>
      <c r="L4" s="574"/>
      <c r="M4" s="573" t="s">
        <v>649</v>
      </c>
      <c r="N4" s="574"/>
      <c r="O4" s="577" t="s">
        <v>431</v>
      </c>
    </row>
    <row r="5" spans="2:66" ht="12.6" customHeight="1" x14ac:dyDescent="0.7">
      <c r="B5" s="559"/>
      <c r="C5" s="562"/>
      <c r="D5" s="562"/>
      <c r="E5" s="571"/>
      <c r="F5" s="575" t="s">
        <v>650</v>
      </c>
      <c r="G5" s="580" t="s">
        <v>651</v>
      </c>
      <c r="H5" s="581"/>
      <c r="I5" s="575" t="s">
        <v>652</v>
      </c>
      <c r="J5" s="584" t="s">
        <v>653</v>
      </c>
      <c r="K5" s="582" t="s">
        <v>654</v>
      </c>
      <c r="L5" s="575" t="s">
        <v>652</v>
      </c>
      <c r="M5" s="582" t="s">
        <v>654</v>
      </c>
      <c r="N5" s="575" t="s">
        <v>652</v>
      </c>
      <c r="O5" s="578"/>
      <c r="BM5" s="96"/>
      <c r="BN5" s="97"/>
    </row>
    <row r="6" spans="2:66" ht="24.75" customHeight="1" thickBot="1" x14ac:dyDescent="0.75">
      <c r="B6" s="560"/>
      <c r="C6" s="563"/>
      <c r="D6" s="563"/>
      <c r="E6" s="572"/>
      <c r="F6" s="576"/>
      <c r="G6" s="202" t="s">
        <v>655</v>
      </c>
      <c r="H6" s="202" t="s">
        <v>656</v>
      </c>
      <c r="I6" s="576"/>
      <c r="J6" s="585"/>
      <c r="K6" s="583"/>
      <c r="L6" s="576"/>
      <c r="M6" s="583"/>
      <c r="N6" s="576"/>
      <c r="O6" s="579"/>
      <c r="BM6" s="98"/>
      <c r="BN6" s="97"/>
    </row>
    <row r="7" spans="2:66" ht="24" customHeight="1" x14ac:dyDescent="0.7">
      <c r="B7" s="270">
        <v>1</v>
      </c>
      <c r="C7" s="271">
        <v>1</v>
      </c>
      <c r="D7" s="259">
        <v>1</v>
      </c>
      <c r="E7" s="275" t="s">
        <v>734</v>
      </c>
      <c r="F7" s="279" t="s">
        <v>739</v>
      </c>
      <c r="G7" s="99"/>
      <c r="H7" s="100"/>
      <c r="I7" s="77"/>
      <c r="J7" s="279" t="s">
        <v>745</v>
      </c>
      <c r="K7" s="279"/>
      <c r="L7" s="281" t="str">
        <f t="shared" ref="L7:L17" si="0">IFERROR(VLOOKUP(K7,$CF$103:$CG$105,2,FALSE),"")</f>
        <v/>
      </c>
      <c r="M7" s="279" t="s">
        <v>657</v>
      </c>
      <c r="N7" s="281" t="str">
        <f t="shared" ref="N7:N17" si="1">IFERROR(VLOOKUP(M7,$CF$103:$CG$105,2,FALSE),"")</f>
        <v>Tier 1</v>
      </c>
      <c r="O7" s="282"/>
      <c r="BM7" s="98"/>
      <c r="BN7" s="97"/>
    </row>
    <row r="8" spans="2:66" ht="24" customHeight="1" x14ac:dyDescent="0.7">
      <c r="B8" s="272">
        <v>1</v>
      </c>
      <c r="C8" s="273">
        <v>2</v>
      </c>
      <c r="D8" s="274">
        <v>2</v>
      </c>
      <c r="E8" s="276" t="s">
        <v>481</v>
      </c>
      <c r="F8" s="280" t="s">
        <v>739</v>
      </c>
      <c r="G8" s="105"/>
      <c r="H8" s="106"/>
      <c r="I8" s="104"/>
      <c r="J8" s="280" t="s">
        <v>745</v>
      </c>
      <c r="K8" s="280" t="s">
        <v>658</v>
      </c>
      <c r="L8" s="283" t="str">
        <f t="shared" si="0"/>
        <v>Tier 2</v>
      </c>
      <c r="M8" s="280" t="s">
        <v>657</v>
      </c>
      <c r="N8" s="283" t="str">
        <f t="shared" si="1"/>
        <v>Tier 1</v>
      </c>
      <c r="O8" s="284" t="s">
        <v>747</v>
      </c>
      <c r="BM8" s="98"/>
      <c r="BN8" s="97"/>
    </row>
    <row r="9" spans="2:66" ht="66" customHeight="1" x14ac:dyDescent="0.7">
      <c r="B9" s="272">
        <v>1</v>
      </c>
      <c r="C9" s="273">
        <v>3</v>
      </c>
      <c r="D9" s="274">
        <v>3</v>
      </c>
      <c r="E9" s="276" t="s">
        <v>481</v>
      </c>
      <c r="F9" s="280" t="s">
        <v>739</v>
      </c>
      <c r="G9" s="105"/>
      <c r="H9" s="106"/>
      <c r="I9" s="104"/>
      <c r="J9" s="280" t="s">
        <v>746</v>
      </c>
      <c r="K9" s="280" t="s">
        <v>658</v>
      </c>
      <c r="L9" s="283" t="str">
        <f t="shared" si="0"/>
        <v>Tier 2</v>
      </c>
      <c r="M9" s="280" t="s">
        <v>657</v>
      </c>
      <c r="N9" s="283" t="str">
        <f t="shared" si="1"/>
        <v>Tier 1</v>
      </c>
      <c r="O9" s="285" t="s">
        <v>790</v>
      </c>
      <c r="BM9" s="98"/>
      <c r="BN9" s="97"/>
    </row>
    <row r="10" spans="2:66" ht="24" customHeight="1" x14ac:dyDescent="0.7">
      <c r="B10" s="272">
        <v>1</v>
      </c>
      <c r="C10" s="273">
        <v>4</v>
      </c>
      <c r="D10" s="274">
        <v>4</v>
      </c>
      <c r="E10" s="276" t="s">
        <v>473</v>
      </c>
      <c r="F10" s="280" t="s">
        <v>739</v>
      </c>
      <c r="G10" s="105"/>
      <c r="H10" s="106"/>
      <c r="I10" s="104"/>
      <c r="J10" s="280" t="s">
        <v>745</v>
      </c>
      <c r="K10" s="280" t="s">
        <v>657</v>
      </c>
      <c r="L10" s="283" t="str">
        <f t="shared" si="0"/>
        <v>Tier 1</v>
      </c>
      <c r="M10" s="280" t="s">
        <v>657</v>
      </c>
      <c r="N10" s="283" t="str">
        <f t="shared" si="1"/>
        <v>Tier 1</v>
      </c>
      <c r="O10" s="284"/>
      <c r="BM10" s="98"/>
      <c r="BN10" s="97"/>
    </row>
    <row r="11" spans="2:66" ht="24" customHeight="1" x14ac:dyDescent="0.7">
      <c r="B11" s="272">
        <v>1</v>
      </c>
      <c r="C11" s="273">
        <v>5</v>
      </c>
      <c r="D11" s="274">
        <v>4</v>
      </c>
      <c r="E11" s="276" t="s">
        <v>735</v>
      </c>
      <c r="F11" s="280" t="s">
        <v>740</v>
      </c>
      <c r="G11" s="277" t="s">
        <v>742</v>
      </c>
      <c r="H11" s="278" t="s">
        <v>743</v>
      </c>
      <c r="I11" s="280" t="s">
        <v>515</v>
      </c>
      <c r="J11" s="280" t="s">
        <v>716</v>
      </c>
      <c r="K11" s="280"/>
      <c r="L11" s="283" t="str">
        <f t="shared" si="0"/>
        <v/>
      </c>
      <c r="M11" s="280"/>
      <c r="N11" s="283" t="str">
        <f t="shared" si="1"/>
        <v/>
      </c>
      <c r="O11" s="284" t="s">
        <v>748</v>
      </c>
      <c r="BM11" s="98"/>
      <c r="BN11" s="97"/>
    </row>
    <row r="12" spans="2:66" ht="24" customHeight="1" x14ac:dyDescent="0.7">
      <c r="B12" s="272">
        <v>1</v>
      </c>
      <c r="C12" s="273">
        <v>6</v>
      </c>
      <c r="D12" s="274">
        <v>4</v>
      </c>
      <c r="E12" s="276" t="s">
        <v>736</v>
      </c>
      <c r="F12" s="280" t="s">
        <v>740</v>
      </c>
      <c r="G12" s="277" t="s">
        <v>742</v>
      </c>
      <c r="H12" s="278" t="s">
        <v>743</v>
      </c>
      <c r="I12" s="280" t="s">
        <v>515</v>
      </c>
      <c r="J12" s="280" t="s">
        <v>745</v>
      </c>
      <c r="K12" s="280"/>
      <c r="L12" s="283" t="str">
        <f t="shared" si="0"/>
        <v/>
      </c>
      <c r="M12" s="280"/>
      <c r="N12" s="283" t="str">
        <f t="shared" si="1"/>
        <v/>
      </c>
      <c r="O12" s="284" t="s">
        <v>748</v>
      </c>
      <c r="BM12" s="98"/>
      <c r="BN12" s="97"/>
    </row>
    <row r="13" spans="2:66" ht="24" customHeight="1" x14ac:dyDescent="0.7">
      <c r="B13" s="272">
        <v>1</v>
      </c>
      <c r="C13" s="273">
        <v>7</v>
      </c>
      <c r="D13" s="274">
        <v>4</v>
      </c>
      <c r="E13" s="276" t="s">
        <v>737</v>
      </c>
      <c r="F13" s="280" t="s">
        <v>740</v>
      </c>
      <c r="G13" s="277" t="s">
        <v>744</v>
      </c>
      <c r="H13" s="278" t="s">
        <v>743</v>
      </c>
      <c r="I13" s="280" t="s">
        <v>514</v>
      </c>
      <c r="J13" s="280" t="s">
        <v>745</v>
      </c>
      <c r="K13" s="280"/>
      <c r="L13" s="283" t="str">
        <f t="shared" si="0"/>
        <v/>
      </c>
      <c r="M13" s="280"/>
      <c r="N13" s="283" t="str">
        <f t="shared" si="1"/>
        <v/>
      </c>
      <c r="O13" s="284" t="s">
        <v>748</v>
      </c>
      <c r="BM13" s="98"/>
      <c r="BN13" s="97"/>
    </row>
    <row r="14" spans="2:66" ht="24" customHeight="1" x14ac:dyDescent="0.7">
      <c r="B14" s="272">
        <v>1</v>
      </c>
      <c r="C14" s="273">
        <v>8</v>
      </c>
      <c r="D14" s="274">
        <v>4</v>
      </c>
      <c r="E14" s="276" t="s">
        <v>738</v>
      </c>
      <c r="F14" s="280" t="s">
        <v>740</v>
      </c>
      <c r="G14" s="277" t="s">
        <v>744</v>
      </c>
      <c r="H14" s="278" t="s">
        <v>743</v>
      </c>
      <c r="I14" s="280" t="s">
        <v>514</v>
      </c>
      <c r="J14" s="280" t="s">
        <v>745</v>
      </c>
      <c r="K14" s="280"/>
      <c r="L14" s="283" t="str">
        <f t="shared" si="0"/>
        <v/>
      </c>
      <c r="M14" s="280"/>
      <c r="N14" s="283" t="str">
        <f t="shared" si="1"/>
        <v/>
      </c>
      <c r="O14" s="284" t="s">
        <v>748</v>
      </c>
      <c r="BM14" s="98"/>
      <c r="BN14" s="97"/>
    </row>
    <row r="15" spans="2:66" ht="24" customHeight="1" x14ac:dyDescent="0.7">
      <c r="B15" s="272">
        <v>1</v>
      </c>
      <c r="C15" s="273">
        <v>9</v>
      </c>
      <c r="D15" s="274">
        <v>5</v>
      </c>
      <c r="E15" s="276" t="s">
        <v>468</v>
      </c>
      <c r="F15" s="280" t="s">
        <v>741</v>
      </c>
      <c r="G15" s="105"/>
      <c r="H15" s="106"/>
      <c r="I15" s="104"/>
      <c r="J15" s="280" t="s">
        <v>745</v>
      </c>
      <c r="K15" s="280" t="s">
        <v>657</v>
      </c>
      <c r="L15" s="283" t="str">
        <f t="shared" si="0"/>
        <v>Tier 1</v>
      </c>
      <c r="M15" s="280" t="s">
        <v>657</v>
      </c>
      <c r="N15" s="283" t="str">
        <f t="shared" si="1"/>
        <v>Tier 1</v>
      </c>
      <c r="O15" s="284" t="s">
        <v>751</v>
      </c>
      <c r="BM15" s="98"/>
      <c r="BN15" s="97"/>
    </row>
    <row r="16" spans="2:66" ht="24" customHeight="1" x14ac:dyDescent="0.7">
      <c r="B16" s="272">
        <v>1</v>
      </c>
      <c r="C16" s="273">
        <v>10</v>
      </c>
      <c r="D16" s="274">
        <v>5</v>
      </c>
      <c r="E16" s="276" t="s">
        <v>468</v>
      </c>
      <c r="F16" s="280" t="s">
        <v>741</v>
      </c>
      <c r="G16" s="105"/>
      <c r="H16" s="106"/>
      <c r="I16" s="104"/>
      <c r="J16" s="280" t="s">
        <v>745</v>
      </c>
      <c r="K16" s="280" t="s">
        <v>657</v>
      </c>
      <c r="L16" s="283" t="str">
        <f t="shared" si="0"/>
        <v>Tier 1</v>
      </c>
      <c r="M16" s="280" t="s">
        <v>657</v>
      </c>
      <c r="N16" s="283" t="str">
        <f t="shared" si="1"/>
        <v>Tier 1</v>
      </c>
      <c r="O16" s="284" t="s">
        <v>752</v>
      </c>
      <c r="BM16" s="98"/>
      <c r="BN16" s="97"/>
    </row>
    <row r="17" spans="2:66" ht="24" customHeight="1" x14ac:dyDescent="0.7">
      <c r="B17" s="272">
        <v>2</v>
      </c>
      <c r="C17" s="273">
        <v>11</v>
      </c>
      <c r="D17" s="274">
        <v>6</v>
      </c>
      <c r="E17" s="276" t="s">
        <v>734</v>
      </c>
      <c r="F17" s="280" t="s">
        <v>739</v>
      </c>
      <c r="G17" s="105"/>
      <c r="H17" s="106"/>
      <c r="I17" s="104"/>
      <c r="J17" s="280" t="s">
        <v>745</v>
      </c>
      <c r="K17" s="280"/>
      <c r="L17" s="283" t="str">
        <f t="shared" si="0"/>
        <v/>
      </c>
      <c r="M17" s="280" t="s">
        <v>657</v>
      </c>
      <c r="N17" s="283" t="str">
        <f t="shared" si="1"/>
        <v>Tier 1</v>
      </c>
      <c r="O17" s="284"/>
      <c r="BM17" s="98"/>
      <c r="BN17" s="97"/>
    </row>
    <row r="18" spans="2:66" ht="24" customHeight="1" x14ac:dyDescent="0.7">
      <c r="B18" s="272">
        <v>2</v>
      </c>
      <c r="C18" s="273">
        <v>12</v>
      </c>
      <c r="D18" s="274">
        <v>7</v>
      </c>
      <c r="E18" s="276" t="s">
        <v>481</v>
      </c>
      <c r="F18" s="280" t="s">
        <v>739</v>
      </c>
      <c r="G18" s="105"/>
      <c r="H18" s="106"/>
      <c r="I18" s="104"/>
      <c r="J18" s="280" t="s">
        <v>745</v>
      </c>
      <c r="K18" s="280" t="s">
        <v>658</v>
      </c>
      <c r="L18" s="283" t="str">
        <f t="shared" ref="L18:L21" si="2">IFERROR(VLOOKUP(K18,$CF$103:$CG$105,2,FALSE),"")</f>
        <v>Tier 2</v>
      </c>
      <c r="M18" s="280" t="s">
        <v>657</v>
      </c>
      <c r="N18" s="283" t="str">
        <f t="shared" ref="N18:N21" si="3">IFERROR(VLOOKUP(M18,$CF$103:$CG$105,2,FALSE),"")</f>
        <v>Tier 1</v>
      </c>
      <c r="O18" s="284" t="s">
        <v>747</v>
      </c>
      <c r="BM18" s="98"/>
      <c r="BN18" s="97"/>
    </row>
    <row r="19" spans="2:66" ht="24" customHeight="1" x14ac:dyDescent="0.7">
      <c r="B19" s="272">
        <v>3</v>
      </c>
      <c r="C19" s="273">
        <v>13</v>
      </c>
      <c r="D19" s="274">
        <v>8</v>
      </c>
      <c r="E19" s="276" t="s">
        <v>734</v>
      </c>
      <c r="F19" s="280" t="s">
        <v>739</v>
      </c>
      <c r="G19" s="105"/>
      <c r="H19" s="106"/>
      <c r="I19" s="104"/>
      <c r="J19" s="280" t="s">
        <v>745</v>
      </c>
      <c r="K19" s="280"/>
      <c r="L19" s="283" t="str">
        <f t="shared" si="2"/>
        <v/>
      </c>
      <c r="M19" s="280" t="s">
        <v>657</v>
      </c>
      <c r="N19" s="283" t="str">
        <f t="shared" si="3"/>
        <v>Tier 1</v>
      </c>
      <c r="O19" s="284"/>
      <c r="BM19" s="98"/>
      <c r="BN19" s="97"/>
    </row>
    <row r="20" spans="2:66" ht="24" customHeight="1" x14ac:dyDescent="0.7">
      <c r="B20" s="272">
        <v>3</v>
      </c>
      <c r="C20" s="273">
        <v>14</v>
      </c>
      <c r="D20" s="274">
        <v>9</v>
      </c>
      <c r="E20" s="276" t="s">
        <v>478</v>
      </c>
      <c r="F20" s="280" t="s">
        <v>739</v>
      </c>
      <c r="G20" s="105"/>
      <c r="H20" s="106"/>
      <c r="I20" s="104"/>
      <c r="J20" s="280" t="s">
        <v>745</v>
      </c>
      <c r="K20" s="280" t="s">
        <v>657</v>
      </c>
      <c r="L20" s="283" t="str">
        <f t="shared" si="2"/>
        <v>Tier 1</v>
      </c>
      <c r="M20" s="280" t="s">
        <v>657</v>
      </c>
      <c r="N20" s="283" t="str">
        <f t="shared" si="3"/>
        <v>Tier 1</v>
      </c>
      <c r="O20" s="284" t="s">
        <v>749</v>
      </c>
      <c r="BM20" s="98"/>
      <c r="BN20" s="97"/>
    </row>
    <row r="21" spans="2:66" ht="24" customHeight="1" x14ac:dyDescent="0.7">
      <c r="B21" s="101"/>
      <c r="C21" s="102"/>
      <c r="D21" s="235"/>
      <c r="E21" s="103"/>
      <c r="F21" s="104"/>
      <c r="G21" s="105"/>
      <c r="H21" s="106"/>
      <c r="I21" s="104"/>
      <c r="J21" s="104"/>
      <c r="K21" s="104"/>
      <c r="L21" s="174" t="str">
        <f t="shared" si="2"/>
        <v/>
      </c>
      <c r="M21" s="104"/>
      <c r="N21" s="174" t="str">
        <f t="shared" si="3"/>
        <v/>
      </c>
      <c r="O21" s="217"/>
      <c r="BM21" s="98"/>
      <c r="BN21" s="97"/>
    </row>
    <row r="22" spans="2:66" ht="24" customHeight="1" x14ac:dyDescent="0.7">
      <c r="B22" s="101"/>
      <c r="C22" s="102"/>
      <c r="D22" s="235"/>
      <c r="E22" s="103"/>
      <c r="F22" s="104"/>
      <c r="G22" s="105"/>
      <c r="H22" s="106"/>
      <c r="I22" s="104"/>
      <c r="J22" s="104"/>
      <c r="K22" s="104"/>
      <c r="L22" s="174" t="str">
        <f>IFERROR(VLOOKUP(K22,$CF$103:$CG$105,2,FALSE),"")</f>
        <v/>
      </c>
      <c r="M22" s="104"/>
      <c r="N22" s="174" t="str">
        <f>IFERROR(VLOOKUP(M22,$CF$103:$CG$105,2,FALSE),"")</f>
        <v/>
      </c>
      <c r="O22" s="217"/>
      <c r="BM22" s="98"/>
      <c r="BN22" s="97"/>
    </row>
    <row r="23" spans="2:66" ht="24" customHeight="1" x14ac:dyDescent="0.7">
      <c r="B23" s="101"/>
      <c r="C23" s="102"/>
      <c r="D23" s="235"/>
      <c r="E23" s="103"/>
      <c r="F23" s="104"/>
      <c r="G23" s="105"/>
      <c r="H23" s="106"/>
      <c r="I23" s="104"/>
      <c r="J23" s="104"/>
      <c r="K23" s="104"/>
      <c r="L23" s="174" t="str">
        <f>IFERROR(VLOOKUP(K23,$CF$103:$CG$105,2,FALSE),"")</f>
        <v/>
      </c>
      <c r="M23" s="104"/>
      <c r="N23" s="174" t="str">
        <f>IFERROR(VLOOKUP(M23,$CF$103:$CG$105,2,FALSE),"")</f>
        <v/>
      </c>
      <c r="O23" s="217"/>
      <c r="BM23" s="98"/>
      <c r="BN23" s="97"/>
    </row>
    <row r="24" spans="2:66" ht="24" customHeight="1" x14ac:dyDescent="0.7">
      <c r="B24" s="101"/>
      <c r="C24" s="102"/>
      <c r="D24" s="235"/>
      <c r="E24" s="103"/>
      <c r="F24" s="104"/>
      <c r="G24" s="105"/>
      <c r="H24" s="106"/>
      <c r="I24" s="104"/>
      <c r="J24" s="104"/>
      <c r="K24" s="104"/>
      <c r="L24" s="174" t="str">
        <f>IFERROR(VLOOKUP(K24,$CF$103:$CG$105,2,FALSE),"")</f>
        <v/>
      </c>
      <c r="M24" s="104"/>
      <c r="N24" s="174" t="str">
        <f>IFERROR(VLOOKUP(M24,$CF$103:$CG$105,2,FALSE),"")</f>
        <v/>
      </c>
      <c r="O24" s="217"/>
      <c r="BM24" s="98"/>
      <c r="BN24" s="97"/>
    </row>
    <row r="25" spans="2:66" ht="24" customHeight="1" x14ac:dyDescent="0.7">
      <c r="B25" s="101"/>
      <c r="C25" s="102"/>
      <c r="D25" s="235"/>
      <c r="E25" s="103"/>
      <c r="F25" s="104"/>
      <c r="G25" s="105"/>
      <c r="H25" s="106"/>
      <c r="I25" s="104"/>
      <c r="J25" s="104"/>
      <c r="K25" s="104"/>
      <c r="L25" s="174" t="str">
        <f>IFERROR(VLOOKUP(K25,$CF$103:$CG$105,2,FALSE),"")</f>
        <v/>
      </c>
      <c r="M25" s="104"/>
      <c r="N25" s="174" t="str">
        <f>IFERROR(VLOOKUP(M25,$CF$103:$CG$105,2,FALSE),"")</f>
        <v/>
      </c>
      <c r="O25" s="217"/>
      <c r="BM25" s="98"/>
      <c r="BN25" s="97"/>
    </row>
    <row r="26" spans="2:66" ht="24" customHeight="1" thickBot="1" x14ac:dyDescent="0.75">
      <c r="B26" s="107"/>
      <c r="C26" s="108"/>
      <c r="D26" s="236"/>
      <c r="E26" s="109"/>
      <c r="F26" s="110"/>
      <c r="G26" s="111"/>
      <c r="H26" s="112"/>
      <c r="I26" s="110"/>
      <c r="J26" s="110"/>
      <c r="K26" s="110"/>
      <c r="L26" s="175" t="str">
        <f>IFERROR(VLOOKUP(K26,$CF$103:$CG$105,2,FALSE),"")</f>
        <v/>
      </c>
      <c r="M26" s="110"/>
      <c r="N26" s="175" t="str">
        <f>IFERROR(VLOOKUP(M26,$CF$103:$CG$105,2,FALSE),"")</f>
        <v/>
      </c>
      <c r="O26" s="218"/>
      <c r="BM26" s="98"/>
      <c r="BN26" s="97"/>
    </row>
    <row r="27" spans="2:66" ht="12" customHeight="1" x14ac:dyDescent="0.7">
      <c r="I27" s="113"/>
      <c r="J27" s="113"/>
      <c r="K27" s="113"/>
      <c r="L27" s="113"/>
      <c r="M27" s="113"/>
      <c r="BM27" s="98"/>
      <c r="BN27" s="97"/>
    </row>
    <row r="28" spans="2:66" ht="12" customHeight="1" x14ac:dyDescent="0.7">
      <c r="B28" s="8" t="s">
        <v>525</v>
      </c>
      <c r="C28" s="5" t="s">
        <v>513</v>
      </c>
      <c r="I28" s="113"/>
      <c r="J28" s="113"/>
      <c r="K28" s="113"/>
      <c r="L28" s="113"/>
      <c r="M28" s="113"/>
      <c r="BM28" s="98"/>
      <c r="BN28" s="97"/>
    </row>
    <row r="29" spans="2:66" ht="12" customHeight="1" x14ac:dyDescent="0.7">
      <c r="B29" s="8"/>
      <c r="C29" s="5" t="s">
        <v>661</v>
      </c>
      <c r="I29" s="113"/>
      <c r="J29" s="113"/>
      <c r="K29" s="113"/>
      <c r="L29" s="113"/>
      <c r="M29" s="113"/>
      <c r="BM29" s="98"/>
      <c r="BN29" s="97"/>
    </row>
    <row r="30" spans="2:66" ht="12" customHeight="1" x14ac:dyDescent="0.7">
      <c r="B30" s="8" t="s">
        <v>524</v>
      </c>
      <c r="C30" s="5" t="s">
        <v>662</v>
      </c>
      <c r="I30" s="113"/>
      <c r="J30" s="113"/>
      <c r="K30" s="113"/>
      <c r="L30" s="113"/>
      <c r="M30" s="113"/>
      <c r="BM30" s="98"/>
      <c r="BN30" s="97"/>
    </row>
    <row r="31" spans="2:66" ht="12" customHeight="1" x14ac:dyDescent="0.7">
      <c r="B31" s="8"/>
      <c r="C31" s="5" t="s">
        <v>692</v>
      </c>
      <c r="I31" s="113"/>
      <c r="J31" s="113"/>
      <c r="K31" s="113"/>
      <c r="L31" s="113"/>
      <c r="M31" s="113"/>
      <c r="BM31" s="98"/>
      <c r="BN31" s="97"/>
    </row>
    <row r="32" spans="2:66" ht="12" customHeight="1" x14ac:dyDescent="0.7">
      <c r="B32" s="8" t="s">
        <v>523</v>
      </c>
      <c r="C32" s="5" t="s">
        <v>663</v>
      </c>
      <c r="I32" s="113"/>
      <c r="J32" s="113"/>
      <c r="K32" s="113"/>
      <c r="L32" s="113"/>
      <c r="M32" s="113"/>
      <c r="BM32" s="98"/>
      <c r="BN32" s="97"/>
    </row>
    <row r="33" spans="2:66" ht="12" customHeight="1" x14ac:dyDescent="0.7">
      <c r="B33" s="8"/>
      <c r="C33" s="5" t="s">
        <v>664</v>
      </c>
      <c r="I33" s="113"/>
      <c r="J33" s="113"/>
      <c r="K33" s="113"/>
      <c r="L33" s="113"/>
      <c r="M33" s="113"/>
      <c r="BM33" s="98"/>
      <c r="BN33" s="97"/>
    </row>
    <row r="34" spans="2:66" ht="12" customHeight="1" x14ac:dyDescent="0.7">
      <c r="B34" s="8"/>
      <c r="C34" s="5" t="s">
        <v>665</v>
      </c>
      <c r="I34" s="113"/>
      <c r="J34" s="113"/>
      <c r="K34" s="113"/>
      <c r="L34" s="113"/>
      <c r="M34" s="113"/>
      <c r="BM34" s="98"/>
      <c r="BN34" s="97"/>
    </row>
    <row r="35" spans="2:66" ht="12" customHeight="1" x14ac:dyDescent="0.7">
      <c r="B35" s="8" t="s">
        <v>522</v>
      </c>
      <c r="C35" s="5" t="s">
        <v>666</v>
      </c>
      <c r="I35" s="113"/>
      <c r="J35" s="113"/>
      <c r="K35" s="113"/>
      <c r="L35" s="113"/>
      <c r="M35" s="113"/>
      <c r="BM35" s="98"/>
      <c r="BN35" s="97"/>
    </row>
    <row r="36" spans="2:66" ht="12" customHeight="1" x14ac:dyDescent="0.7">
      <c r="B36" s="8"/>
      <c r="C36" s="5" t="s">
        <v>667</v>
      </c>
      <c r="BM36" s="114"/>
      <c r="BN36" s="97"/>
    </row>
    <row r="37" spans="2:66" ht="12" customHeight="1" x14ac:dyDescent="0.7">
      <c r="B37" s="8" t="s">
        <v>521</v>
      </c>
      <c r="C37" s="5" t="s">
        <v>668</v>
      </c>
      <c r="BM37" s="115"/>
      <c r="BN37" s="97"/>
    </row>
    <row r="38" spans="2:66" ht="12" customHeight="1" x14ac:dyDescent="0.7">
      <c r="B38" s="8"/>
      <c r="C38" s="5" t="s">
        <v>669</v>
      </c>
      <c r="BM38" s="115"/>
      <c r="BN38" s="97"/>
    </row>
    <row r="39" spans="2:66" ht="12" customHeight="1" x14ac:dyDescent="0.7">
      <c r="B39" s="8"/>
      <c r="C39" s="5" t="s">
        <v>670</v>
      </c>
      <c r="BM39" s="115"/>
      <c r="BN39" s="97"/>
    </row>
    <row r="40" spans="2:66" ht="12" customHeight="1" x14ac:dyDescent="0.7">
      <c r="B40" s="8" t="s">
        <v>454</v>
      </c>
      <c r="C40" s="194" t="s">
        <v>612</v>
      </c>
      <c r="BM40" s="115"/>
      <c r="BN40" s="97"/>
    </row>
    <row r="41" spans="2:66" ht="12" customHeight="1" x14ac:dyDescent="0.7">
      <c r="B41" s="8"/>
      <c r="C41" s="194" t="s">
        <v>986</v>
      </c>
      <c r="BM41" s="115"/>
      <c r="BN41" s="97"/>
    </row>
    <row r="42" spans="2:66" ht="12" customHeight="1" x14ac:dyDescent="0.7">
      <c r="BM42" s="115"/>
      <c r="BN42" s="97"/>
    </row>
    <row r="43" spans="2:66" ht="12" customHeight="1" x14ac:dyDescent="0.7">
      <c r="BM43" s="115"/>
      <c r="BN43" s="97"/>
    </row>
    <row r="44" spans="2:66" ht="12" customHeight="1" x14ac:dyDescent="0.7">
      <c r="BM44" s="115"/>
      <c r="BN44" s="97"/>
    </row>
    <row r="45" spans="2:66" ht="12" customHeight="1" x14ac:dyDescent="0.7">
      <c r="BM45" s="115"/>
      <c r="BN45" s="97"/>
    </row>
    <row r="46" spans="2:66" ht="12" customHeight="1" x14ac:dyDescent="0.7">
      <c r="BM46" s="115"/>
      <c r="BN46" s="97"/>
    </row>
    <row r="47" spans="2:66" ht="12" customHeight="1" x14ac:dyDescent="0.7">
      <c r="B47" s="9"/>
      <c r="BM47" s="115"/>
      <c r="BN47" s="97"/>
    </row>
    <row r="48" spans="2:66" ht="12" customHeight="1" x14ac:dyDescent="0.7">
      <c r="B48" s="9"/>
      <c r="BM48" s="115"/>
      <c r="BN48" s="97"/>
    </row>
    <row r="49" spans="65:66" ht="12" customHeight="1" x14ac:dyDescent="0.7">
      <c r="BM49" s="115"/>
      <c r="BN49" s="97"/>
    </row>
    <row r="50" spans="65:66" ht="12" customHeight="1" x14ac:dyDescent="0.7">
      <c r="BM50" s="115"/>
      <c r="BN50" s="97"/>
    </row>
    <row r="51" spans="65:66" ht="12" customHeight="1" x14ac:dyDescent="0.7">
      <c r="BM51" s="115"/>
      <c r="BN51" s="97"/>
    </row>
    <row r="52" spans="65:66" ht="12" customHeight="1" x14ac:dyDescent="0.7">
      <c r="BM52" s="115"/>
      <c r="BN52" s="97"/>
    </row>
    <row r="53" spans="65:66" ht="12" customHeight="1" x14ac:dyDescent="0.7">
      <c r="BM53" s="115"/>
      <c r="BN53" s="97"/>
    </row>
    <row r="54" spans="65:66" ht="12" customHeight="1" x14ac:dyDescent="0.7">
      <c r="BM54" s="115"/>
      <c r="BN54" s="97"/>
    </row>
    <row r="55" spans="65:66" ht="12" customHeight="1" x14ac:dyDescent="0.7">
      <c r="BM55" s="115"/>
      <c r="BN55" s="97"/>
    </row>
    <row r="56" spans="65:66" ht="12" customHeight="1" x14ac:dyDescent="0.7">
      <c r="BM56" s="115"/>
      <c r="BN56" s="97"/>
    </row>
    <row r="57" spans="65:66" ht="12" customHeight="1" x14ac:dyDescent="0.7">
      <c r="BM57" s="115"/>
      <c r="BN57" s="97"/>
    </row>
    <row r="58" spans="65:66" ht="12" customHeight="1" x14ac:dyDescent="0.7">
      <c r="BM58" s="115"/>
      <c r="BN58" s="97"/>
    </row>
    <row r="59" spans="65:66" ht="12" customHeight="1" x14ac:dyDescent="0.7">
      <c r="BM59" s="115"/>
      <c r="BN59" s="97"/>
    </row>
    <row r="60" spans="65:66" ht="12" customHeight="1" x14ac:dyDescent="0.7">
      <c r="BM60" s="115"/>
      <c r="BN60" s="97"/>
    </row>
    <row r="61" spans="65:66" ht="12" customHeight="1" x14ac:dyDescent="0.7">
      <c r="BM61" s="115"/>
      <c r="BN61" s="97"/>
    </row>
    <row r="62" spans="65:66" ht="12" customHeight="1" x14ac:dyDescent="0.7">
      <c r="BM62" s="115"/>
      <c r="BN62" s="97"/>
    </row>
    <row r="63" spans="65:66" ht="12" customHeight="1" x14ac:dyDescent="0.7">
      <c r="BM63" s="115"/>
      <c r="BN63" s="97"/>
    </row>
    <row r="64" spans="65:66" ht="12" customHeight="1" x14ac:dyDescent="0.7">
      <c r="BM64" s="115"/>
      <c r="BN64" s="97"/>
    </row>
    <row r="65" spans="65:66" ht="12" customHeight="1" x14ac:dyDescent="0.7">
      <c r="BM65" s="115"/>
      <c r="BN65" s="97"/>
    </row>
    <row r="66" spans="65:66" ht="12" customHeight="1" x14ac:dyDescent="0.7">
      <c r="BM66" s="115"/>
      <c r="BN66" s="97"/>
    </row>
    <row r="67" spans="65:66" ht="12" customHeight="1" x14ac:dyDescent="0.7"/>
    <row r="68" spans="65:66" ht="12" customHeight="1" x14ac:dyDescent="0.7"/>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thickBot="1" x14ac:dyDescent="0.75">
      <c r="BY102" s="5" t="s">
        <v>513</v>
      </c>
      <c r="BZ102" s="5" t="s">
        <v>671</v>
      </c>
    </row>
    <row r="103" spans="77:85" ht="12" customHeight="1" x14ac:dyDescent="0.7">
      <c r="BY103" s="29" t="s">
        <v>461</v>
      </c>
      <c r="BZ103" s="29">
        <v>1</v>
      </c>
      <c r="CB103" s="29" t="s">
        <v>518</v>
      </c>
      <c r="CD103" s="29" t="s">
        <v>514</v>
      </c>
      <c r="CF103" s="84" t="s">
        <v>657</v>
      </c>
      <c r="CG103" s="85" t="s">
        <v>514</v>
      </c>
    </row>
    <row r="104" spans="77:85" ht="12" customHeight="1" x14ac:dyDescent="0.7">
      <c r="BY104" s="86" t="s">
        <v>462</v>
      </c>
      <c r="BZ104" s="86">
        <v>0</v>
      </c>
      <c r="CB104" s="86" t="s">
        <v>519</v>
      </c>
      <c r="CD104" s="86" t="s">
        <v>515</v>
      </c>
      <c r="CF104" s="87" t="s">
        <v>658</v>
      </c>
      <c r="CG104" s="88" t="s">
        <v>515</v>
      </c>
    </row>
    <row r="105" spans="77:85" ht="12" customHeight="1" thickBot="1" x14ac:dyDescent="0.75">
      <c r="BY105" s="86" t="s">
        <v>463</v>
      </c>
      <c r="BZ105" s="86">
        <v>0</v>
      </c>
      <c r="CB105" s="86" t="s">
        <v>520</v>
      </c>
      <c r="CD105" s="86" t="s">
        <v>516</v>
      </c>
      <c r="CF105" s="89" t="s">
        <v>659</v>
      </c>
      <c r="CG105" s="90" t="s">
        <v>516</v>
      </c>
    </row>
    <row r="106" spans="77:85" ht="12" customHeight="1" thickBot="1" x14ac:dyDescent="0.75">
      <c r="BY106" s="86" t="s">
        <v>464</v>
      </c>
      <c r="BZ106" s="86">
        <v>0</v>
      </c>
      <c r="CB106" s="30" t="s">
        <v>660</v>
      </c>
      <c r="CD106" s="30" t="s">
        <v>517</v>
      </c>
    </row>
    <row r="107" spans="77:85" ht="12" customHeight="1" x14ac:dyDescent="0.7">
      <c r="BY107" s="86" t="s">
        <v>465</v>
      </c>
      <c r="BZ107" s="86">
        <v>0</v>
      </c>
    </row>
    <row r="108" spans="77:85" ht="12" customHeight="1" thickBot="1" x14ac:dyDescent="0.75">
      <c r="BY108" s="86" t="s">
        <v>466</v>
      </c>
      <c r="BZ108" s="86">
        <v>0</v>
      </c>
    </row>
    <row r="109" spans="77:85" ht="12" customHeight="1" x14ac:dyDescent="0.7">
      <c r="BY109" s="86" t="s">
        <v>467</v>
      </c>
      <c r="BZ109" s="86">
        <v>0</v>
      </c>
      <c r="CB109" s="29" t="s">
        <v>672</v>
      </c>
    </row>
    <row r="110" spans="77:85" ht="12" customHeight="1" x14ac:dyDescent="0.7">
      <c r="BY110" s="86" t="s">
        <v>468</v>
      </c>
      <c r="BZ110" s="86">
        <v>0</v>
      </c>
      <c r="CB110" s="86" t="s">
        <v>673</v>
      </c>
    </row>
    <row r="111" spans="77:85" ht="12" customHeight="1" x14ac:dyDescent="0.7">
      <c r="BY111" s="86" t="s">
        <v>469</v>
      </c>
      <c r="BZ111" s="86">
        <v>0</v>
      </c>
      <c r="CB111" s="86" t="s">
        <v>674</v>
      </c>
    </row>
    <row r="112" spans="77:85" ht="12" customHeight="1" thickBot="1" x14ac:dyDescent="0.75">
      <c r="BY112" s="86" t="s">
        <v>470</v>
      </c>
      <c r="BZ112" s="86">
        <v>0</v>
      </c>
      <c r="CB112" s="30" t="s">
        <v>660</v>
      </c>
    </row>
    <row r="113" spans="77:78" ht="12" customHeight="1" x14ac:dyDescent="0.7">
      <c r="BY113" s="86" t="s">
        <v>471</v>
      </c>
      <c r="BZ113" s="86">
        <v>0</v>
      </c>
    </row>
    <row r="114" spans="77:78" ht="12" customHeight="1" x14ac:dyDescent="0.7">
      <c r="BY114" s="86" t="s">
        <v>472</v>
      </c>
      <c r="BZ114" s="86">
        <v>0</v>
      </c>
    </row>
    <row r="115" spans="77:78" ht="12" customHeight="1" x14ac:dyDescent="0.7">
      <c r="BY115" s="86" t="s">
        <v>473</v>
      </c>
      <c r="BZ115" s="86">
        <v>0</v>
      </c>
    </row>
    <row r="116" spans="77:78" ht="12" customHeight="1" x14ac:dyDescent="0.7">
      <c r="BY116" s="86" t="s">
        <v>474</v>
      </c>
      <c r="BZ116" s="86">
        <v>0</v>
      </c>
    </row>
    <row r="117" spans="77:78" ht="12" customHeight="1" x14ac:dyDescent="0.7">
      <c r="BY117" s="86" t="s">
        <v>475</v>
      </c>
      <c r="BZ117" s="86">
        <v>0</v>
      </c>
    </row>
    <row r="118" spans="77:78" ht="12" customHeight="1" x14ac:dyDescent="0.7">
      <c r="BY118" s="86" t="s">
        <v>476</v>
      </c>
      <c r="BZ118" s="86">
        <v>0</v>
      </c>
    </row>
    <row r="119" spans="77:78" ht="12" customHeight="1" x14ac:dyDescent="0.7">
      <c r="BY119" s="86" t="s">
        <v>477</v>
      </c>
      <c r="BZ119" s="86">
        <v>0</v>
      </c>
    </row>
    <row r="120" spans="77:78" ht="12" customHeight="1" x14ac:dyDescent="0.7">
      <c r="BY120" s="86" t="s">
        <v>478</v>
      </c>
      <c r="BZ120" s="86">
        <v>0</v>
      </c>
    </row>
    <row r="121" spans="77:78" ht="12" customHeight="1" x14ac:dyDescent="0.7">
      <c r="BY121" s="86" t="s">
        <v>479</v>
      </c>
      <c r="BZ121" s="86">
        <v>0</v>
      </c>
    </row>
    <row r="122" spans="77:78" ht="12" customHeight="1" x14ac:dyDescent="0.7">
      <c r="BY122" s="86" t="s">
        <v>480</v>
      </c>
      <c r="BZ122" s="86">
        <v>0</v>
      </c>
    </row>
    <row r="123" spans="77:78" ht="12" customHeight="1" x14ac:dyDescent="0.7">
      <c r="BY123" s="86" t="s">
        <v>481</v>
      </c>
      <c r="BZ123" s="86">
        <v>0</v>
      </c>
    </row>
    <row r="124" spans="77:78" ht="12" customHeight="1" x14ac:dyDescent="0.7">
      <c r="BY124" s="86" t="s">
        <v>482</v>
      </c>
      <c r="BZ124" s="86">
        <v>0</v>
      </c>
    </row>
    <row r="125" spans="77:78" ht="12" customHeight="1" x14ac:dyDescent="0.7">
      <c r="BY125" s="86" t="s">
        <v>483</v>
      </c>
      <c r="BZ125" s="86">
        <v>0</v>
      </c>
    </row>
    <row r="126" spans="77:78" ht="12" customHeight="1" x14ac:dyDescent="0.7">
      <c r="BY126" s="86" t="s">
        <v>484</v>
      </c>
      <c r="BZ126" s="86">
        <v>0</v>
      </c>
    </row>
    <row r="127" spans="77:78" ht="12" customHeight="1" x14ac:dyDescent="0.7">
      <c r="BY127" s="86" t="s">
        <v>485</v>
      </c>
      <c r="BZ127" s="86">
        <v>0</v>
      </c>
    </row>
    <row r="128" spans="77:78" ht="12" customHeight="1" x14ac:dyDescent="0.7">
      <c r="BY128" s="86" t="s">
        <v>486</v>
      </c>
      <c r="BZ128" s="86">
        <v>0</v>
      </c>
    </row>
    <row r="129" spans="77:78" ht="12" customHeight="1" x14ac:dyDescent="0.7">
      <c r="BY129" s="86" t="s">
        <v>487</v>
      </c>
      <c r="BZ129" s="86">
        <v>0</v>
      </c>
    </row>
    <row r="130" spans="77:78" ht="12" customHeight="1" x14ac:dyDescent="0.7">
      <c r="BY130" s="86" t="s">
        <v>488</v>
      </c>
      <c r="BZ130" s="86">
        <v>0</v>
      </c>
    </row>
    <row r="131" spans="77:78" ht="12" customHeight="1" x14ac:dyDescent="0.7">
      <c r="BY131" s="86" t="s">
        <v>489</v>
      </c>
      <c r="BZ131" s="86">
        <v>1</v>
      </c>
    </row>
    <row r="132" spans="77:78" ht="12" customHeight="1" x14ac:dyDescent="0.7">
      <c r="BY132" s="86" t="s">
        <v>490</v>
      </c>
      <c r="BZ132" s="86">
        <v>1</v>
      </c>
    </row>
    <row r="133" spans="77:78" ht="12" customHeight="1" x14ac:dyDescent="0.7">
      <c r="BY133" s="86" t="s">
        <v>491</v>
      </c>
      <c r="BZ133" s="86">
        <v>1</v>
      </c>
    </row>
    <row r="134" spans="77:78" ht="12" customHeight="1" x14ac:dyDescent="0.7">
      <c r="BY134" s="86" t="s">
        <v>492</v>
      </c>
      <c r="BZ134" s="86">
        <v>1</v>
      </c>
    </row>
    <row r="135" spans="77:78" ht="12" customHeight="1" x14ac:dyDescent="0.7">
      <c r="BY135" s="86" t="s">
        <v>493</v>
      </c>
      <c r="BZ135" s="86">
        <v>1</v>
      </c>
    </row>
    <row r="136" spans="77:78" ht="12" customHeight="1" x14ac:dyDescent="0.7">
      <c r="BY136" s="86" t="s">
        <v>494</v>
      </c>
      <c r="BZ136" s="86">
        <v>1</v>
      </c>
    </row>
    <row r="137" spans="77:78" ht="12" customHeight="1" x14ac:dyDescent="0.7">
      <c r="BY137" s="86" t="s">
        <v>495</v>
      </c>
      <c r="BZ137" s="86">
        <v>1</v>
      </c>
    </row>
    <row r="138" spans="77:78" ht="12" customHeight="1" x14ac:dyDescent="0.7">
      <c r="BY138" s="86" t="s">
        <v>496</v>
      </c>
      <c r="BZ138" s="86">
        <v>1</v>
      </c>
    </row>
    <row r="139" spans="77:78" ht="12" customHeight="1" x14ac:dyDescent="0.7">
      <c r="BY139" s="86" t="s">
        <v>497</v>
      </c>
      <c r="BZ139" s="86">
        <v>1</v>
      </c>
    </row>
    <row r="140" spans="77:78" ht="12" customHeight="1" x14ac:dyDescent="0.7">
      <c r="BY140" s="86" t="s">
        <v>498</v>
      </c>
      <c r="BZ140" s="86">
        <v>1</v>
      </c>
    </row>
    <row r="141" spans="77:78" ht="12" customHeight="1" x14ac:dyDescent="0.7">
      <c r="BY141" s="86" t="s">
        <v>499</v>
      </c>
      <c r="BZ141" s="86">
        <v>1</v>
      </c>
    </row>
    <row r="142" spans="77:78" ht="12" customHeight="1" x14ac:dyDescent="0.7">
      <c r="BY142" s="86" t="s">
        <v>500</v>
      </c>
      <c r="BZ142" s="86">
        <v>1</v>
      </c>
    </row>
    <row r="143" spans="77:78" ht="12" customHeight="1" x14ac:dyDescent="0.7">
      <c r="BY143" s="86" t="s">
        <v>501</v>
      </c>
      <c r="BZ143" s="86">
        <v>1</v>
      </c>
    </row>
    <row r="144" spans="77:78" ht="12" customHeight="1" x14ac:dyDescent="0.7">
      <c r="BY144" s="86" t="s">
        <v>502</v>
      </c>
      <c r="BZ144" s="86">
        <v>1</v>
      </c>
    </row>
    <row r="145" spans="77:78" ht="12" customHeight="1" x14ac:dyDescent="0.7">
      <c r="BY145" s="86" t="s">
        <v>503</v>
      </c>
      <c r="BZ145" s="86">
        <v>1</v>
      </c>
    </row>
    <row r="146" spans="77:78" ht="12" customHeight="1" x14ac:dyDescent="0.7">
      <c r="BY146" s="86" t="s">
        <v>504</v>
      </c>
      <c r="BZ146" s="86">
        <v>1</v>
      </c>
    </row>
    <row r="147" spans="77:78" ht="12" customHeight="1" x14ac:dyDescent="0.7">
      <c r="BY147" s="86" t="s">
        <v>505</v>
      </c>
      <c r="BZ147" s="86">
        <v>1</v>
      </c>
    </row>
    <row r="148" spans="77:78" ht="12" customHeight="1" x14ac:dyDescent="0.7">
      <c r="BY148" s="86" t="s">
        <v>506</v>
      </c>
      <c r="BZ148" s="86">
        <v>1</v>
      </c>
    </row>
    <row r="149" spans="77:78" ht="12" customHeight="1" x14ac:dyDescent="0.7">
      <c r="BY149" s="86" t="s">
        <v>578</v>
      </c>
      <c r="BZ149" s="86">
        <v>1</v>
      </c>
    </row>
    <row r="150" spans="77:78" ht="12" customHeight="1" x14ac:dyDescent="0.7">
      <c r="BY150" s="86" t="s">
        <v>579</v>
      </c>
      <c r="BZ150" s="86">
        <v>1</v>
      </c>
    </row>
    <row r="151" spans="77:78" ht="12" customHeight="1" x14ac:dyDescent="0.7">
      <c r="BY151" s="86" t="s">
        <v>580</v>
      </c>
      <c r="BZ151" s="86">
        <v>1</v>
      </c>
    </row>
    <row r="152" spans="77:78" ht="12" customHeight="1" x14ac:dyDescent="0.7">
      <c r="BY152" s="86" t="s">
        <v>581</v>
      </c>
      <c r="BZ152" s="86">
        <v>1</v>
      </c>
    </row>
    <row r="153" spans="77:78" ht="12" customHeight="1" x14ac:dyDescent="0.7">
      <c r="BY153" s="86" t="s">
        <v>507</v>
      </c>
      <c r="BZ153" s="86">
        <v>1</v>
      </c>
    </row>
    <row r="154" spans="77:78" ht="12" customHeight="1" x14ac:dyDescent="0.7">
      <c r="BY154" s="86" t="s">
        <v>508</v>
      </c>
      <c r="BZ154" s="86">
        <v>1</v>
      </c>
    </row>
    <row r="155" spans="77:78" ht="12" customHeight="1" x14ac:dyDescent="0.7">
      <c r="BY155" s="86" t="s">
        <v>549</v>
      </c>
      <c r="BZ155" s="86">
        <v>1</v>
      </c>
    </row>
    <row r="156" spans="77:78" ht="12" customHeight="1" x14ac:dyDescent="0.7">
      <c r="BY156" s="86" t="s">
        <v>550</v>
      </c>
      <c r="BZ156" s="86">
        <v>1</v>
      </c>
    </row>
    <row r="157" spans="77:78" ht="12" customHeight="1" x14ac:dyDescent="0.7">
      <c r="BY157" s="86" t="s">
        <v>551</v>
      </c>
      <c r="BZ157" s="86">
        <v>1</v>
      </c>
    </row>
    <row r="158" spans="77:78" ht="12" customHeight="1" x14ac:dyDescent="0.7">
      <c r="BY158" s="86" t="s">
        <v>552</v>
      </c>
      <c r="BZ158" s="86">
        <v>1</v>
      </c>
    </row>
    <row r="159" spans="77:78" ht="12" customHeight="1" x14ac:dyDescent="0.7">
      <c r="BY159" s="86" t="s">
        <v>553</v>
      </c>
      <c r="BZ159" s="86">
        <v>1</v>
      </c>
    </row>
    <row r="160" spans="77:78" ht="12" customHeight="1" x14ac:dyDescent="0.7">
      <c r="BY160" s="86" t="s">
        <v>554</v>
      </c>
      <c r="BZ160" s="86">
        <v>1</v>
      </c>
    </row>
    <row r="161" spans="77:78" ht="12" customHeight="1" x14ac:dyDescent="0.7">
      <c r="BY161" s="86" t="s">
        <v>555</v>
      </c>
      <c r="BZ161" s="86">
        <v>1</v>
      </c>
    </row>
    <row r="162" spans="77:78" ht="12" customHeight="1" x14ac:dyDescent="0.7">
      <c r="BY162" s="86" t="s">
        <v>556</v>
      </c>
      <c r="BZ162" s="86">
        <v>1</v>
      </c>
    </row>
    <row r="163" spans="77:78" ht="12" customHeight="1" x14ac:dyDescent="0.7">
      <c r="BY163" s="86" t="s">
        <v>675</v>
      </c>
      <c r="BZ163" s="86">
        <v>1</v>
      </c>
    </row>
    <row r="164" spans="77:78" ht="12" customHeight="1" x14ac:dyDescent="0.7">
      <c r="BY164" s="86" t="s">
        <v>788</v>
      </c>
      <c r="BZ164" s="86">
        <v>1</v>
      </c>
    </row>
    <row r="165" spans="77:78" ht="12" customHeight="1" x14ac:dyDescent="0.7">
      <c r="BY165" s="86" t="s">
        <v>789</v>
      </c>
      <c r="BZ165" s="86">
        <v>1</v>
      </c>
    </row>
    <row r="166" spans="77:78" ht="12" customHeight="1" x14ac:dyDescent="0.7">
      <c r="BY166" s="86" t="s">
        <v>509</v>
      </c>
      <c r="BZ166" s="86">
        <v>1</v>
      </c>
    </row>
    <row r="167" spans="77:78" ht="12" customHeight="1" x14ac:dyDescent="0.7">
      <c r="BY167" s="86" t="s">
        <v>510</v>
      </c>
      <c r="BZ167" s="86">
        <v>1</v>
      </c>
    </row>
    <row r="168" spans="77:78" ht="12" customHeight="1" x14ac:dyDescent="0.7">
      <c r="BY168" s="86" t="s">
        <v>511</v>
      </c>
      <c r="BZ168" s="88">
        <v>1</v>
      </c>
    </row>
    <row r="169" spans="77:78" ht="12" customHeight="1" thickBot="1" x14ac:dyDescent="0.75">
      <c r="BY169" s="30" t="s">
        <v>603</v>
      </c>
      <c r="BZ169" s="90">
        <v>1</v>
      </c>
    </row>
    <row r="170" spans="77:78" ht="12" customHeight="1" x14ac:dyDescent="0.7"/>
    <row r="171" spans="77:78" ht="12" customHeight="1" x14ac:dyDescent="0.7"/>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3" priority="1">
      <formula>$BB$3=TRUE</formula>
    </cfRule>
  </conditionalFormatting>
  <conditionalFormatting sqref="G7:H26">
    <cfRule type="expression" dxfId="12" priority="7">
      <formula>COUNTIF($F7,"*A*")</formula>
    </cfRule>
  </conditionalFormatting>
  <conditionalFormatting sqref="I7:I26">
    <cfRule type="expression" dxfId="11" priority="6">
      <formula>OR(COUNTIF($F7,"*A*"),COUNTIF($F7,"*他*"))</formula>
    </cfRule>
  </conditionalFormatting>
  <conditionalFormatting sqref="K7:K26">
    <cfRule type="expression" dxfId="10" priority="5">
      <formula>VLOOKUP(E7,$BY$103:$BZ$169,2,0)=1</formula>
    </cfRule>
  </conditionalFormatting>
  <conditionalFormatting sqref="L7:L26">
    <cfRule type="expression" dxfId="9" priority="2">
      <formula>VLOOKUP(E7,$BY$103:$BZ$169,2,0)=1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$CD$103:$CD$106</formula1>
    </dataValidation>
    <dataValidation type="list" allowBlank="1" showInputMessage="1" showErrorMessage="1" sqref="F7:F26" xr:uid="{00000000-0002-0000-0600-000002000000}">
      <formula1>$CB$103:$CB$106</formula1>
    </dataValidation>
    <dataValidation type="list" allowBlank="1" showInputMessage="1" showErrorMessage="1" sqref="K7:K26 M7:M26" xr:uid="{00000000-0002-0000-0600-000003000000}">
      <formula1>$CF$103:$CF$105</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4" orientation="landscape" r:id="rId1"/>
  <rowBreaks count="1" manualBreakCount="1">
    <brk id="4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823913</xdr:colOff>
                    <xdr:row>0</xdr:row>
                    <xdr:rowOff>104775</xdr:rowOff>
                  </from>
                  <to>
                    <xdr:col>4</xdr:col>
                    <xdr:colOff>1090613</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6875" defaultRowHeight="12" x14ac:dyDescent="0.7"/>
  <cols>
    <col min="1" max="1" width="2.875" style="156" customWidth="1"/>
    <col min="2" max="2" width="6.1875" style="5" customWidth="1"/>
    <col min="3" max="3" width="13.375" style="5" customWidth="1"/>
    <col min="4" max="4" width="28" style="5" customWidth="1"/>
    <col min="5" max="5" width="15.875" style="5" customWidth="1"/>
    <col min="6" max="6" width="14" style="5" customWidth="1"/>
    <col min="7" max="7" width="9.625" style="5" customWidth="1"/>
    <col min="8" max="8" width="14" style="5" customWidth="1"/>
    <col min="9" max="9" width="9.625" style="5" customWidth="1"/>
    <col min="10" max="10" width="14" style="5" customWidth="1"/>
    <col min="11" max="11" width="9.625" style="5" customWidth="1"/>
    <col min="12" max="12" width="15.375" style="5" customWidth="1"/>
    <col min="13" max="13" width="76" style="5" customWidth="1"/>
    <col min="14" max="14" width="3.6875" style="5" customWidth="1"/>
    <col min="15" max="15" width="2.1875" style="5" customWidth="1"/>
    <col min="16" max="16" width="4.125" style="5" customWidth="1"/>
    <col min="17" max="17" width="4.1875" style="5" customWidth="1"/>
    <col min="18" max="18" width="7" style="5" customWidth="1"/>
    <col min="19" max="19" width="6.6875" style="5" customWidth="1"/>
    <col min="20" max="51" width="2.1875" style="5" customWidth="1"/>
    <col min="52" max="52" width="9.1875" style="5" hidden="1" customWidth="1"/>
    <col min="53" max="77" width="2.1875" style="5" customWidth="1"/>
    <col min="78" max="80" width="8.6875" style="5"/>
    <col min="81" max="81" width="6.125" style="5" customWidth="1"/>
    <col min="82" max="82" width="8.6875" style="5"/>
    <col min="83" max="83" width="8.1875" style="5" customWidth="1"/>
    <col min="84" max="84" width="9.6875" style="5" customWidth="1"/>
    <col min="85" max="85" width="6.5" style="5" customWidth="1"/>
    <col min="86" max="93" width="8.6875" style="5"/>
    <col min="94" max="94" width="26.1875" style="5" customWidth="1"/>
    <col min="95" max="16384" width="8.6875" style="5"/>
  </cols>
  <sheetData>
    <row r="1" spans="1:68" ht="12" customHeight="1" thickBot="1" x14ac:dyDescent="0.75"/>
    <row r="2" spans="1:68" ht="20" customHeight="1" thickBot="1" x14ac:dyDescent="0.75">
      <c r="B2" s="327" t="s">
        <v>794</v>
      </c>
      <c r="C2" s="61" t="s">
        <v>768</v>
      </c>
      <c r="F2" s="329" t="str">
        <f>'4. 排出源リスト'!F2</f>
        <v>令和6年度</v>
      </c>
      <c r="AZ2" s="5" t="s">
        <v>610</v>
      </c>
    </row>
    <row r="3" spans="1:68" ht="12" customHeight="1" thickBot="1" x14ac:dyDescent="0.75">
      <c r="AZ3" s="27" t="b">
        <v>0</v>
      </c>
    </row>
    <row r="4" spans="1:68" ht="15" customHeight="1" x14ac:dyDescent="0.7">
      <c r="B4" s="558" t="s">
        <v>762</v>
      </c>
      <c r="C4" s="561" t="s">
        <v>606</v>
      </c>
      <c r="D4" s="570" t="s">
        <v>458</v>
      </c>
      <c r="E4" s="598" t="s">
        <v>822</v>
      </c>
      <c r="F4" s="594" t="s">
        <v>823</v>
      </c>
      <c r="G4" s="586"/>
      <c r="H4" s="594" t="s">
        <v>460</v>
      </c>
      <c r="I4" s="596"/>
      <c r="J4" s="586" t="s">
        <v>531</v>
      </c>
      <c r="K4" s="586"/>
      <c r="L4" s="588" t="s">
        <v>676</v>
      </c>
      <c r="M4" s="591" t="s">
        <v>564</v>
      </c>
    </row>
    <row r="5" spans="1:68" ht="20" customHeight="1" x14ac:dyDescent="0.7">
      <c r="B5" s="559"/>
      <c r="C5" s="562"/>
      <c r="D5" s="571"/>
      <c r="E5" s="599"/>
      <c r="F5" s="595"/>
      <c r="G5" s="587"/>
      <c r="H5" s="595"/>
      <c r="I5" s="597"/>
      <c r="J5" s="587"/>
      <c r="K5" s="587"/>
      <c r="L5" s="589"/>
      <c r="M5" s="592"/>
      <c r="Q5" s="5" t="s">
        <v>698</v>
      </c>
      <c r="BO5" s="96"/>
      <c r="BP5" s="157"/>
    </row>
    <row r="6" spans="1:68" ht="21.6" customHeight="1" thickBot="1" x14ac:dyDescent="0.75">
      <c r="A6" s="162"/>
      <c r="B6" s="560"/>
      <c r="C6" s="563"/>
      <c r="D6" s="572"/>
      <c r="E6" s="600"/>
      <c r="F6" s="164" t="s">
        <v>529</v>
      </c>
      <c r="G6" s="165" t="s">
        <v>530</v>
      </c>
      <c r="H6" s="166" t="s">
        <v>563</v>
      </c>
      <c r="I6" s="167" t="s">
        <v>536</v>
      </c>
      <c r="J6" s="168" t="s">
        <v>563</v>
      </c>
      <c r="K6" s="169" t="s">
        <v>536</v>
      </c>
      <c r="L6" s="590"/>
      <c r="M6" s="593"/>
      <c r="Q6" s="230" t="s">
        <v>677</v>
      </c>
      <c r="R6" s="116" t="s">
        <v>21</v>
      </c>
      <c r="S6" s="230"/>
      <c r="BO6" s="158"/>
      <c r="BP6" s="157"/>
    </row>
    <row r="7" spans="1:68" ht="25.25" customHeight="1" x14ac:dyDescent="0.7">
      <c r="A7" s="162">
        <f>VLOOKUP(D7,非表示_活動量と単位!$D$8:$E$75,2,FALSE)</f>
        <v>1</v>
      </c>
      <c r="B7" s="286">
        <v>1</v>
      </c>
      <c r="C7" s="287">
        <v>1</v>
      </c>
      <c r="D7" s="290" t="s">
        <v>820</v>
      </c>
      <c r="E7" s="317">
        <v>2000000.11</v>
      </c>
      <c r="F7" s="330">
        <f>IF(E7="","",INT(E7))</f>
        <v>2000000</v>
      </c>
      <c r="G7" s="196" t="str">
        <f t="shared" ref="G7:G21" si="0">IF($D7="","",VLOOKUP($D7,活動の種別と単位,4,FALSE))</f>
        <v>kWh</v>
      </c>
      <c r="H7" s="293" t="str">
        <f t="shared" ref="H7:H21" si="1">IF($D7="","",IFERROR(IF(VLOOKUP($C7,モニタリングポイント,9,FALSE)="デフォルト値",VLOOKUP($D7,デフォルト値,4,FALSE),""),""))</f>
        <v/>
      </c>
      <c r="I7" s="196" t="str">
        <f t="shared" ref="I7:I21" si="2">IF($D7="","",VLOOKUP($D7,活動の種別と単位,5,FALSE))</f>
        <v>---</v>
      </c>
      <c r="J7" s="292">
        <f>IF($D7="","",IFERROR(IF(VLOOKUP($C7,モニタリングポイント,11,FALSE)="デフォルト値",VLOOKUP($D7,デフォルト値,5,FALSE),""),""))</f>
        <v>4.3600000000000003E-4</v>
      </c>
      <c r="K7" s="196" t="str">
        <f t="shared" ref="K7:K21" si="3">IF($D7="","",VLOOKUP($D7,活動の種別と単位,6,FALSE))</f>
        <v>t-CO2/kWh</v>
      </c>
      <c r="L7" s="338">
        <f t="shared" ref="L7:L21" si="4">IF($D7="","",IF($A7=0,F7*H7*J7,F7*J7))</f>
        <v>872</v>
      </c>
      <c r="M7" s="301"/>
      <c r="Q7" s="232">
        <v>1</v>
      </c>
      <c r="R7" s="294">
        <f>SUMIF($B$7:$B$31,Q7,$L$7:$L$31)+SUMIF($B$49:$B$103,Q7,$L$49:$L$103)</f>
        <v>3309.2911999999997</v>
      </c>
      <c r="S7" s="230"/>
      <c r="BO7" s="158"/>
      <c r="BP7" s="157"/>
    </row>
    <row r="8" spans="1:68" ht="25.25" customHeight="1" x14ac:dyDescent="0.7">
      <c r="A8" s="162">
        <f>VLOOKUP(D8,非表示_活動量と単位!$D$8:$E$75,2,FALSE)</f>
        <v>0</v>
      </c>
      <c r="B8" s="288">
        <v>1</v>
      </c>
      <c r="C8" s="289">
        <v>2</v>
      </c>
      <c r="D8" s="291" t="s">
        <v>481</v>
      </c>
      <c r="E8" s="273">
        <v>250.23</v>
      </c>
      <c r="F8" s="331">
        <f>IF(E8="","",INT(E8))</f>
        <v>250</v>
      </c>
      <c r="G8" s="198" t="str">
        <f t="shared" si="0"/>
        <v>千Nm3</v>
      </c>
      <c r="H8" s="293">
        <v>45</v>
      </c>
      <c r="I8" s="198" t="str">
        <f t="shared" si="2"/>
        <v>GJ/千Nm3</v>
      </c>
      <c r="J8" s="292">
        <f>IF($D8="","",IFERROR(IF(VLOOKUP($C8,モニタリングポイント,11,FALSE)="デフォルト値",VLOOKUP($D8,デフォルト値,5,FALSE),""),""))</f>
        <v>5.1299999999999998E-2</v>
      </c>
      <c r="K8" s="198" t="str">
        <f t="shared" si="3"/>
        <v>t-CO2/GJ</v>
      </c>
      <c r="L8" s="339">
        <f>IF($D8="","",IF($A8=0,F8*H8*J8,F8*J8))</f>
        <v>577.125</v>
      </c>
      <c r="M8" s="302"/>
      <c r="Q8" s="233">
        <v>2</v>
      </c>
      <c r="R8" s="294">
        <f t="shared" ref="R8:R11" si="5">SUMIF($B$7:$B$31,Q8,$L$7:$L$31)+SUMIF($B$49:$B$103,Q8,$L$49:$L$103)</f>
        <v>1747.9450000000002</v>
      </c>
      <c r="S8" s="230"/>
      <c r="BO8" s="158"/>
      <c r="BP8" s="157"/>
    </row>
    <row r="9" spans="1:68" ht="25.25" customHeight="1" x14ac:dyDescent="0.7">
      <c r="A9" s="162">
        <f>VLOOKUP(D9,非表示_活動量と単位!$D$8:$E$75,2,FALSE)</f>
        <v>0</v>
      </c>
      <c r="B9" s="288">
        <v>1</v>
      </c>
      <c r="C9" s="289">
        <v>3</v>
      </c>
      <c r="D9" s="291" t="s">
        <v>481</v>
      </c>
      <c r="E9" s="273">
        <v>380.77</v>
      </c>
      <c r="F9" s="331">
        <f t="shared" ref="F9:F31" si="6">IF(E9="","",INT(E9))</f>
        <v>380</v>
      </c>
      <c r="G9" s="198" t="str">
        <f t="shared" si="0"/>
        <v>千Nm3</v>
      </c>
      <c r="H9" s="293">
        <v>44</v>
      </c>
      <c r="I9" s="198" t="str">
        <f t="shared" si="2"/>
        <v>GJ/千Nm3</v>
      </c>
      <c r="J9" s="292">
        <f>IF($D9="","",IFERROR(IF(VLOOKUP($C9,モニタリングポイント,11,FALSE)="デフォルト値",VLOOKUP($D9,デフォルト値,5,FALSE),""),""))</f>
        <v>5.1299999999999998E-2</v>
      </c>
      <c r="K9" s="198" t="str">
        <f t="shared" si="3"/>
        <v>t-CO2/GJ</v>
      </c>
      <c r="L9" s="339">
        <f t="shared" si="4"/>
        <v>857.73599999999999</v>
      </c>
      <c r="M9" s="302"/>
      <c r="Q9" s="232">
        <v>3</v>
      </c>
      <c r="R9" s="294">
        <f t="shared" si="5"/>
        <v>1159.2012</v>
      </c>
      <c r="S9" s="230"/>
      <c r="BO9" s="158"/>
      <c r="BP9" s="157"/>
    </row>
    <row r="10" spans="1:68" ht="25.25" customHeight="1" x14ac:dyDescent="0.7">
      <c r="A10" s="162">
        <f>VLOOKUP(D10,非表示_活動量と単位!$D$8:$E$75,2,FALSE)</f>
        <v>0</v>
      </c>
      <c r="B10" s="288">
        <v>1</v>
      </c>
      <c r="C10" s="289" t="s">
        <v>750</v>
      </c>
      <c r="D10" s="291" t="s">
        <v>473</v>
      </c>
      <c r="E10" s="273">
        <v>349.98849999999999</v>
      </c>
      <c r="F10" s="331">
        <f t="shared" si="6"/>
        <v>349</v>
      </c>
      <c r="G10" s="198" t="str">
        <f t="shared" si="0"/>
        <v>kl</v>
      </c>
      <c r="H10" s="293">
        <v>38.9</v>
      </c>
      <c r="I10" s="198" t="str">
        <f t="shared" si="2"/>
        <v>GJ/kl</v>
      </c>
      <c r="J10" s="292">
        <v>7.0800000000000002E-2</v>
      </c>
      <c r="K10" s="198" t="str">
        <f t="shared" si="3"/>
        <v>t-CO2/GJ</v>
      </c>
      <c r="L10" s="339">
        <f>IF($D10="","",IF($A10=0,F10*H10*J10,F10*J10))</f>
        <v>961.18788000000006</v>
      </c>
      <c r="M10" s="303" t="s">
        <v>821</v>
      </c>
      <c r="Q10" s="233">
        <v>4</v>
      </c>
      <c r="R10" s="294">
        <f t="shared" si="5"/>
        <v>0</v>
      </c>
      <c r="S10" s="230"/>
      <c r="BO10" s="158"/>
      <c r="BP10" s="157"/>
    </row>
    <row r="11" spans="1:68" ht="25.25" customHeight="1" x14ac:dyDescent="0.7">
      <c r="A11" s="162">
        <f>VLOOKUP(D11,非表示_活動量と単位!$D$8:$E$75,2,FALSE)</f>
        <v>0</v>
      </c>
      <c r="B11" s="288">
        <v>1</v>
      </c>
      <c r="C11" s="289">
        <v>9</v>
      </c>
      <c r="D11" s="291" t="s">
        <v>468</v>
      </c>
      <c r="E11" s="318">
        <v>15.33</v>
      </c>
      <c r="F11" s="331">
        <f t="shared" si="6"/>
        <v>15</v>
      </c>
      <c r="G11" s="198" t="str">
        <f t="shared" si="0"/>
        <v>kl</v>
      </c>
      <c r="H11" s="293">
        <f t="shared" si="1"/>
        <v>33.4</v>
      </c>
      <c r="I11" s="198" t="str">
        <f t="shared" si="2"/>
        <v>GJ/kl</v>
      </c>
      <c r="J11" s="292">
        <f t="shared" ref="J11:J21" si="7">IF($D11="","",IFERROR(IF(VLOOKUP($C11,モニタリングポイント,11,FALSE)="デフォルト値",VLOOKUP($D11,デフォルト値,5,FALSE),""),""))</f>
        <v>6.8599999999999994E-2</v>
      </c>
      <c r="K11" s="198" t="str">
        <f t="shared" si="3"/>
        <v>t-CO2/GJ</v>
      </c>
      <c r="L11" s="339">
        <f>IF($D11="","",IF($A11=0,F11*H11*J11,F11*J11))</f>
        <v>34.368600000000001</v>
      </c>
      <c r="M11" s="303"/>
      <c r="Q11" s="232">
        <v>5</v>
      </c>
      <c r="R11" s="294">
        <f t="shared" si="5"/>
        <v>0</v>
      </c>
      <c r="S11" s="230"/>
      <c r="BO11" s="158"/>
      <c r="BP11" s="157"/>
    </row>
    <row r="12" spans="1:68" ht="25.25" customHeight="1" x14ac:dyDescent="0.7">
      <c r="A12" s="162">
        <f>VLOOKUP(D12,非表示_活動量と単位!$D$8:$E$75,2,FALSE)</f>
        <v>0</v>
      </c>
      <c r="B12" s="288">
        <v>1</v>
      </c>
      <c r="C12" s="289">
        <v>10</v>
      </c>
      <c r="D12" s="291" t="s">
        <v>468</v>
      </c>
      <c r="E12" s="273">
        <v>3.21</v>
      </c>
      <c r="F12" s="331">
        <f t="shared" si="6"/>
        <v>3</v>
      </c>
      <c r="G12" s="198" t="str">
        <f t="shared" si="0"/>
        <v>kl</v>
      </c>
      <c r="H12" s="293">
        <f t="shared" si="1"/>
        <v>33.4</v>
      </c>
      <c r="I12" s="198" t="str">
        <f t="shared" si="2"/>
        <v>GJ/kl</v>
      </c>
      <c r="J12" s="292">
        <f t="shared" si="7"/>
        <v>6.8599999999999994E-2</v>
      </c>
      <c r="K12" s="198" t="str">
        <f t="shared" si="3"/>
        <v>t-CO2/GJ</v>
      </c>
      <c r="L12" s="339">
        <f t="shared" si="4"/>
        <v>6.8737199999999987</v>
      </c>
      <c r="M12" s="302"/>
      <c r="Q12" s="96"/>
      <c r="R12" s="295">
        <f>INT(SUM(R7:R11))</f>
        <v>6216</v>
      </c>
      <c r="S12" s="230" t="b">
        <f>EXACT(R12,L32)</f>
        <v>1</v>
      </c>
      <c r="BO12" s="158"/>
      <c r="BP12" s="157"/>
    </row>
    <row r="13" spans="1:68" ht="25.25" customHeight="1" x14ac:dyDescent="0.7">
      <c r="A13" s="162">
        <f>VLOOKUP(D13,非表示_活動量と単位!$D$8:$E$75,2,FALSE)</f>
        <v>1</v>
      </c>
      <c r="B13" s="288">
        <v>2</v>
      </c>
      <c r="C13" s="289">
        <v>11</v>
      </c>
      <c r="D13" s="291" t="s">
        <v>734</v>
      </c>
      <c r="E13" s="318">
        <v>2050000.34</v>
      </c>
      <c r="F13" s="331">
        <f t="shared" si="6"/>
        <v>2050000</v>
      </c>
      <c r="G13" s="198" t="str">
        <f t="shared" si="0"/>
        <v>kWh</v>
      </c>
      <c r="H13" s="293" t="str">
        <f t="shared" si="1"/>
        <v/>
      </c>
      <c r="I13" s="198" t="str">
        <f t="shared" si="2"/>
        <v>---</v>
      </c>
      <c r="J13" s="292">
        <f t="shared" si="7"/>
        <v>4.3600000000000003E-4</v>
      </c>
      <c r="K13" s="198" t="str">
        <f t="shared" si="3"/>
        <v>t-CO2/kWh</v>
      </c>
      <c r="L13" s="339">
        <f t="shared" si="4"/>
        <v>893.80000000000007</v>
      </c>
      <c r="M13" s="302"/>
      <c r="Q13" s="234"/>
      <c r="R13" s="96"/>
      <c r="S13" s="230"/>
      <c r="BO13" s="158"/>
      <c r="BP13" s="157"/>
    </row>
    <row r="14" spans="1:68" ht="25.25" customHeight="1" x14ac:dyDescent="0.7">
      <c r="A14" s="162">
        <f>VLOOKUP(D14,非表示_活動量と単位!$D$8:$E$75,2,FALSE)</f>
        <v>0</v>
      </c>
      <c r="B14" s="288">
        <v>2</v>
      </c>
      <c r="C14" s="289">
        <v>12</v>
      </c>
      <c r="D14" s="291" t="s">
        <v>481</v>
      </c>
      <c r="E14" s="273">
        <v>370.88</v>
      </c>
      <c r="F14" s="331">
        <f t="shared" si="6"/>
        <v>370</v>
      </c>
      <c r="G14" s="198" t="str">
        <f t="shared" si="0"/>
        <v>千Nm3</v>
      </c>
      <c r="H14" s="293">
        <v>45</v>
      </c>
      <c r="I14" s="198" t="str">
        <f t="shared" si="2"/>
        <v>GJ/千Nm3</v>
      </c>
      <c r="J14" s="292">
        <f t="shared" si="7"/>
        <v>5.1299999999999998E-2</v>
      </c>
      <c r="K14" s="198" t="str">
        <f t="shared" si="3"/>
        <v>t-CO2/GJ</v>
      </c>
      <c r="L14" s="339">
        <f t="shared" si="4"/>
        <v>854.14499999999998</v>
      </c>
      <c r="M14" s="302"/>
      <c r="Q14" s="96"/>
      <c r="R14" s="96"/>
      <c r="S14" s="230"/>
      <c r="BO14" s="158"/>
      <c r="BP14" s="157"/>
    </row>
    <row r="15" spans="1:68" ht="25.25" customHeight="1" x14ac:dyDescent="0.7">
      <c r="A15" s="162">
        <f>VLOOKUP(D15,非表示_活動量と単位!$D$8:$E$75,2,FALSE)</f>
        <v>1</v>
      </c>
      <c r="B15" s="288">
        <v>3</v>
      </c>
      <c r="C15" s="289">
        <v>13</v>
      </c>
      <c r="D15" s="291" t="s">
        <v>734</v>
      </c>
      <c r="E15" s="318">
        <v>1830000.22</v>
      </c>
      <c r="F15" s="331">
        <f t="shared" si="6"/>
        <v>1830000</v>
      </c>
      <c r="G15" s="198" t="str">
        <f t="shared" si="0"/>
        <v>kWh</v>
      </c>
      <c r="H15" s="293" t="str">
        <f t="shared" si="1"/>
        <v/>
      </c>
      <c r="I15" s="198" t="str">
        <f t="shared" si="2"/>
        <v>---</v>
      </c>
      <c r="J15" s="292">
        <f t="shared" si="7"/>
        <v>4.3600000000000003E-4</v>
      </c>
      <c r="K15" s="198" t="str">
        <f t="shared" si="3"/>
        <v>t-CO2/kWh</v>
      </c>
      <c r="L15" s="339">
        <f t="shared" si="4"/>
        <v>797.88</v>
      </c>
      <c r="M15" s="302"/>
      <c r="Q15" s="234"/>
      <c r="R15" s="96"/>
      <c r="S15" s="230"/>
      <c r="BO15" s="158"/>
      <c r="BP15" s="157"/>
    </row>
    <row r="16" spans="1:68" ht="25.25" customHeight="1" x14ac:dyDescent="0.7">
      <c r="A16" s="162">
        <f>VLOOKUP(D16,非表示_活動量と単位!$D$8:$E$75,2,FALSE)</f>
        <v>0</v>
      </c>
      <c r="B16" s="288">
        <v>3</v>
      </c>
      <c r="C16" s="289">
        <v>14</v>
      </c>
      <c r="D16" s="291" t="s">
        <v>478</v>
      </c>
      <c r="E16" s="273">
        <v>120.99</v>
      </c>
      <c r="F16" s="331">
        <f t="shared" si="6"/>
        <v>120</v>
      </c>
      <c r="G16" s="198" t="str">
        <f t="shared" si="0"/>
        <v>t</v>
      </c>
      <c r="H16" s="293">
        <f t="shared" si="1"/>
        <v>50.1</v>
      </c>
      <c r="I16" s="198" t="str">
        <f t="shared" si="2"/>
        <v>GJ/t</v>
      </c>
      <c r="J16" s="292">
        <f t="shared" si="7"/>
        <v>6.0100000000000001E-2</v>
      </c>
      <c r="K16" s="198" t="str">
        <f t="shared" si="3"/>
        <v>t-CO2/GJ</v>
      </c>
      <c r="L16" s="339">
        <f t="shared" si="4"/>
        <v>361.32119999999998</v>
      </c>
      <c r="M16" s="302"/>
      <c r="Q16" s="96"/>
      <c r="R16" s="96"/>
      <c r="S16" s="230"/>
      <c r="BO16" s="158"/>
      <c r="BP16" s="157"/>
    </row>
    <row r="17" spans="1:68" ht="25.25" customHeight="1" x14ac:dyDescent="0.7">
      <c r="A17" s="162" t="e">
        <f>VLOOKUP(D17,非表示_活動量と単位!$D$8:$E$75,2,FALSE)</f>
        <v>#N/A</v>
      </c>
      <c r="B17" s="288"/>
      <c r="C17" s="289"/>
      <c r="D17" s="291"/>
      <c r="E17" s="102"/>
      <c r="F17" s="332" t="str">
        <f t="shared" si="6"/>
        <v/>
      </c>
      <c r="G17" s="198" t="str">
        <f t="shared" si="0"/>
        <v/>
      </c>
      <c r="H17" s="293" t="str">
        <f t="shared" si="1"/>
        <v/>
      </c>
      <c r="I17" s="198" t="str">
        <f t="shared" si="2"/>
        <v/>
      </c>
      <c r="J17" s="292" t="str">
        <f t="shared" si="7"/>
        <v/>
      </c>
      <c r="K17" s="198" t="str">
        <f t="shared" si="3"/>
        <v/>
      </c>
      <c r="L17" s="339" t="str">
        <f t="shared" si="4"/>
        <v/>
      </c>
      <c r="M17" s="302"/>
      <c r="Q17" s="234"/>
      <c r="R17" s="96"/>
      <c r="S17" s="230"/>
      <c r="BO17" s="158"/>
      <c r="BP17" s="157"/>
    </row>
    <row r="18" spans="1:68" ht="25.25" customHeight="1" x14ac:dyDescent="0.7">
      <c r="A18" s="162" t="e">
        <f>VLOOKUP(D18,非表示_活動量と単位!$D$8:$E$75,2,FALSE)</f>
        <v>#N/A</v>
      </c>
      <c r="B18" s="205"/>
      <c r="C18" s="206"/>
      <c r="D18" s="207"/>
      <c r="E18" s="102"/>
      <c r="F18" s="332" t="str">
        <f t="shared" si="6"/>
        <v/>
      </c>
      <c r="G18" s="198" t="str">
        <f t="shared" si="0"/>
        <v/>
      </c>
      <c r="H18" s="293" t="str">
        <f t="shared" si="1"/>
        <v/>
      </c>
      <c r="I18" s="198" t="str">
        <f t="shared" si="2"/>
        <v/>
      </c>
      <c r="J18" s="292" t="str">
        <f t="shared" si="7"/>
        <v/>
      </c>
      <c r="K18" s="198" t="str">
        <f t="shared" si="3"/>
        <v/>
      </c>
      <c r="L18" s="339" t="str">
        <f t="shared" si="4"/>
        <v/>
      </c>
      <c r="M18" s="302"/>
      <c r="Q18" s="96"/>
      <c r="R18" s="96"/>
      <c r="S18" s="230"/>
      <c r="BO18" s="158"/>
      <c r="BP18" s="157"/>
    </row>
    <row r="19" spans="1:68" ht="25.25" customHeight="1" x14ac:dyDescent="0.7">
      <c r="A19" s="162" t="e">
        <f>VLOOKUP(D19,非表示_活動量と単位!$D$8:$E$75,2,FALSE)</f>
        <v>#N/A</v>
      </c>
      <c r="B19" s="205"/>
      <c r="C19" s="206"/>
      <c r="D19" s="207"/>
      <c r="E19" s="102"/>
      <c r="F19" s="332" t="str">
        <f t="shared" si="6"/>
        <v/>
      </c>
      <c r="G19" s="198" t="str">
        <f t="shared" si="0"/>
        <v/>
      </c>
      <c r="H19" s="293" t="str">
        <f t="shared" si="1"/>
        <v/>
      </c>
      <c r="I19" s="198" t="str">
        <f t="shared" si="2"/>
        <v/>
      </c>
      <c r="J19" s="292" t="str">
        <f t="shared" si="7"/>
        <v/>
      </c>
      <c r="K19" s="198" t="str">
        <f t="shared" si="3"/>
        <v/>
      </c>
      <c r="L19" s="339" t="str">
        <f t="shared" si="4"/>
        <v/>
      </c>
      <c r="M19" s="302"/>
      <c r="Q19" s="234"/>
      <c r="R19" s="96"/>
      <c r="S19" s="230"/>
      <c r="BO19" s="158"/>
      <c r="BP19" s="157"/>
    </row>
    <row r="20" spans="1:68" ht="25.25" customHeight="1" x14ac:dyDescent="0.7">
      <c r="A20" s="162" t="e">
        <f>VLOOKUP(D20,非表示_活動量と単位!$D$8:$E$75,2,FALSE)</f>
        <v>#N/A</v>
      </c>
      <c r="B20" s="205"/>
      <c r="C20" s="206"/>
      <c r="D20" s="207"/>
      <c r="E20" s="102"/>
      <c r="F20" s="332" t="str">
        <f t="shared" si="6"/>
        <v/>
      </c>
      <c r="G20" s="198" t="str">
        <f t="shared" si="0"/>
        <v/>
      </c>
      <c r="H20" s="293" t="str">
        <f t="shared" si="1"/>
        <v/>
      </c>
      <c r="I20" s="198" t="str">
        <f t="shared" si="2"/>
        <v/>
      </c>
      <c r="J20" s="292" t="str">
        <f t="shared" si="7"/>
        <v/>
      </c>
      <c r="K20" s="198" t="str">
        <f t="shared" si="3"/>
        <v/>
      </c>
      <c r="L20" s="339" t="str">
        <f t="shared" si="4"/>
        <v/>
      </c>
      <c r="M20" s="302"/>
      <c r="Q20" s="96"/>
      <c r="R20" s="96"/>
      <c r="S20" s="230"/>
      <c r="BO20" s="158"/>
      <c r="BP20" s="157"/>
    </row>
    <row r="21" spans="1:68" ht="25.25" customHeight="1" thickBot="1" x14ac:dyDescent="0.75">
      <c r="A21" s="162" t="e">
        <f>VLOOKUP(D21,非表示_活動量と単位!$D$8:$E$75,2,FALSE)</f>
        <v>#N/A</v>
      </c>
      <c r="B21" s="205"/>
      <c r="C21" s="206"/>
      <c r="D21" s="207"/>
      <c r="E21" s="108"/>
      <c r="F21" s="333" t="str">
        <f t="shared" si="6"/>
        <v/>
      </c>
      <c r="G21" s="198" t="str">
        <f t="shared" si="0"/>
        <v/>
      </c>
      <c r="H21" s="293" t="str">
        <f t="shared" si="1"/>
        <v/>
      </c>
      <c r="I21" s="198" t="str">
        <f t="shared" si="2"/>
        <v/>
      </c>
      <c r="J21" s="292" t="str">
        <f t="shared" si="7"/>
        <v/>
      </c>
      <c r="K21" s="198" t="str">
        <f t="shared" si="3"/>
        <v/>
      </c>
      <c r="L21" s="339" t="str">
        <f t="shared" si="4"/>
        <v/>
      </c>
      <c r="M21" s="302"/>
      <c r="Q21" s="234"/>
      <c r="R21" s="96"/>
      <c r="S21" s="230"/>
      <c r="BO21" s="158"/>
      <c r="BP21" s="157"/>
    </row>
    <row r="22" spans="1:68" ht="25.25" customHeight="1" x14ac:dyDescent="0.7">
      <c r="A22" s="162">
        <f t="shared" ref="A22:A30" si="8">IF($H22="",1,0)</f>
        <v>1</v>
      </c>
      <c r="B22" s="203"/>
      <c r="C22" s="204"/>
      <c r="D22" s="195" t="s">
        <v>512</v>
      </c>
      <c r="E22" s="336"/>
      <c r="F22" s="334" t="str">
        <f t="shared" si="6"/>
        <v/>
      </c>
      <c r="G22" s="212"/>
      <c r="H22" s="209"/>
      <c r="I22" s="212"/>
      <c r="J22" s="239"/>
      <c r="K22" s="212"/>
      <c r="L22" s="338" t="str">
        <f>IF($C22="","",IF($A22=0,F22*H22*J22,F22*J22))</f>
        <v/>
      </c>
      <c r="M22" s="301"/>
      <c r="Q22" s="96"/>
      <c r="R22" s="96"/>
      <c r="S22" s="230"/>
      <c r="BO22" s="158"/>
      <c r="BP22" s="157"/>
    </row>
    <row r="23" spans="1:68" ht="25.25" customHeight="1" x14ac:dyDescent="0.7">
      <c r="A23" s="162">
        <f t="shared" si="8"/>
        <v>1</v>
      </c>
      <c r="B23" s="205"/>
      <c r="C23" s="206"/>
      <c r="D23" s="197" t="s">
        <v>512</v>
      </c>
      <c r="E23" s="337"/>
      <c r="F23" s="332" t="str">
        <f t="shared" si="6"/>
        <v/>
      </c>
      <c r="G23" s="213"/>
      <c r="H23" s="210"/>
      <c r="I23" s="213"/>
      <c r="J23" s="240"/>
      <c r="K23" s="213"/>
      <c r="L23" s="339" t="str">
        <f t="shared" ref="L23:L31" si="9">IF($C23="","",IF($A23=0,F23*H23*J23,F23*J23))</f>
        <v/>
      </c>
      <c r="M23" s="302"/>
      <c r="Q23" s="234"/>
      <c r="R23" s="96"/>
      <c r="S23" s="230"/>
      <c r="BO23" s="158"/>
      <c r="BP23" s="157"/>
    </row>
    <row r="24" spans="1:68" ht="25.25" customHeight="1" x14ac:dyDescent="0.7">
      <c r="A24" s="162">
        <f t="shared" si="8"/>
        <v>1</v>
      </c>
      <c r="B24" s="205"/>
      <c r="C24" s="206"/>
      <c r="D24" s="197" t="s">
        <v>512</v>
      </c>
      <c r="E24" s="337"/>
      <c r="F24" s="332" t="str">
        <f t="shared" si="6"/>
        <v/>
      </c>
      <c r="G24" s="213"/>
      <c r="H24" s="210"/>
      <c r="I24" s="213"/>
      <c r="J24" s="240"/>
      <c r="K24" s="213"/>
      <c r="L24" s="339" t="str">
        <f t="shared" si="9"/>
        <v/>
      </c>
      <c r="M24" s="302"/>
      <c r="Q24" s="96"/>
      <c r="BO24" s="158"/>
      <c r="BP24" s="157"/>
    </row>
    <row r="25" spans="1:68" ht="25.25" customHeight="1" x14ac:dyDescent="0.7">
      <c r="A25" s="162">
        <f t="shared" si="8"/>
        <v>1</v>
      </c>
      <c r="B25" s="205"/>
      <c r="C25" s="206"/>
      <c r="D25" s="197" t="s">
        <v>512</v>
      </c>
      <c r="E25" s="337"/>
      <c r="F25" s="332" t="str">
        <f t="shared" si="6"/>
        <v/>
      </c>
      <c r="G25" s="213"/>
      <c r="H25" s="210"/>
      <c r="I25" s="213"/>
      <c r="J25" s="240"/>
      <c r="K25" s="213"/>
      <c r="L25" s="339" t="str">
        <f t="shared" si="9"/>
        <v/>
      </c>
      <c r="M25" s="302"/>
      <c r="BO25" s="158"/>
      <c r="BP25" s="157"/>
    </row>
    <row r="26" spans="1:68" ht="25.25" customHeight="1" x14ac:dyDescent="0.7">
      <c r="A26" s="162">
        <f t="shared" si="8"/>
        <v>1</v>
      </c>
      <c r="B26" s="205"/>
      <c r="C26" s="206"/>
      <c r="D26" s="197" t="s">
        <v>512</v>
      </c>
      <c r="E26" s="337"/>
      <c r="F26" s="332" t="str">
        <f t="shared" si="6"/>
        <v/>
      </c>
      <c r="G26" s="213"/>
      <c r="H26" s="210"/>
      <c r="I26" s="213"/>
      <c r="J26" s="240"/>
      <c r="K26" s="213"/>
      <c r="L26" s="339" t="str">
        <f t="shared" si="9"/>
        <v/>
      </c>
      <c r="M26" s="302"/>
      <c r="Q26" s="96"/>
      <c r="R26" s="96"/>
      <c r="S26" s="96"/>
      <c r="BO26" s="158"/>
      <c r="BP26" s="157"/>
    </row>
    <row r="27" spans="1:68" ht="25.25" customHeight="1" x14ac:dyDescent="0.7">
      <c r="A27" s="162">
        <f t="shared" si="8"/>
        <v>1</v>
      </c>
      <c r="B27" s="205"/>
      <c r="C27" s="206"/>
      <c r="D27" s="197" t="s">
        <v>512</v>
      </c>
      <c r="E27" s="337"/>
      <c r="F27" s="332" t="str">
        <f t="shared" si="6"/>
        <v/>
      </c>
      <c r="G27" s="213"/>
      <c r="H27" s="210"/>
      <c r="I27" s="213"/>
      <c r="J27" s="240"/>
      <c r="K27" s="213"/>
      <c r="L27" s="339" t="str">
        <f t="shared" si="9"/>
        <v/>
      </c>
      <c r="M27" s="302"/>
      <c r="Q27" s="234"/>
      <c r="R27" s="96"/>
      <c r="S27" s="96"/>
      <c r="BO27" s="158"/>
      <c r="BP27" s="157"/>
    </row>
    <row r="28" spans="1:68" ht="25.25" customHeight="1" x14ac:dyDescent="0.7">
      <c r="A28" s="162">
        <f t="shared" si="8"/>
        <v>1</v>
      </c>
      <c r="B28" s="205"/>
      <c r="C28" s="206"/>
      <c r="D28" s="197" t="s">
        <v>512</v>
      </c>
      <c r="E28" s="337"/>
      <c r="F28" s="332" t="str">
        <f t="shared" si="6"/>
        <v/>
      </c>
      <c r="G28" s="213"/>
      <c r="H28" s="210"/>
      <c r="I28" s="213"/>
      <c r="J28" s="240"/>
      <c r="K28" s="213"/>
      <c r="L28" s="339" t="str">
        <f t="shared" si="9"/>
        <v/>
      </c>
      <c r="M28" s="302"/>
      <c r="Q28" s="96"/>
      <c r="R28" s="96"/>
      <c r="S28" s="96"/>
      <c r="BO28" s="158"/>
      <c r="BP28" s="157"/>
    </row>
    <row r="29" spans="1:68" ht="25.25" customHeight="1" x14ac:dyDescent="0.7">
      <c r="A29" s="162">
        <f t="shared" si="8"/>
        <v>1</v>
      </c>
      <c r="B29" s="205"/>
      <c r="C29" s="206"/>
      <c r="D29" s="197" t="s">
        <v>512</v>
      </c>
      <c r="E29" s="337"/>
      <c r="F29" s="332" t="str">
        <f t="shared" si="6"/>
        <v/>
      </c>
      <c r="G29" s="213"/>
      <c r="H29" s="210"/>
      <c r="I29" s="213"/>
      <c r="J29" s="240"/>
      <c r="K29" s="213"/>
      <c r="L29" s="339" t="str">
        <f t="shared" si="9"/>
        <v/>
      </c>
      <c r="M29" s="302"/>
      <c r="Q29" s="234"/>
      <c r="R29" s="96"/>
      <c r="S29" s="230"/>
      <c r="BO29" s="158"/>
      <c r="BP29" s="157"/>
    </row>
    <row r="30" spans="1:68" ht="25.25" customHeight="1" x14ac:dyDescent="0.7">
      <c r="A30" s="162">
        <f t="shared" si="8"/>
        <v>1</v>
      </c>
      <c r="B30" s="205"/>
      <c r="C30" s="206"/>
      <c r="D30" s="197" t="s">
        <v>512</v>
      </c>
      <c r="E30" s="337"/>
      <c r="F30" s="332" t="str">
        <f t="shared" si="6"/>
        <v/>
      </c>
      <c r="G30" s="213"/>
      <c r="H30" s="210"/>
      <c r="I30" s="213"/>
      <c r="J30" s="240"/>
      <c r="K30" s="213"/>
      <c r="L30" s="339" t="str">
        <f t="shared" si="9"/>
        <v/>
      </c>
      <c r="M30" s="302"/>
      <c r="Q30" s="96"/>
      <c r="R30" s="96"/>
      <c r="S30" s="230"/>
      <c r="BO30" s="158"/>
      <c r="BP30" s="157"/>
    </row>
    <row r="31" spans="1:68" ht="25.25" customHeight="1" thickBot="1" x14ac:dyDescent="0.75">
      <c r="A31" s="162">
        <f t="shared" ref="A31" si="10">IF($H31="",1,0)</f>
        <v>1</v>
      </c>
      <c r="B31" s="80"/>
      <c r="C31" s="208"/>
      <c r="D31" s="199" t="s">
        <v>512</v>
      </c>
      <c r="E31" s="345"/>
      <c r="F31" s="333" t="str">
        <f t="shared" si="6"/>
        <v/>
      </c>
      <c r="G31" s="214"/>
      <c r="H31" s="211"/>
      <c r="I31" s="214"/>
      <c r="J31" s="241"/>
      <c r="K31" s="214"/>
      <c r="L31" s="340" t="str">
        <f t="shared" si="9"/>
        <v/>
      </c>
      <c r="M31" s="304"/>
      <c r="Q31" s="234"/>
      <c r="R31" s="96"/>
      <c r="S31" s="230"/>
      <c r="BO31" s="158"/>
      <c r="BP31" s="157"/>
    </row>
    <row r="32" spans="1:68" ht="27.6" customHeight="1" thickBot="1" x14ac:dyDescent="0.75">
      <c r="A32" s="200"/>
      <c r="B32" s="7"/>
      <c r="C32" s="7"/>
      <c r="D32" s="7"/>
      <c r="E32" s="7"/>
      <c r="J32" s="603" t="s">
        <v>607</v>
      </c>
      <c r="K32" s="604"/>
      <c r="L32" s="297">
        <f>INT(SUM($L$7:$L$31)+SUM($L$49:$L$103))</f>
        <v>6216</v>
      </c>
      <c r="M32" s="219"/>
      <c r="Q32" s="231"/>
      <c r="BO32" s="158"/>
      <c r="BP32" s="157"/>
    </row>
    <row r="33" spans="1:68" ht="27.6" hidden="1" customHeight="1" thickBot="1" x14ac:dyDescent="0.75">
      <c r="A33" s="200"/>
      <c r="B33" s="7"/>
      <c r="C33" s="7"/>
      <c r="D33" s="7"/>
      <c r="E33" s="7"/>
      <c r="J33" s="601" t="s">
        <v>622</v>
      </c>
      <c r="K33" s="602"/>
      <c r="L33" s="297" t="e">
        <f>SUMIFS(L7:L31,#REF!,"対象")+SUMIFS(L49:L103,#REF!,"対象")</f>
        <v>#REF!</v>
      </c>
      <c r="M33" s="219"/>
      <c r="BO33" s="158"/>
      <c r="BP33" s="157"/>
    </row>
    <row r="34" spans="1:68" ht="12" customHeight="1" x14ac:dyDescent="0.7">
      <c r="A34" s="200"/>
      <c r="B34" s="117"/>
      <c r="C34" s="9"/>
      <c r="D34" s="6"/>
      <c r="E34" s="6"/>
      <c r="K34" s="113"/>
      <c r="L34" s="113"/>
      <c r="M34" s="113"/>
      <c r="BO34" s="158"/>
      <c r="BP34" s="157"/>
    </row>
    <row r="35" spans="1:68" ht="16.25" customHeight="1" x14ac:dyDescent="0.7">
      <c r="A35" s="200"/>
      <c r="B35" s="118" t="s">
        <v>690</v>
      </c>
      <c r="C35" s="320" t="s">
        <v>797</v>
      </c>
      <c r="D35" s="116"/>
      <c r="E35" s="116"/>
      <c r="K35" s="113"/>
      <c r="L35" s="113"/>
      <c r="M35" s="113"/>
      <c r="BO35" s="158"/>
      <c r="BP35" s="157"/>
    </row>
    <row r="36" spans="1:68" ht="16.25" customHeight="1" x14ac:dyDescent="0.7">
      <c r="A36" s="200"/>
      <c r="B36" s="118"/>
      <c r="C36" s="320" t="s">
        <v>798</v>
      </c>
      <c r="D36" s="116"/>
      <c r="E36" s="116"/>
      <c r="K36" s="113"/>
      <c r="L36" s="113"/>
      <c r="M36" s="113"/>
      <c r="BO36" s="158"/>
      <c r="BP36" s="157"/>
    </row>
    <row r="37" spans="1:68" ht="14.75" customHeight="1" x14ac:dyDescent="0.7">
      <c r="A37" s="200"/>
      <c r="B37" s="118" t="s">
        <v>450</v>
      </c>
      <c r="C37" s="50" t="s">
        <v>769</v>
      </c>
      <c r="D37" s="116"/>
      <c r="E37" s="116"/>
      <c r="K37" s="113"/>
      <c r="L37" s="113"/>
      <c r="M37" s="113"/>
      <c r="Q37" s="96"/>
      <c r="R37" s="96"/>
      <c r="BO37" s="158"/>
      <c r="BP37" s="157"/>
    </row>
    <row r="38" spans="1:68" ht="14.75" customHeight="1" x14ac:dyDescent="0.7">
      <c r="B38" s="170"/>
      <c r="C38" s="171" t="s">
        <v>770</v>
      </c>
      <c r="D38" s="116"/>
      <c r="E38" s="116"/>
      <c r="K38" s="113"/>
      <c r="L38" s="113"/>
      <c r="M38" s="113"/>
      <c r="BO38" s="158"/>
      <c r="BP38" s="157"/>
    </row>
    <row r="39" spans="1:68" ht="14.75" customHeight="1" x14ac:dyDescent="0.7">
      <c r="B39" s="170"/>
      <c r="C39" s="50" t="s">
        <v>785</v>
      </c>
      <c r="D39" s="50"/>
      <c r="E39" s="116"/>
      <c r="BO39" s="159"/>
      <c r="BP39" s="157"/>
    </row>
    <row r="40" spans="1:68" ht="14.75" customHeight="1" x14ac:dyDescent="0.7">
      <c r="B40" s="118"/>
      <c r="C40" s="171" t="s">
        <v>771</v>
      </c>
      <c r="D40" s="172"/>
      <c r="E40" s="50"/>
      <c r="BO40" s="73"/>
      <c r="BP40" s="157"/>
    </row>
    <row r="41" spans="1:68" ht="14.75" customHeight="1" x14ac:dyDescent="0.7">
      <c r="B41" s="118"/>
      <c r="C41" s="50" t="s">
        <v>775</v>
      </c>
      <c r="D41" s="50"/>
      <c r="E41" s="172"/>
      <c r="BO41" s="73"/>
      <c r="BP41" s="157"/>
    </row>
    <row r="42" spans="1:68" ht="14.75" customHeight="1" x14ac:dyDescent="0.7">
      <c r="B42" s="118" t="s">
        <v>451</v>
      </c>
      <c r="C42" s="50" t="s">
        <v>608</v>
      </c>
      <c r="D42" s="50"/>
      <c r="E42" s="50"/>
      <c r="BO42" s="73"/>
      <c r="BP42" s="157"/>
    </row>
    <row r="43" spans="1:68" ht="14.75" customHeight="1" x14ac:dyDescent="0.7">
      <c r="B43" s="118" t="s">
        <v>452</v>
      </c>
      <c r="C43" s="320" t="s">
        <v>689</v>
      </c>
      <c r="D43" s="50"/>
      <c r="E43" s="50"/>
      <c r="BO43" s="73"/>
      <c r="BP43" s="157"/>
    </row>
    <row r="44" spans="1:68" ht="12" customHeight="1" x14ac:dyDescent="0.7">
      <c r="B44" s="9"/>
      <c r="E44" s="50"/>
      <c r="BO44" s="73"/>
      <c r="BP44" s="157"/>
    </row>
    <row r="45" spans="1:68" ht="12" customHeight="1" thickBot="1" x14ac:dyDescent="0.75">
      <c r="B45" s="9"/>
      <c r="BO45" s="73"/>
      <c r="BP45" s="157"/>
    </row>
    <row r="46" spans="1:68" ht="18" customHeight="1" x14ac:dyDescent="0.7">
      <c r="B46" s="558" t="s">
        <v>762</v>
      </c>
      <c r="C46" s="561" t="s">
        <v>606</v>
      </c>
      <c r="D46" s="570" t="s">
        <v>458</v>
      </c>
      <c r="E46" s="598" t="s">
        <v>796</v>
      </c>
      <c r="F46" s="594" t="s">
        <v>459</v>
      </c>
      <c r="G46" s="586"/>
      <c r="H46" s="594" t="s">
        <v>460</v>
      </c>
      <c r="I46" s="596"/>
      <c r="J46" s="586" t="s">
        <v>531</v>
      </c>
      <c r="K46" s="586"/>
      <c r="L46" s="588" t="s">
        <v>676</v>
      </c>
      <c r="M46" s="591" t="s">
        <v>564</v>
      </c>
      <c r="BO46" s="73"/>
      <c r="BP46" s="157"/>
    </row>
    <row r="47" spans="1:68" ht="18" customHeight="1" x14ac:dyDescent="0.7">
      <c r="B47" s="559"/>
      <c r="C47" s="562"/>
      <c r="D47" s="571"/>
      <c r="E47" s="599"/>
      <c r="F47" s="595"/>
      <c r="G47" s="587"/>
      <c r="H47" s="595"/>
      <c r="I47" s="597"/>
      <c r="J47" s="587"/>
      <c r="K47" s="587"/>
      <c r="L47" s="589"/>
      <c r="M47" s="592"/>
      <c r="BO47" s="73"/>
      <c r="BP47" s="157"/>
    </row>
    <row r="48" spans="1:68" ht="18" customHeight="1" thickBot="1" x14ac:dyDescent="0.75">
      <c r="B48" s="560"/>
      <c r="C48" s="563"/>
      <c r="D48" s="572"/>
      <c r="E48" s="600"/>
      <c r="F48" s="164" t="s">
        <v>529</v>
      </c>
      <c r="G48" s="165" t="s">
        <v>530</v>
      </c>
      <c r="H48" s="166" t="s">
        <v>563</v>
      </c>
      <c r="I48" s="167" t="s">
        <v>536</v>
      </c>
      <c r="J48" s="168" t="s">
        <v>563</v>
      </c>
      <c r="K48" s="169" t="s">
        <v>536</v>
      </c>
      <c r="L48" s="590"/>
      <c r="M48" s="593"/>
      <c r="BO48" s="73"/>
      <c r="BP48" s="157"/>
    </row>
    <row r="49" spans="1:68" ht="26" customHeight="1" x14ac:dyDescent="0.7">
      <c r="A49" s="162" t="e">
        <f>VLOOKUP(D49,非表示_活動量と単位!$D$8:$E$75,2,FALSE)</f>
        <v>#N/A</v>
      </c>
      <c r="B49" s="176"/>
      <c r="C49" s="177"/>
      <c r="D49" s="178"/>
      <c r="E49" s="319"/>
      <c r="F49" s="335" t="str">
        <f t="shared" ref="F49:F103" si="11">IF(E49="","",INT(E49))</f>
        <v/>
      </c>
      <c r="G49" s="160" t="str">
        <f t="shared" ref="G49:G103" si="12">IF($D49="","",VLOOKUP($D49,活動の種別と単位,4,FALSE))</f>
        <v/>
      </c>
      <c r="H49" s="293" t="str">
        <f t="shared" ref="H49:H80" si="13">IF($D49="","",IFERROR(IF(VLOOKUP($C49,モニタリングポイント,9,FALSE)="デフォルト値",VLOOKUP($D49,デフォルト値,4,FALSE),""),""))</f>
        <v/>
      </c>
      <c r="I49" s="196" t="str">
        <f t="shared" ref="I49:I103" si="14">IF($D49="","",VLOOKUP($D49,活動の種別と単位,5,FALSE))</f>
        <v/>
      </c>
      <c r="J49" s="292" t="str">
        <f t="shared" ref="J49:J80" si="15">IF($D49="","",IFERROR(IF(VLOOKUP($C49,モニタリングポイント,11,FALSE)="デフォルト値",VLOOKUP($D49,デフォルト値,5,FALSE),""),""))</f>
        <v/>
      </c>
      <c r="K49" s="196" t="str">
        <f t="shared" ref="K49:K103" si="16">IF($D49="","",VLOOKUP($D49,活動の種別と単位,6,FALSE))</f>
        <v/>
      </c>
      <c r="L49" s="341" t="str">
        <f t="shared" ref="L49:L80" si="17">IF($D49="","",IF($A49=0,F49*H49*J49,F49*J49))</f>
        <v/>
      </c>
      <c r="M49" s="301"/>
      <c r="BO49" s="73"/>
      <c r="BP49" s="157"/>
    </row>
    <row r="50" spans="1:68" ht="26" customHeight="1" x14ac:dyDescent="0.7">
      <c r="A50" s="162" t="e">
        <f>VLOOKUP(D50,非表示_活動量と単位!$D$8:$E$75,2,FALSE)</f>
        <v>#N/A</v>
      </c>
      <c r="B50" s="179"/>
      <c r="C50" s="180"/>
      <c r="D50" s="181"/>
      <c r="E50" s="102"/>
      <c r="F50" s="332" t="str">
        <f t="shared" si="11"/>
        <v/>
      </c>
      <c r="G50" s="161" t="str">
        <f t="shared" si="12"/>
        <v/>
      </c>
      <c r="H50" s="215" t="str">
        <f t="shared" si="13"/>
        <v/>
      </c>
      <c r="I50" s="161" t="str">
        <f t="shared" si="14"/>
        <v/>
      </c>
      <c r="J50" s="242" t="str">
        <f t="shared" si="15"/>
        <v/>
      </c>
      <c r="K50" s="161" t="str">
        <f t="shared" si="16"/>
        <v/>
      </c>
      <c r="L50" s="342" t="str">
        <f t="shared" si="17"/>
        <v/>
      </c>
      <c r="M50" s="302"/>
      <c r="BO50" s="73"/>
      <c r="BP50" s="157"/>
    </row>
    <row r="51" spans="1:68" ht="26" customHeight="1" x14ac:dyDescent="0.7">
      <c r="A51" s="162" t="e">
        <f>VLOOKUP(D51,非表示_活動量と単位!$D$8:$E$75,2,FALSE)</f>
        <v>#N/A</v>
      </c>
      <c r="B51" s="179"/>
      <c r="C51" s="180"/>
      <c r="D51" s="181"/>
      <c r="E51" s="102"/>
      <c r="F51" s="332" t="str">
        <f t="shared" si="11"/>
        <v/>
      </c>
      <c r="G51" s="161" t="str">
        <f t="shared" si="12"/>
        <v/>
      </c>
      <c r="H51" s="215" t="str">
        <f t="shared" si="13"/>
        <v/>
      </c>
      <c r="I51" s="161" t="str">
        <f t="shared" si="14"/>
        <v/>
      </c>
      <c r="J51" s="242" t="str">
        <f t="shared" si="15"/>
        <v/>
      </c>
      <c r="K51" s="161" t="str">
        <f t="shared" si="16"/>
        <v/>
      </c>
      <c r="L51" s="342" t="str">
        <f t="shared" si="17"/>
        <v/>
      </c>
      <c r="M51" s="302"/>
      <c r="BO51" s="73"/>
      <c r="BP51" s="157"/>
    </row>
    <row r="52" spans="1:68" ht="26" customHeight="1" x14ac:dyDescent="0.7">
      <c r="A52" s="162" t="e">
        <f>VLOOKUP(D52,非表示_活動量と単位!$D$8:$E$75,2,FALSE)</f>
        <v>#N/A</v>
      </c>
      <c r="B52" s="179"/>
      <c r="C52" s="180"/>
      <c r="D52" s="181"/>
      <c r="E52" s="102"/>
      <c r="F52" s="332" t="str">
        <f t="shared" si="11"/>
        <v/>
      </c>
      <c r="G52" s="161" t="str">
        <f t="shared" si="12"/>
        <v/>
      </c>
      <c r="H52" s="215" t="str">
        <f t="shared" si="13"/>
        <v/>
      </c>
      <c r="I52" s="161" t="str">
        <f t="shared" si="14"/>
        <v/>
      </c>
      <c r="J52" s="242" t="str">
        <f t="shared" si="15"/>
        <v/>
      </c>
      <c r="K52" s="161" t="str">
        <f t="shared" si="16"/>
        <v/>
      </c>
      <c r="L52" s="342" t="str">
        <f t="shared" si="17"/>
        <v/>
      </c>
      <c r="M52" s="302"/>
      <c r="BO52" s="73"/>
      <c r="BP52" s="157"/>
    </row>
    <row r="53" spans="1:68" ht="26" customHeight="1" x14ac:dyDescent="0.7">
      <c r="A53" s="162" t="e">
        <f>VLOOKUP(D53,非表示_活動量と単位!$D$8:$E$75,2,FALSE)</f>
        <v>#N/A</v>
      </c>
      <c r="B53" s="179"/>
      <c r="C53" s="180"/>
      <c r="D53" s="181"/>
      <c r="E53" s="102"/>
      <c r="F53" s="332" t="str">
        <f t="shared" si="11"/>
        <v/>
      </c>
      <c r="G53" s="161" t="str">
        <f t="shared" si="12"/>
        <v/>
      </c>
      <c r="H53" s="215" t="str">
        <f t="shared" si="13"/>
        <v/>
      </c>
      <c r="I53" s="161" t="str">
        <f t="shared" si="14"/>
        <v/>
      </c>
      <c r="J53" s="242" t="str">
        <f t="shared" si="15"/>
        <v/>
      </c>
      <c r="K53" s="161" t="str">
        <f t="shared" si="16"/>
        <v/>
      </c>
      <c r="L53" s="342" t="str">
        <f t="shared" si="17"/>
        <v/>
      </c>
      <c r="M53" s="302"/>
      <c r="BO53" s="73"/>
      <c r="BP53" s="157"/>
    </row>
    <row r="54" spans="1:68" ht="26" customHeight="1" x14ac:dyDescent="0.7">
      <c r="A54" s="162" t="e">
        <f>VLOOKUP(D54,非表示_活動量と単位!$D$8:$E$75,2,FALSE)</f>
        <v>#N/A</v>
      </c>
      <c r="B54" s="179"/>
      <c r="C54" s="180"/>
      <c r="D54" s="181"/>
      <c r="E54" s="102"/>
      <c r="F54" s="332" t="str">
        <f t="shared" si="11"/>
        <v/>
      </c>
      <c r="G54" s="161" t="str">
        <f t="shared" si="12"/>
        <v/>
      </c>
      <c r="H54" s="215" t="str">
        <f t="shared" si="13"/>
        <v/>
      </c>
      <c r="I54" s="161" t="str">
        <f t="shared" si="14"/>
        <v/>
      </c>
      <c r="J54" s="242" t="str">
        <f t="shared" si="15"/>
        <v/>
      </c>
      <c r="K54" s="161" t="str">
        <f t="shared" si="16"/>
        <v/>
      </c>
      <c r="L54" s="342" t="str">
        <f t="shared" si="17"/>
        <v/>
      </c>
      <c r="M54" s="302"/>
      <c r="BO54" s="73"/>
      <c r="BP54" s="157"/>
    </row>
    <row r="55" spans="1:68" ht="26" customHeight="1" x14ac:dyDescent="0.7">
      <c r="A55" s="162" t="e">
        <f>VLOOKUP(D55,非表示_活動量と単位!$D$8:$E$75,2,FALSE)</f>
        <v>#N/A</v>
      </c>
      <c r="B55" s="179"/>
      <c r="C55" s="180"/>
      <c r="D55" s="181"/>
      <c r="E55" s="102"/>
      <c r="F55" s="332" t="str">
        <f t="shared" si="11"/>
        <v/>
      </c>
      <c r="G55" s="161" t="str">
        <f t="shared" si="12"/>
        <v/>
      </c>
      <c r="H55" s="215" t="str">
        <f t="shared" si="13"/>
        <v/>
      </c>
      <c r="I55" s="161" t="str">
        <f t="shared" si="14"/>
        <v/>
      </c>
      <c r="J55" s="242" t="str">
        <f t="shared" si="15"/>
        <v/>
      </c>
      <c r="K55" s="161" t="str">
        <f t="shared" si="16"/>
        <v/>
      </c>
      <c r="L55" s="342" t="str">
        <f t="shared" si="17"/>
        <v/>
      </c>
      <c r="M55" s="302"/>
      <c r="BO55" s="73"/>
      <c r="BP55" s="157"/>
    </row>
    <row r="56" spans="1:68" ht="26" customHeight="1" x14ac:dyDescent="0.7">
      <c r="A56" s="162" t="e">
        <f>VLOOKUP(D56,非表示_活動量と単位!$D$8:$E$75,2,FALSE)</f>
        <v>#N/A</v>
      </c>
      <c r="B56" s="179"/>
      <c r="C56" s="180"/>
      <c r="D56" s="181"/>
      <c r="E56" s="102"/>
      <c r="F56" s="332" t="str">
        <f t="shared" si="11"/>
        <v/>
      </c>
      <c r="G56" s="161" t="str">
        <f t="shared" si="12"/>
        <v/>
      </c>
      <c r="H56" s="215" t="str">
        <f t="shared" si="13"/>
        <v/>
      </c>
      <c r="I56" s="161" t="str">
        <f t="shared" si="14"/>
        <v/>
      </c>
      <c r="J56" s="242" t="str">
        <f t="shared" si="15"/>
        <v/>
      </c>
      <c r="K56" s="161" t="str">
        <f t="shared" si="16"/>
        <v/>
      </c>
      <c r="L56" s="342" t="str">
        <f t="shared" si="17"/>
        <v/>
      </c>
      <c r="M56" s="302"/>
      <c r="BO56" s="73"/>
      <c r="BP56" s="157"/>
    </row>
    <row r="57" spans="1:68" ht="26" customHeight="1" x14ac:dyDescent="0.7">
      <c r="A57" s="162" t="e">
        <f>VLOOKUP(D57,非表示_活動量と単位!$D$8:$E$75,2,FALSE)</f>
        <v>#N/A</v>
      </c>
      <c r="B57" s="179"/>
      <c r="C57" s="180"/>
      <c r="D57" s="181"/>
      <c r="E57" s="102"/>
      <c r="F57" s="332" t="str">
        <f t="shared" si="11"/>
        <v/>
      </c>
      <c r="G57" s="161" t="str">
        <f t="shared" si="12"/>
        <v/>
      </c>
      <c r="H57" s="215" t="str">
        <f t="shared" si="13"/>
        <v/>
      </c>
      <c r="I57" s="161" t="str">
        <f t="shared" si="14"/>
        <v/>
      </c>
      <c r="J57" s="242" t="str">
        <f t="shared" si="15"/>
        <v/>
      </c>
      <c r="K57" s="161" t="str">
        <f t="shared" si="16"/>
        <v/>
      </c>
      <c r="L57" s="342" t="str">
        <f t="shared" si="17"/>
        <v/>
      </c>
      <c r="M57" s="302"/>
    </row>
    <row r="58" spans="1:68" ht="26" customHeight="1" x14ac:dyDescent="0.7">
      <c r="A58" s="162" t="e">
        <f>VLOOKUP(D58,非表示_活動量と単位!$D$8:$E$75,2,FALSE)</f>
        <v>#N/A</v>
      </c>
      <c r="B58" s="179"/>
      <c r="C58" s="180"/>
      <c r="D58" s="181"/>
      <c r="E58" s="102"/>
      <c r="F58" s="332" t="str">
        <f t="shared" si="11"/>
        <v/>
      </c>
      <c r="G58" s="161" t="str">
        <f t="shared" si="12"/>
        <v/>
      </c>
      <c r="H58" s="215" t="str">
        <f t="shared" si="13"/>
        <v/>
      </c>
      <c r="I58" s="161" t="str">
        <f t="shared" si="14"/>
        <v/>
      </c>
      <c r="J58" s="242" t="str">
        <f t="shared" si="15"/>
        <v/>
      </c>
      <c r="K58" s="161" t="str">
        <f t="shared" si="16"/>
        <v/>
      </c>
      <c r="L58" s="342" t="str">
        <f t="shared" si="17"/>
        <v/>
      </c>
      <c r="M58" s="302"/>
      <c r="BO58" s="73"/>
      <c r="BP58" s="157"/>
    </row>
    <row r="59" spans="1:68" ht="26" customHeight="1" x14ac:dyDescent="0.7">
      <c r="A59" s="162" t="e">
        <f>VLOOKUP(D59,非表示_活動量と単位!$D$8:$E$75,2,FALSE)</f>
        <v>#N/A</v>
      </c>
      <c r="B59" s="179"/>
      <c r="C59" s="180"/>
      <c r="D59" s="181"/>
      <c r="E59" s="102"/>
      <c r="F59" s="332" t="str">
        <f t="shared" si="11"/>
        <v/>
      </c>
      <c r="G59" s="161" t="str">
        <f t="shared" si="12"/>
        <v/>
      </c>
      <c r="H59" s="215" t="str">
        <f t="shared" si="13"/>
        <v/>
      </c>
      <c r="I59" s="161" t="str">
        <f t="shared" si="14"/>
        <v/>
      </c>
      <c r="J59" s="242" t="str">
        <f t="shared" si="15"/>
        <v/>
      </c>
      <c r="K59" s="161" t="str">
        <f t="shared" si="16"/>
        <v/>
      </c>
      <c r="L59" s="342" t="str">
        <f t="shared" si="17"/>
        <v/>
      </c>
      <c r="M59" s="302"/>
      <c r="BO59" s="73"/>
      <c r="BP59" s="157"/>
    </row>
    <row r="60" spans="1:68" ht="26" customHeight="1" x14ac:dyDescent="0.7">
      <c r="A60" s="162" t="e">
        <f>VLOOKUP(D60,非表示_活動量と単位!$D$8:$E$75,2,FALSE)</f>
        <v>#N/A</v>
      </c>
      <c r="B60" s="179"/>
      <c r="C60" s="180"/>
      <c r="D60" s="181"/>
      <c r="E60" s="102"/>
      <c r="F60" s="332" t="str">
        <f t="shared" si="11"/>
        <v/>
      </c>
      <c r="G60" s="161" t="str">
        <f t="shared" si="12"/>
        <v/>
      </c>
      <c r="H60" s="215" t="str">
        <f t="shared" si="13"/>
        <v/>
      </c>
      <c r="I60" s="161" t="str">
        <f t="shared" si="14"/>
        <v/>
      </c>
      <c r="J60" s="242" t="str">
        <f t="shared" si="15"/>
        <v/>
      </c>
      <c r="K60" s="161" t="str">
        <f t="shared" si="16"/>
        <v/>
      </c>
      <c r="L60" s="342" t="str">
        <f t="shared" si="17"/>
        <v/>
      </c>
      <c r="M60" s="302"/>
      <c r="BO60" s="73"/>
      <c r="BP60" s="157"/>
    </row>
    <row r="61" spans="1:68" ht="26" customHeight="1" x14ac:dyDescent="0.7">
      <c r="A61" s="162" t="e">
        <f>VLOOKUP(D61,非表示_活動量と単位!$D$8:$E$75,2,FALSE)</f>
        <v>#N/A</v>
      </c>
      <c r="B61" s="179"/>
      <c r="C61" s="180"/>
      <c r="D61" s="181"/>
      <c r="E61" s="102"/>
      <c r="F61" s="332" t="str">
        <f t="shared" si="11"/>
        <v/>
      </c>
      <c r="G61" s="161" t="str">
        <f t="shared" si="12"/>
        <v/>
      </c>
      <c r="H61" s="215" t="str">
        <f t="shared" si="13"/>
        <v/>
      </c>
      <c r="I61" s="161" t="str">
        <f t="shared" si="14"/>
        <v/>
      </c>
      <c r="J61" s="242" t="str">
        <f t="shared" si="15"/>
        <v/>
      </c>
      <c r="K61" s="161" t="str">
        <f t="shared" si="16"/>
        <v/>
      </c>
      <c r="L61" s="342" t="str">
        <f t="shared" si="17"/>
        <v/>
      </c>
      <c r="M61" s="302"/>
      <c r="BO61" s="73"/>
      <c r="BP61" s="157"/>
    </row>
    <row r="62" spans="1:68" ht="26" customHeight="1" x14ac:dyDescent="0.7">
      <c r="A62" s="162" t="e">
        <f>VLOOKUP(D62,非表示_活動量と単位!$D$8:$E$75,2,FALSE)</f>
        <v>#N/A</v>
      </c>
      <c r="B62" s="179"/>
      <c r="C62" s="180"/>
      <c r="D62" s="181"/>
      <c r="E62" s="102"/>
      <c r="F62" s="332" t="str">
        <f t="shared" si="11"/>
        <v/>
      </c>
      <c r="G62" s="161" t="str">
        <f t="shared" si="12"/>
        <v/>
      </c>
      <c r="H62" s="215" t="str">
        <f t="shared" si="13"/>
        <v/>
      </c>
      <c r="I62" s="161" t="str">
        <f t="shared" si="14"/>
        <v/>
      </c>
      <c r="J62" s="242" t="str">
        <f t="shared" si="15"/>
        <v/>
      </c>
      <c r="K62" s="161" t="str">
        <f t="shared" si="16"/>
        <v/>
      </c>
      <c r="L62" s="342" t="str">
        <f t="shared" si="17"/>
        <v/>
      </c>
      <c r="M62" s="302"/>
      <c r="BO62" s="73"/>
      <c r="BP62" s="157"/>
    </row>
    <row r="63" spans="1:68" ht="26" customHeight="1" x14ac:dyDescent="0.7">
      <c r="A63" s="162" t="e">
        <f>VLOOKUP(D63,非表示_活動量と単位!$D$8:$E$75,2,FALSE)</f>
        <v>#N/A</v>
      </c>
      <c r="B63" s="179"/>
      <c r="C63" s="180"/>
      <c r="D63" s="181"/>
      <c r="E63" s="102"/>
      <c r="F63" s="332" t="str">
        <f t="shared" si="11"/>
        <v/>
      </c>
      <c r="G63" s="161" t="str">
        <f t="shared" si="12"/>
        <v/>
      </c>
      <c r="H63" s="215" t="str">
        <f t="shared" si="13"/>
        <v/>
      </c>
      <c r="I63" s="161" t="str">
        <f t="shared" si="14"/>
        <v/>
      </c>
      <c r="J63" s="242" t="str">
        <f t="shared" si="15"/>
        <v/>
      </c>
      <c r="K63" s="161" t="str">
        <f t="shared" si="16"/>
        <v/>
      </c>
      <c r="L63" s="342" t="str">
        <f t="shared" si="17"/>
        <v/>
      </c>
      <c r="M63" s="302"/>
      <c r="BO63" s="73"/>
      <c r="BP63" s="157"/>
    </row>
    <row r="64" spans="1:68" ht="26" customHeight="1" x14ac:dyDescent="0.7">
      <c r="A64" s="162" t="e">
        <f>VLOOKUP(D64,非表示_活動量と単位!$D$8:$E$75,2,FALSE)</f>
        <v>#N/A</v>
      </c>
      <c r="B64" s="179"/>
      <c r="C64" s="180"/>
      <c r="D64" s="181"/>
      <c r="E64" s="336"/>
      <c r="F64" s="332" t="str">
        <f t="shared" si="11"/>
        <v/>
      </c>
      <c r="G64" s="161" t="str">
        <f t="shared" si="12"/>
        <v/>
      </c>
      <c r="H64" s="215" t="str">
        <f t="shared" si="13"/>
        <v/>
      </c>
      <c r="I64" s="161" t="str">
        <f t="shared" si="14"/>
        <v/>
      </c>
      <c r="J64" s="242" t="str">
        <f t="shared" si="15"/>
        <v/>
      </c>
      <c r="K64" s="161" t="str">
        <f t="shared" si="16"/>
        <v/>
      </c>
      <c r="L64" s="342" t="str">
        <f t="shared" si="17"/>
        <v/>
      </c>
      <c r="M64" s="302"/>
      <c r="BO64" s="73"/>
      <c r="BP64" s="157"/>
    </row>
    <row r="65" spans="1:68" ht="26" customHeight="1" x14ac:dyDescent="0.7">
      <c r="A65" s="162" t="e">
        <f>VLOOKUP(D65,非表示_活動量と単位!$D$8:$E$75,2,FALSE)</f>
        <v>#N/A</v>
      </c>
      <c r="B65" s="179"/>
      <c r="C65" s="180"/>
      <c r="D65" s="181"/>
      <c r="E65" s="337"/>
      <c r="F65" s="332" t="str">
        <f t="shared" si="11"/>
        <v/>
      </c>
      <c r="G65" s="161" t="str">
        <f t="shared" si="12"/>
        <v/>
      </c>
      <c r="H65" s="215" t="str">
        <f t="shared" si="13"/>
        <v/>
      </c>
      <c r="I65" s="161" t="str">
        <f t="shared" si="14"/>
        <v/>
      </c>
      <c r="J65" s="242" t="str">
        <f t="shared" si="15"/>
        <v/>
      </c>
      <c r="K65" s="161" t="str">
        <f t="shared" si="16"/>
        <v/>
      </c>
      <c r="L65" s="342" t="str">
        <f t="shared" si="17"/>
        <v/>
      </c>
      <c r="M65" s="302"/>
      <c r="BO65" s="73"/>
      <c r="BP65" s="157"/>
    </row>
    <row r="66" spans="1:68" ht="26" customHeight="1" x14ac:dyDescent="0.7">
      <c r="A66" s="162" t="e">
        <f>VLOOKUP(D66,非表示_活動量と単位!$D$8:$E$75,2,FALSE)</f>
        <v>#N/A</v>
      </c>
      <c r="B66" s="179"/>
      <c r="C66" s="180"/>
      <c r="D66" s="181"/>
      <c r="E66" s="337"/>
      <c r="F66" s="332" t="str">
        <f t="shared" si="11"/>
        <v/>
      </c>
      <c r="G66" s="161" t="str">
        <f t="shared" si="12"/>
        <v/>
      </c>
      <c r="H66" s="215" t="str">
        <f t="shared" si="13"/>
        <v/>
      </c>
      <c r="I66" s="161" t="str">
        <f t="shared" si="14"/>
        <v/>
      </c>
      <c r="J66" s="242" t="str">
        <f t="shared" si="15"/>
        <v/>
      </c>
      <c r="K66" s="161" t="str">
        <f t="shared" si="16"/>
        <v/>
      </c>
      <c r="L66" s="342" t="str">
        <f t="shared" si="17"/>
        <v/>
      </c>
      <c r="M66" s="302"/>
      <c r="BO66" s="73"/>
      <c r="BP66" s="157"/>
    </row>
    <row r="67" spans="1:68" ht="26" customHeight="1" x14ac:dyDescent="0.7">
      <c r="A67" s="162" t="e">
        <f>VLOOKUP(D67,非表示_活動量と単位!$D$8:$E$75,2,FALSE)</f>
        <v>#N/A</v>
      </c>
      <c r="B67" s="179"/>
      <c r="C67" s="180"/>
      <c r="D67" s="181"/>
      <c r="E67" s="337"/>
      <c r="F67" s="332" t="str">
        <f t="shared" si="11"/>
        <v/>
      </c>
      <c r="G67" s="161" t="str">
        <f t="shared" si="12"/>
        <v/>
      </c>
      <c r="H67" s="215" t="str">
        <f t="shared" si="13"/>
        <v/>
      </c>
      <c r="I67" s="161" t="str">
        <f t="shared" si="14"/>
        <v/>
      </c>
      <c r="J67" s="242" t="str">
        <f t="shared" si="15"/>
        <v/>
      </c>
      <c r="K67" s="161" t="str">
        <f t="shared" si="16"/>
        <v/>
      </c>
      <c r="L67" s="342" t="str">
        <f t="shared" si="17"/>
        <v/>
      </c>
      <c r="M67" s="302"/>
    </row>
    <row r="68" spans="1:68" ht="26" customHeight="1" x14ac:dyDescent="0.7">
      <c r="A68" s="162" t="e">
        <f>VLOOKUP(D68,非表示_活動量と単位!$D$8:$E$75,2,FALSE)</f>
        <v>#N/A</v>
      </c>
      <c r="B68" s="179"/>
      <c r="C68" s="180"/>
      <c r="D68" s="181"/>
      <c r="E68" s="337"/>
      <c r="F68" s="332" t="str">
        <f t="shared" si="11"/>
        <v/>
      </c>
      <c r="G68" s="161" t="str">
        <f t="shared" si="12"/>
        <v/>
      </c>
      <c r="H68" s="215" t="str">
        <f t="shared" si="13"/>
        <v/>
      </c>
      <c r="I68" s="161" t="str">
        <f t="shared" si="14"/>
        <v/>
      </c>
      <c r="J68" s="242" t="str">
        <f t="shared" si="15"/>
        <v/>
      </c>
      <c r="K68" s="161" t="str">
        <f t="shared" si="16"/>
        <v/>
      </c>
      <c r="L68" s="342" t="str">
        <f t="shared" si="17"/>
        <v/>
      </c>
      <c r="M68" s="302"/>
      <c r="BO68" s="73"/>
      <c r="BP68" s="157"/>
    </row>
    <row r="69" spans="1:68" ht="26" customHeight="1" x14ac:dyDescent="0.7">
      <c r="A69" s="162" t="e">
        <f>VLOOKUP(D69,非表示_活動量と単位!$D$8:$E$75,2,FALSE)</f>
        <v>#N/A</v>
      </c>
      <c r="B69" s="179"/>
      <c r="C69" s="180"/>
      <c r="D69" s="181"/>
      <c r="E69" s="337"/>
      <c r="F69" s="332" t="str">
        <f t="shared" si="11"/>
        <v/>
      </c>
      <c r="G69" s="161" t="str">
        <f t="shared" si="12"/>
        <v/>
      </c>
      <c r="H69" s="215" t="str">
        <f t="shared" si="13"/>
        <v/>
      </c>
      <c r="I69" s="161" t="str">
        <f t="shared" si="14"/>
        <v/>
      </c>
      <c r="J69" s="242" t="str">
        <f t="shared" si="15"/>
        <v/>
      </c>
      <c r="K69" s="161" t="str">
        <f t="shared" si="16"/>
        <v/>
      </c>
      <c r="L69" s="342" t="str">
        <f t="shared" si="17"/>
        <v/>
      </c>
      <c r="M69" s="302"/>
      <c r="BO69" s="73"/>
      <c r="BP69" s="157"/>
    </row>
    <row r="70" spans="1:68" ht="26" customHeight="1" x14ac:dyDescent="0.7">
      <c r="A70" s="162" t="e">
        <f>VLOOKUP(D70,非表示_活動量と単位!$D$8:$E$75,2,FALSE)</f>
        <v>#N/A</v>
      </c>
      <c r="B70" s="179"/>
      <c r="C70" s="180"/>
      <c r="D70" s="181"/>
      <c r="E70" s="337"/>
      <c r="F70" s="332" t="str">
        <f t="shared" si="11"/>
        <v/>
      </c>
      <c r="G70" s="161" t="str">
        <f t="shared" si="12"/>
        <v/>
      </c>
      <c r="H70" s="215" t="str">
        <f t="shared" si="13"/>
        <v/>
      </c>
      <c r="I70" s="161" t="str">
        <f t="shared" si="14"/>
        <v/>
      </c>
      <c r="J70" s="242" t="str">
        <f t="shared" si="15"/>
        <v/>
      </c>
      <c r="K70" s="161" t="str">
        <f t="shared" si="16"/>
        <v/>
      </c>
      <c r="L70" s="342" t="str">
        <f t="shared" si="17"/>
        <v/>
      </c>
      <c r="M70" s="302"/>
      <c r="BO70" s="73"/>
      <c r="BP70" s="157"/>
    </row>
    <row r="71" spans="1:68" ht="26" customHeight="1" x14ac:dyDescent="0.7">
      <c r="A71" s="162" t="e">
        <f>VLOOKUP(D71,非表示_活動量と単位!$D$8:$E$75,2,FALSE)</f>
        <v>#N/A</v>
      </c>
      <c r="B71" s="179"/>
      <c r="C71" s="180"/>
      <c r="D71" s="181"/>
      <c r="E71" s="337"/>
      <c r="F71" s="332" t="str">
        <f t="shared" si="11"/>
        <v/>
      </c>
      <c r="G71" s="161" t="str">
        <f t="shared" si="12"/>
        <v/>
      </c>
      <c r="H71" s="215" t="str">
        <f t="shared" si="13"/>
        <v/>
      </c>
      <c r="I71" s="161" t="str">
        <f t="shared" si="14"/>
        <v/>
      </c>
      <c r="J71" s="242" t="str">
        <f t="shared" si="15"/>
        <v/>
      </c>
      <c r="K71" s="161" t="str">
        <f t="shared" si="16"/>
        <v/>
      </c>
      <c r="L71" s="342" t="str">
        <f t="shared" si="17"/>
        <v/>
      </c>
      <c r="M71" s="302"/>
      <c r="BO71" s="73"/>
      <c r="BP71" s="157"/>
    </row>
    <row r="72" spans="1:68" ht="26" customHeight="1" x14ac:dyDescent="0.7">
      <c r="A72" s="162" t="e">
        <f>VLOOKUP(D72,非表示_活動量と単位!$D$8:$E$75,2,FALSE)</f>
        <v>#N/A</v>
      </c>
      <c r="B72" s="179"/>
      <c r="C72" s="180"/>
      <c r="D72" s="181"/>
      <c r="E72" s="337"/>
      <c r="F72" s="332" t="str">
        <f t="shared" si="11"/>
        <v/>
      </c>
      <c r="G72" s="161" t="str">
        <f t="shared" si="12"/>
        <v/>
      </c>
      <c r="H72" s="215" t="str">
        <f t="shared" si="13"/>
        <v/>
      </c>
      <c r="I72" s="161" t="str">
        <f t="shared" si="14"/>
        <v/>
      </c>
      <c r="J72" s="242" t="str">
        <f t="shared" si="15"/>
        <v/>
      </c>
      <c r="K72" s="161" t="str">
        <f t="shared" si="16"/>
        <v/>
      </c>
      <c r="L72" s="342" t="str">
        <f t="shared" si="17"/>
        <v/>
      </c>
      <c r="M72" s="302"/>
      <c r="BO72" s="73"/>
      <c r="BP72" s="157"/>
    </row>
    <row r="73" spans="1:68" ht="26" customHeight="1" x14ac:dyDescent="0.7">
      <c r="A73" s="162" t="e">
        <f>VLOOKUP(D73,非表示_活動量と単位!$D$8:$E$75,2,FALSE)</f>
        <v>#N/A</v>
      </c>
      <c r="B73" s="179"/>
      <c r="C73" s="180"/>
      <c r="D73" s="181"/>
      <c r="E73" s="337"/>
      <c r="F73" s="332" t="str">
        <f t="shared" si="11"/>
        <v/>
      </c>
      <c r="G73" s="161" t="str">
        <f t="shared" si="12"/>
        <v/>
      </c>
      <c r="H73" s="215" t="str">
        <f t="shared" si="13"/>
        <v/>
      </c>
      <c r="I73" s="161" t="str">
        <f t="shared" si="14"/>
        <v/>
      </c>
      <c r="J73" s="242" t="str">
        <f t="shared" si="15"/>
        <v/>
      </c>
      <c r="K73" s="161" t="str">
        <f t="shared" si="16"/>
        <v/>
      </c>
      <c r="L73" s="342" t="str">
        <f t="shared" si="17"/>
        <v/>
      </c>
      <c r="M73" s="302"/>
      <c r="BO73" s="73"/>
      <c r="BP73" s="157"/>
    </row>
    <row r="74" spans="1:68" ht="26" customHeight="1" x14ac:dyDescent="0.7">
      <c r="A74" s="162" t="e">
        <f>VLOOKUP(D74,非表示_活動量と単位!$D$8:$E$75,2,FALSE)</f>
        <v>#N/A</v>
      </c>
      <c r="B74" s="179"/>
      <c r="C74" s="180"/>
      <c r="D74" s="181"/>
      <c r="E74" s="337"/>
      <c r="F74" s="332" t="str">
        <f t="shared" si="11"/>
        <v/>
      </c>
      <c r="G74" s="161" t="str">
        <f t="shared" si="12"/>
        <v/>
      </c>
      <c r="H74" s="215" t="str">
        <f t="shared" si="13"/>
        <v/>
      </c>
      <c r="I74" s="161" t="str">
        <f t="shared" si="14"/>
        <v/>
      </c>
      <c r="J74" s="242" t="str">
        <f t="shared" si="15"/>
        <v/>
      </c>
      <c r="K74" s="161" t="str">
        <f t="shared" si="16"/>
        <v/>
      </c>
      <c r="L74" s="342" t="str">
        <f t="shared" si="17"/>
        <v/>
      </c>
      <c r="M74" s="302"/>
      <c r="BO74" s="73"/>
      <c r="BP74" s="157"/>
    </row>
    <row r="75" spans="1:68" ht="26" customHeight="1" x14ac:dyDescent="0.7">
      <c r="A75" s="162" t="e">
        <f>VLOOKUP(D75,非表示_活動量と単位!$D$8:$E$75,2,FALSE)</f>
        <v>#N/A</v>
      </c>
      <c r="B75" s="179"/>
      <c r="C75" s="180"/>
      <c r="D75" s="181"/>
      <c r="E75" s="337"/>
      <c r="F75" s="332" t="str">
        <f t="shared" si="11"/>
        <v/>
      </c>
      <c r="G75" s="161" t="str">
        <f t="shared" si="12"/>
        <v/>
      </c>
      <c r="H75" s="215" t="str">
        <f t="shared" si="13"/>
        <v/>
      </c>
      <c r="I75" s="161" t="str">
        <f t="shared" si="14"/>
        <v/>
      </c>
      <c r="J75" s="242" t="str">
        <f t="shared" si="15"/>
        <v/>
      </c>
      <c r="K75" s="161" t="str">
        <f t="shared" si="16"/>
        <v/>
      </c>
      <c r="L75" s="342" t="str">
        <f t="shared" si="17"/>
        <v/>
      </c>
      <c r="M75" s="302"/>
      <c r="BO75" s="73"/>
      <c r="BP75" s="157"/>
    </row>
    <row r="76" spans="1:68" ht="26" customHeight="1" x14ac:dyDescent="0.7">
      <c r="A76" s="162" t="e">
        <f>VLOOKUP(D76,非表示_活動量と単位!$D$8:$E$75,2,FALSE)</f>
        <v>#N/A</v>
      </c>
      <c r="B76" s="179"/>
      <c r="C76" s="180"/>
      <c r="D76" s="181"/>
      <c r="E76" s="337"/>
      <c r="F76" s="332" t="str">
        <f t="shared" si="11"/>
        <v/>
      </c>
      <c r="G76" s="161" t="str">
        <f t="shared" si="12"/>
        <v/>
      </c>
      <c r="H76" s="215" t="str">
        <f t="shared" si="13"/>
        <v/>
      </c>
      <c r="I76" s="161" t="str">
        <f t="shared" si="14"/>
        <v/>
      </c>
      <c r="J76" s="242" t="str">
        <f t="shared" si="15"/>
        <v/>
      </c>
      <c r="K76" s="161" t="str">
        <f t="shared" si="16"/>
        <v/>
      </c>
      <c r="L76" s="342" t="str">
        <f t="shared" si="17"/>
        <v/>
      </c>
      <c r="M76" s="302"/>
      <c r="BO76" s="73"/>
      <c r="BP76" s="157"/>
    </row>
    <row r="77" spans="1:68" ht="26" customHeight="1" x14ac:dyDescent="0.7">
      <c r="A77" s="162" t="e">
        <f>VLOOKUP(D77,非表示_活動量と単位!$D$8:$E$75,2,FALSE)</f>
        <v>#N/A</v>
      </c>
      <c r="B77" s="179"/>
      <c r="C77" s="180"/>
      <c r="D77" s="181"/>
      <c r="E77" s="337"/>
      <c r="F77" s="332" t="str">
        <f t="shared" si="11"/>
        <v/>
      </c>
      <c r="G77" s="161" t="str">
        <f t="shared" si="12"/>
        <v/>
      </c>
      <c r="H77" s="215" t="str">
        <f t="shared" si="13"/>
        <v/>
      </c>
      <c r="I77" s="161" t="str">
        <f t="shared" si="14"/>
        <v/>
      </c>
      <c r="J77" s="242" t="str">
        <f t="shared" si="15"/>
        <v/>
      </c>
      <c r="K77" s="161" t="str">
        <f t="shared" si="16"/>
        <v/>
      </c>
      <c r="L77" s="342" t="str">
        <f t="shared" si="17"/>
        <v/>
      </c>
      <c r="M77" s="302"/>
    </row>
    <row r="78" spans="1:68" ht="26" customHeight="1" x14ac:dyDescent="0.7">
      <c r="A78" s="162" t="e">
        <f>VLOOKUP(D78,非表示_活動量と単位!$D$8:$E$75,2,FALSE)</f>
        <v>#N/A</v>
      </c>
      <c r="B78" s="179"/>
      <c r="C78" s="180"/>
      <c r="D78" s="181"/>
      <c r="E78" s="337"/>
      <c r="F78" s="332" t="str">
        <f t="shared" si="11"/>
        <v/>
      </c>
      <c r="G78" s="161" t="str">
        <f t="shared" si="12"/>
        <v/>
      </c>
      <c r="H78" s="215" t="str">
        <f t="shared" si="13"/>
        <v/>
      </c>
      <c r="I78" s="161" t="str">
        <f t="shared" si="14"/>
        <v/>
      </c>
      <c r="J78" s="242" t="str">
        <f t="shared" si="15"/>
        <v/>
      </c>
      <c r="K78" s="161" t="str">
        <f t="shared" si="16"/>
        <v/>
      </c>
      <c r="L78" s="342" t="str">
        <f t="shared" si="17"/>
        <v/>
      </c>
      <c r="M78" s="302"/>
      <c r="BO78" s="73"/>
      <c r="BP78" s="157"/>
    </row>
    <row r="79" spans="1:68" ht="26" customHeight="1" x14ac:dyDescent="0.7">
      <c r="A79" s="162" t="e">
        <f>VLOOKUP(D79,非表示_活動量と単位!$D$8:$E$75,2,FALSE)</f>
        <v>#N/A</v>
      </c>
      <c r="B79" s="179"/>
      <c r="C79" s="180"/>
      <c r="D79" s="181"/>
      <c r="E79" s="337"/>
      <c r="F79" s="332" t="str">
        <f t="shared" si="11"/>
        <v/>
      </c>
      <c r="G79" s="161" t="str">
        <f t="shared" si="12"/>
        <v/>
      </c>
      <c r="H79" s="215" t="str">
        <f t="shared" si="13"/>
        <v/>
      </c>
      <c r="I79" s="161" t="str">
        <f t="shared" si="14"/>
        <v/>
      </c>
      <c r="J79" s="242" t="str">
        <f t="shared" si="15"/>
        <v/>
      </c>
      <c r="K79" s="161" t="str">
        <f t="shared" si="16"/>
        <v/>
      </c>
      <c r="L79" s="342" t="str">
        <f t="shared" si="17"/>
        <v/>
      </c>
      <c r="M79" s="302"/>
      <c r="BO79" s="73"/>
      <c r="BP79" s="157"/>
    </row>
    <row r="80" spans="1:68" ht="26" customHeight="1" x14ac:dyDescent="0.7">
      <c r="A80" s="162" t="e">
        <f>VLOOKUP(D80,非表示_活動量と単位!$D$8:$E$75,2,FALSE)</f>
        <v>#N/A</v>
      </c>
      <c r="B80" s="179"/>
      <c r="C80" s="180"/>
      <c r="D80" s="181"/>
      <c r="E80" s="337"/>
      <c r="F80" s="332" t="str">
        <f t="shared" si="11"/>
        <v/>
      </c>
      <c r="G80" s="161" t="str">
        <f t="shared" si="12"/>
        <v/>
      </c>
      <c r="H80" s="215" t="str">
        <f t="shared" si="13"/>
        <v/>
      </c>
      <c r="I80" s="161" t="str">
        <f t="shared" si="14"/>
        <v/>
      </c>
      <c r="J80" s="242" t="str">
        <f t="shared" si="15"/>
        <v/>
      </c>
      <c r="K80" s="161" t="str">
        <f t="shared" si="16"/>
        <v/>
      </c>
      <c r="L80" s="342" t="str">
        <f t="shared" si="17"/>
        <v/>
      </c>
      <c r="M80" s="302"/>
      <c r="BO80" s="73"/>
      <c r="BP80" s="157"/>
    </row>
    <row r="81" spans="1:68" ht="26" customHeight="1" x14ac:dyDescent="0.7">
      <c r="A81" s="162" t="e">
        <f>VLOOKUP(D81,非表示_活動量と単位!$D$8:$E$75,2,FALSE)</f>
        <v>#N/A</v>
      </c>
      <c r="B81" s="179"/>
      <c r="C81" s="180"/>
      <c r="D81" s="181"/>
      <c r="E81" s="337"/>
      <c r="F81" s="332" t="str">
        <f t="shared" si="11"/>
        <v/>
      </c>
      <c r="G81" s="161" t="str">
        <f t="shared" si="12"/>
        <v/>
      </c>
      <c r="H81" s="215" t="str">
        <f t="shared" ref="H81:H103" si="18">IF($D81="","",IFERROR(IF(VLOOKUP($C81,モニタリングポイント,9,FALSE)="デフォルト値",VLOOKUP($D81,デフォルト値,4,FALSE),""),""))</f>
        <v/>
      </c>
      <c r="I81" s="161" t="str">
        <f t="shared" si="14"/>
        <v/>
      </c>
      <c r="J81" s="242" t="str">
        <f t="shared" ref="J81:J103" si="19">IF($D81="","",IFERROR(IF(VLOOKUP($C81,モニタリングポイント,11,FALSE)="デフォルト値",VLOOKUP($D81,デフォルト値,5,FALSE),""),""))</f>
        <v/>
      </c>
      <c r="K81" s="161" t="str">
        <f t="shared" si="16"/>
        <v/>
      </c>
      <c r="L81" s="342" t="str">
        <f t="shared" ref="L81:L103" si="20">IF($D81="","",IF($A81=0,F81*H81*J81,F81*J81))</f>
        <v/>
      </c>
      <c r="M81" s="302"/>
      <c r="BO81" s="73"/>
      <c r="BP81" s="157"/>
    </row>
    <row r="82" spans="1:68" ht="26" customHeight="1" x14ac:dyDescent="0.7">
      <c r="A82" s="162" t="e">
        <f>VLOOKUP(D82,非表示_活動量と単位!$D$8:$E$75,2,FALSE)</f>
        <v>#N/A</v>
      </c>
      <c r="B82" s="179"/>
      <c r="C82" s="180"/>
      <c r="D82" s="181"/>
      <c r="E82" s="337"/>
      <c r="F82" s="332" t="str">
        <f t="shared" si="11"/>
        <v/>
      </c>
      <c r="G82" s="161" t="str">
        <f t="shared" si="12"/>
        <v/>
      </c>
      <c r="H82" s="215" t="str">
        <f t="shared" si="18"/>
        <v/>
      </c>
      <c r="I82" s="161" t="str">
        <f t="shared" si="14"/>
        <v/>
      </c>
      <c r="J82" s="242" t="str">
        <f t="shared" si="19"/>
        <v/>
      </c>
      <c r="K82" s="161" t="str">
        <f t="shared" si="16"/>
        <v/>
      </c>
      <c r="L82" s="342" t="str">
        <f t="shared" si="20"/>
        <v/>
      </c>
      <c r="M82" s="302"/>
      <c r="BO82" s="73"/>
      <c r="BP82" s="157"/>
    </row>
    <row r="83" spans="1:68" ht="26" customHeight="1" x14ac:dyDescent="0.7">
      <c r="A83" s="162" t="e">
        <f>VLOOKUP(D83,非表示_活動量と単位!$D$8:$E$75,2,FALSE)</f>
        <v>#N/A</v>
      </c>
      <c r="B83" s="179"/>
      <c r="C83" s="180"/>
      <c r="D83" s="181"/>
      <c r="E83" s="337"/>
      <c r="F83" s="332" t="str">
        <f t="shared" si="11"/>
        <v/>
      </c>
      <c r="G83" s="161" t="str">
        <f t="shared" si="12"/>
        <v/>
      </c>
      <c r="H83" s="215" t="str">
        <f t="shared" si="18"/>
        <v/>
      </c>
      <c r="I83" s="161" t="str">
        <f t="shared" si="14"/>
        <v/>
      </c>
      <c r="J83" s="242" t="str">
        <f t="shared" si="19"/>
        <v/>
      </c>
      <c r="K83" s="161" t="str">
        <f t="shared" si="16"/>
        <v/>
      </c>
      <c r="L83" s="342" t="str">
        <f t="shared" si="20"/>
        <v/>
      </c>
      <c r="M83" s="302"/>
      <c r="BO83" s="73"/>
      <c r="BP83" s="157"/>
    </row>
    <row r="84" spans="1:68" ht="26" customHeight="1" x14ac:dyDescent="0.7">
      <c r="A84" s="162" t="e">
        <f>VLOOKUP(D84,非表示_活動量と単位!$D$8:$E$75,2,FALSE)</f>
        <v>#N/A</v>
      </c>
      <c r="B84" s="179"/>
      <c r="C84" s="180"/>
      <c r="D84" s="181"/>
      <c r="E84" s="337"/>
      <c r="F84" s="332" t="str">
        <f t="shared" si="11"/>
        <v/>
      </c>
      <c r="G84" s="161" t="str">
        <f t="shared" si="12"/>
        <v/>
      </c>
      <c r="H84" s="215" t="str">
        <f t="shared" si="18"/>
        <v/>
      </c>
      <c r="I84" s="161" t="str">
        <f t="shared" si="14"/>
        <v/>
      </c>
      <c r="J84" s="242" t="str">
        <f t="shared" si="19"/>
        <v/>
      </c>
      <c r="K84" s="161" t="str">
        <f t="shared" si="16"/>
        <v/>
      </c>
      <c r="L84" s="342" t="str">
        <f t="shared" si="20"/>
        <v/>
      </c>
      <c r="M84" s="302"/>
      <c r="BO84" s="73"/>
      <c r="BP84" s="157"/>
    </row>
    <row r="85" spans="1:68" ht="26" customHeight="1" x14ac:dyDescent="0.7">
      <c r="A85" s="162" t="e">
        <f>VLOOKUP(D85,非表示_活動量と単位!$D$8:$E$75,2,FALSE)</f>
        <v>#N/A</v>
      </c>
      <c r="B85" s="179"/>
      <c r="C85" s="180"/>
      <c r="D85" s="181"/>
      <c r="E85" s="337"/>
      <c r="F85" s="332" t="str">
        <f t="shared" si="11"/>
        <v/>
      </c>
      <c r="G85" s="161" t="str">
        <f t="shared" si="12"/>
        <v/>
      </c>
      <c r="H85" s="215" t="str">
        <f t="shared" si="18"/>
        <v/>
      </c>
      <c r="I85" s="161" t="str">
        <f t="shared" si="14"/>
        <v/>
      </c>
      <c r="J85" s="242" t="str">
        <f t="shared" si="19"/>
        <v/>
      </c>
      <c r="K85" s="161" t="str">
        <f t="shared" si="16"/>
        <v/>
      </c>
      <c r="L85" s="342" t="str">
        <f t="shared" si="20"/>
        <v/>
      </c>
      <c r="M85" s="302"/>
      <c r="BO85" s="73"/>
      <c r="BP85" s="157"/>
    </row>
    <row r="86" spans="1:68" ht="26" customHeight="1" x14ac:dyDescent="0.7">
      <c r="A86" s="162" t="e">
        <f>VLOOKUP(D86,非表示_活動量と単位!$D$8:$E$75,2,FALSE)</f>
        <v>#N/A</v>
      </c>
      <c r="B86" s="179"/>
      <c r="C86" s="180"/>
      <c r="D86" s="181"/>
      <c r="E86" s="337"/>
      <c r="F86" s="332" t="str">
        <f t="shared" si="11"/>
        <v/>
      </c>
      <c r="G86" s="161" t="str">
        <f t="shared" si="12"/>
        <v/>
      </c>
      <c r="H86" s="215" t="str">
        <f t="shared" si="18"/>
        <v/>
      </c>
      <c r="I86" s="161" t="str">
        <f t="shared" si="14"/>
        <v/>
      </c>
      <c r="J86" s="242" t="str">
        <f t="shared" si="19"/>
        <v/>
      </c>
      <c r="K86" s="161" t="str">
        <f t="shared" si="16"/>
        <v/>
      </c>
      <c r="L86" s="342" t="str">
        <f t="shared" si="20"/>
        <v/>
      </c>
      <c r="M86" s="302"/>
      <c r="BO86" s="73"/>
      <c r="BP86" s="157"/>
    </row>
    <row r="87" spans="1:68" ht="26" customHeight="1" x14ac:dyDescent="0.7">
      <c r="A87" s="162" t="e">
        <f>VLOOKUP(D87,非表示_活動量と単位!$D$8:$E$75,2,FALSE)</f>
        <v>#N/A</v>
      </c>
      <c r="B87" s="179"/>
      <c r="C87" s="180"/>
      <c r="D87" s="181"/>
      <c r="E87" s="337"/>
      <c r="F87" s="332" t="str">
        <f t="shared" si="11"/>
        <v/>
      </c>
      <c r="G87" s="161" t="str">
        <f t="shared" si="12"/>
        <v/>
      </c>
      <c r="H87" s="215" t="str">
        <f t="shared" si="18"/>
        <v/>
      </c>
      <c r="I87" s="161" t="str">
        <f t="shared" si="14"/>
        <v/>
      </c>
      <c r="J87" s="242" t="str">
        <f t="shared" si="19"/>
        <v/>
      </c>
      <c r="K87" s="161" t="str">
        <f t="shared" si="16"/>
        <v/>
      </c>
      <c r="L87" s="342" t="str">
        <f t="shared" si="20"/>
        <v/>
      </c>
      <c r="M87" s="302"/>
      <c r="BO87" s="73"/>
      <c r="BP87" s="157"/>
    </row>
    <row r="88" spans="1:68" ht="26" customHeight="1" x14ac:dyDescent="0.7">
      <c r="A88" s="162" t="e">
        <f>VLOOKUP(D88,非表示_活動量と単位!$D$8:$E$75,2,FALSE)</f>
        <v>#N/A</v>
      </c>
      <c r="B88" s="179"/>
      <c r="C88" s="180"/>
      <c r="D88" s="181"/>
      <c r="E88" s="337"/>
      <c r="F88" s="332" t="str">
        <f t="shared" si="11"/>
        <v/>
      </c>
      <c r="G88" s="161" t="str">
        <f t="shared" si="12"/>
        <v/>
      </c>
      <c r="H88" s="215" t="str">
        <f t="shared" si="18"/>
        <v/>
      </c>
      <c r="I88" s="161" t="str">
        <f t="shared" si="14"/>
        <v/>
      </c>
      <c r="J88" s="242" t="str">
        <f t="shared" si="19"/>
        <v/>
      </c>
      <c r="K88" s="161" t="str">
        <f t="shared" si="16"/>
        <v/>
      </c>
      <c r="L88" s="342" t="str">
        <f t="shared" si="20"/>
        <v/>
      </c>
      <c r="M88" s="302"/>
    </row>
    <row r="89" spans="1:68" ht="26" customHeight="1" x14ac:dyDescent="0.7">
      <c r="A89" s="162" t="e">
        <f>VLOOKUP(D89,非表示_活動量と単位!$D$8:$E$75,2,FALSE)</f>
        <v>#N/A</v>
      </c>
      <c r="B89" s="179"/>
      <c r="C89" s="180"/>
      <c r="D89" s="181"/>
      <c r="E89" s="337"/>
      <c r="F89" s="332" t="str">
        <f t="shared" si="11"/>
        <v/>
      </c>
      <c r="G89" s="161" t="str">
        <f t="shared" si="12"/>
        <v/>
      </c>
      <c r="H89" s="215" t="str">
        <f t="shared" si="18"/>
        <v/>
      </c>
      <c r="I89" s="161" t="str">
        <f t="shared" si="14"/>
        <v/>
      </c>
      <c r="J89" s="242" t="str">
        <f t="shared" si="19"/>
        <v/>
      </c>
      <c r="K89" s="161" t="str">
        <f t="shared" si="16"/>
        <v/>
      </c>
      <c r="L89" s="342" t="str">
        <f t="shared" si="20"/>
        <v/>
      </c>
      <c r="M89" s="302"/>
      <c r="BO89" s="73"/>
      <c r="BP89" s="157"/>
    </row>
    <row r="90" spans="1:68" ht="26" customHeight="1" x14ac:dyDescent="0.7">
      <c r="A90" s="162" t="e">
        <f>VLOOKUP(D90,非表示_活動量と単位!$D$8:$E$75,2,FALSE)</f>
        <v>#N/A</v>
      </c>
      <c r="B90" s="179"/>
      <c r="C90" s="180"/>
      <c r="D90" s="181"/>
      <c r="E90" s="337"/>
      <c r="F90" s="332" t="str">
        <f t="shared" si="11"/>
        <v/>
      </c>
      <c r="G90" s="161" t="str">
        <f t="shared" si="12"/>
        <v/>
      </c>
      <c r="H90" s="215" t="str">
        <f t="shared" si="18"/>
        <v/>
      </c>
      <c r="I90" s="161" t="str">
        <f t="shared" si="14"/>
        <v/>
      </c>
      <c r="J90" s="242" t="str">
        <f t="shared" si="19"/>
        <v/>
      </c>
      <c r="K90" s="161" t="str">
        <f t="shared" si="16"/>
        <v/>
      </c>
      <c r="L90" s="342" t="str">
        <f t="shared" si="20"/>
        <v/>
      </c>
      <c r="M90" s="302"/>
      <c r="BO90" s="73"/>
      <c r="BP90" s="157"/>
    </row>
    <row r="91" spans="1:68" ht="26" customHeight="1" x14ac:dyDescent="0.7">
      <c r="A91" s="162" t="e">
        <f>VLOOKUP(D91,非表示_活動量と単位!$D$8:$E$75,2,FALSE)</f>
        <v>#N/A</v>
      </c>
      <c r="B91" s="179"/>
      <c r="C91" s="180"/>
      <c r="D91" s="181"/>
      <c r="E91" s="337"/>
      <c r="F91" s="332" t="str">
        <f t="shared" si="11"/>
        <v/>
      </c>
      <c r="G91" s="161" t="str">
        <f t="shared" si="12"/>
        <v/>
      </c>
      <c r="H91" s="215" t="str">
        <f t="shared" si="18"/>
        <v/>
      </c>
      <c r="I91" s="161" t="str">
        <f t="shared" si="14"/>
        <v/>
      </c>
      <c r="J91" s="242" t="str">
        <f t="shared" si="19"/>
        <v/>
      </c>
      <c r="K91" s="161" t="str">
        <f t="shared" si="16"/>
        <v/>
      </c>
      <c r="L91" s="342" t="str">
        <f t="shared" si="20"/>
        <v/>
      </c>
      <c r="M91" s="302"/>
      <c r="BO91" s="73"/>
      <c r="BP91" s="157"/>
    </row>
    <row r="92" spans="1:68" ht="26" customHeight="1" x14ac:dyDescent="0.7">
      <c r="A92" s="162" t="e">
        <f>VLOOKUP(D92,非表示_活動量と単位!$D$8:$E$75,2,FALSE)</f>
        <v>#N/A</v>
      </c>
      <c r="B92" s="179"/>
      <c r="C92" s="180"/>
      <c r="D92" s="181"/>
      <c r="E92" s="337"/>
      <c r="F92" s="332" t="str">
        <f t="shared" si="11"/>
        <v/>
      </c>
      <c r="G92" s="161" t="str">
        <f t="shared" si="12"/>
        <v/>
      </c>
      <c r="H92" s="215" t="str">
        <f t="shared" si="18"/>
        <v/>
      </c>
      <c r="I92" s="161" t="str">
        <f t="shared" si="14"/>
        <v/>
      </c>
      <c r="J92" s="242" t="str">
        <f t="shared" si="19"/>
        <v/>
      </c>
      <c r="K92" s="161" t="str">
        <f t="shared" si="16"/>
        <v/>
      </c>
      <c r="L92" s="342" t="str">
        <f t="shared" si="20"/>
        <v/>
      </c>
      <c r="M92" s="302"/>
      <c r="BO92" s="73"/>
      <c r="BP92" s="157"/>
    </row>
    <row r="93" spans="1:68" ht="26" customHeight="1" x14ac:dyDescent="0.7">
      <c r="A93" s="162" t="e">
        <f>VLOOKUP(D93,非表示_活動量と単位!$D$8:$E$75,2,FALSE)</f>
        <v>#N/A</v>
      </c>
      <c r="B93" s="179"/>
      <c r="C93" s="180"/>
      <c r="D93" s="181"/>
      <c r="E93" s="337"/>
      <c r="F93" s="332" t="str">
        <f t="shared" si="11"/>
        <v/>
      </c>
      <c r="G93" s="161" t="str">
        <f t="shared" si="12"/>
        <v/>
      </c>
      <c r="H93" s="215" t="str">
        <f t="shared" si="18"/>
        <v/>
      </c>
      <c r="I93" s="161" t="str">
        <f t="shared" si="14"/>
        <v/>
      </c>
      <c r="J93" s="242" t="str">
        <f t="shared" si="19"/>
        <v/>
      </c>
      <c r="K93" s="161" t="str">
        <f t="shared" si="16"/>
        <v/>
      </c>
      <c r="L93" s="342" t="str">
        <f t="shared" si="20"/>
        <v/>
      </c>
      <c r="M93" s="302"/>
    </row>
    <row r="94" spans="1:68" ht="26" customHeight="1" x14ac:dyDescent="0.7">
      <c r="A94" s="162" t="e">
        <f>VLOOKUP(D94,非表示_活動量と単位!$D$8:$E$75,2,FALSE)</f>
        <v>#N/A</v>
      </c>
      <c r="B94" s="179"/>
      <c r="C94" s="180"/>
      <c r="D94" s="181"/>
      <c r="E94" s="337"/>
      <c r="F94" s="332" t="str">
        <f t="shared" si="11"/>
        <v/>
      </c>
      <c r="G94" s="161" t="str">
        <f t="shared" si="12"/>
        <v/>
      </c>
      <c r="H94" s="215" t="str">
        <f t="shared" si="18"/>
        <v/>
      </c>
      <c r="I94" s="161" t="str">
        <f t="shared" si="14"/>
        <v/>
      </c>
      <c r="J94" s="242" t="str">
        <f t="shared" si="19"/>
        <v/>
      </c>
      <c r="K94" s="161" t="str">
        <f t="shared" si="16"/>
        <v/>
      </c>
      <c r="L94" s="342" t="str">
        <f t="shared" si="20"/>
        <v/>
      </c>
      <c r="M94" s="302"/>
      <c r="BO94" s="73"/>
      <c r="BP94" s="157"/>
    </row>
    <row r="95" spans="1:68" ht="26" customHeight="1" x14ac:dyDescent="0.7">
      <c r="A95" s="162" t="e">
        <f>VLOOKUP(D95,非表示_活動量と単位!$D$8:$E$75,2,FALSE)</f>
        <v>#N/A</v>
      </c>
      <c r="B95" s="179"/>
      <c r="C95" s="180"/>
      <c r="D95" s="181"/>
      <c r="E95" s="337"/>
      <c r="F95" s="332" t="str">
        <f t="shared" si="11"/>
        <v/>
      </c>
      <c r="G95" s="161" t="str">
        <f t="shared" si="12"/>
        <v/>
      </c>
      <c r="H95" s="215" t="str">
        <f t="shared" si="18"/>
        <v/>
      </c>
      <c r="I95" s="161" t="str">
        <f t="shared" si="14"/>
        <v/>
      </c>
      <c r="J95" s="242" t="str">
        <f t="shared" si="19"/>
        <v/>
      </c>
      <c r="K95" s="161" t="str">
        <f t="shared" si="16"/>
        <v/>
      </c>
      <c r="L95" s="342" t="str">
        <f t="shared" si="20"/>
        <v/>
      </c>
      <c r="M95" s="302"/>
      <c r="BO95" s="73"/>
      <c r="BP95" s="157"/>
    </row>
    <row r="96" spans="1:68" ht="26" customHeight="1" x14ac:dyDescent="0.7">
      <c r="A96" s="162" t="e">
        <f>VLOOKUP(D96,非表示_活動量と単位!$D$8:$E$75,2,FALSE)</f>
        <v>#N/A</v>
      </c>
      <c r="B96" s="179"/>
      <c r="C96" s="180"/>
      <c r="D96" s="181"/>
      <c r="E96" s="337"/>
      <c r="F96" s="332" t="str">
        <f t="shared" si="11"/>
        <v/>
      </c>
      <c r="G96" s="161" t="str">
        <f t="shared" si="12"/>
        <v/>
      </c>
      <c r="H96" s="215" t="str">
        <f t="shared" si="18"/>
        <v/>
      </c>
      <c r="I96" s="161" t="str">
        <f t="shared" si="14"/>
        <v/>
      </c>
      <c r="J96" s="242" t="str">
        <f t="shared" si="19"/>
        <v/>
      </c>
      <c r="K96" s="161" t="str">
        <f t="shared" si="16"/>
        <v/>
      </c>
      <c r="L96" s="342" t="str">
        <f t="shared" si="20"/>
        <v/>
      </c>
      <c r="M96" s="302"/>
      <c r="BO96" s="73"/>
      <c r="BP96" s="157"/>
    </row>
    <row r="97" spans="1:68" ht="26" customHeight="1" x14ac:dyDescent="0.7">
      <c r="A97" s="162" t="e">
        <f>VLOOKUP(D97,非表示_活動量と単位!$D$8:$E$75,2,FALSE)</f>
        <v>#N/A</v>
      </c>
      <c r="B97" s="179"/>
      <c r="C97" s="180"/>
      <c r="D97" s="181"/>
      <c r="E97" s="337"/>
      <c r="F97" s="332" t="str">
        <f t="shared" si="11"/>
        <v/>
      </c>
      <c r="G97" s="161" t="str">
        <f t="shared" si="12"/>
        <v/>
      </c>
      <c r="H97" s="215" t="str">
        <f t="shared" si="18"/>
        <v/>
      </c>
      <c r="I97" s="161" t="str">
        <f t="shared" si="14"/>
        <v/>
      </c>
      <c r="J97" s="242" t="str">
        <f t="shared" si="19"/>
        <v/>
      </c>
      <c r="K97" s="161" t="str">
        <f t="shared" si="16"/>
        <v/>
      </c>
      <c r="L97" s="342" t="str">
        <f t="shared" si="20"/>
        <v/>
      </c>
      <c r="M97" s="302"/>
      <c r="BO97" s="73"/>
      <c r="BP97" s="157"/>
    </row>
    <row r="98" spans="1:68" ht="26" customHeight="1" x14ac:dyDescent="0.7">
      <c r="A98" s="162" t="e">
        <f>VLOOKUP(D98,非表示_活動量と単位!$D$8:$E$75,2,FALSE)</f>
        <v>#N/A</v>
      </c>
      <c r="B98" s="179"/>
      <c r="C98" s="180"/>
      <c r="D98" s="181"/>
      <c r="E98" s="337"/>
      <c r="F98" s="332" t="str">
        <f t="shared" si="11"/>
        <v/>
      </c>
      <c r="G98" s="161" t="str">
        <f t="shared" si="12"/>
        <v/>
      </c>
      <c r="H98" s="215" t="str">
        <f t="shared" si="18"/>
        <v/>
      </c>
      <c r="I98" s="161" t="str">
        <f t="shared" si="14"/>
        <v/>
      </c>
      <c r="J98" s="242" t="str">
        <f t="shared" si="19"/>
        <v/>
      </c>
      <c r="K98" s="161" t="str">
        <f t="shared" si="16"/>
        <v/>
      </c>
      <c r="L98" s="342" t="str">
        <f t="shared" si="20"/>
        <v/>
      </c>
      <c r="M98" s="302"/>
    </row>
    <row r="99" spans="1:68" ht="26" customHeight="1" x14ac:dyDescent="0.7">
      <c r="A99" s="162" t="e">
        <f>VLOOKUP(D99,非表示_活動量と単位!$D$8:$E$75,2,FALSE)</f>
        <v>#N/A</v>
      </c>
      <c r="B99" s="179"/>
      <c r="C99" s="180"/>
      <c r="D99" s="181"/>
      <c r="E99" s="337"/>
      <c r="F99" s="332" t="str">
        <f t="shared" si="11"/>
        <v/>
      </c>
      <c r="G99" s="161" t="str">
        <f t="shared" si="12"/>
        <v/>
      </c>
      <c r="H99" s="215" t="str">
        <f t="shared" si="18"/>
        <v/>
      </c>
      <c r="I99" s="161" t="str">
        <f t="shared" si="14"/>
        <v/>
      </c>
      <c r="J99" s="242" t="str">
        <f t="shared" si="19"/>
        <v/>
      </c>
      <c r="K99" s="161" t="str">
        <f t="shared" si="16"/>
        <v/>
      </c>
      <c r="L99" s="342" t="str">
        <f t="shared" si="20"/>
        <v/>
      </c>
      <c r="M99" s="302"/>
    </row>
    <row r="100" spans="1:68" ht="26" customHeight="1" x14ac:dyDescent="0.7">
      <c r="A100" s="162" t="e">
        <f>VLOOKUP(D100,非表示_活動量と単位!$D$8:$E$75,2,FALSE)</f>
        <v>#N/A</v>
      </c>
      <c r="B100" s="179"/>
      <c r="C100" s="180"/>
      <c r="D100" s="181"/>
      <c r="E100" s="337"/>
      <c r="F100" s="332" t="str">
        <f t="shared" si="11"/>
        <v/>
      </c>
      <c r="G100" s="161" t="str">
        <f t="shared" si="12"/>
        <v/>
      </c>
      <c r="H100" s="215" t="str">
        <f t="shared" si="18"/>
        <v/>
      </c>
      <c r="I100" s="161" t="str">
        <f t="shared" si="14"/>
        <v/>
      </c>
      <c r="J100" s="242" t="str">
        <f t="shared" si="19"/>
        <v/>
      </c>
      <c r="K100" s="161" t="str">
        <f t="shared" si="16"/>
        <v/>
      </c>
      <c r="L100" s="342" t="str">
        <f t="shared" si="20"/>
        <v/>
      </c>
      <c r="M100" s="302"/>
    </row>
    <row r="101" spans="1:68" ht="26" customHeight="1" x14ac:dyDescent="0.7">
      <c r="A101" s="162" t="e">
        <f>VLOOKUP(D101,非表示_活動量と単位!$D$8:$E$75,2,FALSE)</f>
        <v>#N/A</v>
      </c>
      <c r="B101" s="179"/>
      <c r="C101" s="180"/>
      <c r="D101" s="181"/>
      <c r="E101" s="337"/>
      <c r="F101" s="332" t="str">
        <f t="shared" si="11"/>
        <v/>
      </c>
      <c r="G101" s="161" t="str">
        <f t="shared" si="12"/>
        <v/>
      </c>
      <c r="H101" s="215" t="str">
        <f t="shared" si="18"/>
        <v/>
      </c>
      <c r="I101" s="161" t="str">
        <f t="shared" si="14"/>
        <v/>
      </c>
      <c r="J101" s="242" t="str">
        <f t="shared" si="19"/>
        <v/>
      </c>
      <c r="K101" s="161" t="str">
        <f t="shared" si="16"/>
        <v/>
      </c>
      <c r="L101" s="342" t="str">
        <f t="shared" si="20"/>
        <v/>
      </c>
      <c r="M101" s="302"/>
    </row>
    <row r="102" spans="1:68" ht="26" customHeight="1" x14ac:dyDescent="0.7">
      <c r="A102" s="162" t="e">
        <f>VLOOKUP(D102,非表示_活動量と単位!$D$8:$E$75,2,FALSE)</f>
        <v>#N/A</v>
      </c>
      <c r="B102" s="179"/>
      <c r="C102" s="180"/>
      <c r="D102" s="181"/>
      <c r="E102" s="337"/>
      <c r="F102" s="332" t="str">
        <f t="shared" si="11"/>
        <v/>
      </c>
      <c r="G102" s="161" t="str">
        <f t="shared" si="12"/>
        <v/>
      </c>
      <c r="H102" s="215" t="str">
        <f t="shared" si="18"/>
        <v/>
      </c>
      <c r="I102" s="161" t="str">
        <f t="shared" si="14"/>
        <v/>
      </c>
      <c r="J102" s="242" t="str">
        <f t="shared" si="19"/>
        <v/>
      </c>
      <c r="K102" s="161" t="str">
        <f t="shared" si="16"/>
        <v/>
      </c>
      <c r="L102" s="342" t="str">
        <f t="shared" si="20"/>
        <v/>
      </c>
      <c r="M102" s="302"/>
    </row>
    <row r="103" spans="1:68" ht="25.25" customHeight="1" thickBot="1" x14ac:dyDescent="0.75">
      <c r="A103" s="162" t="e">
        <f>VLOOKUP(D103,非表示_活動量と単位!$D$8:$E$75,2,FALSE)</f>
        <v>#N/A</v>
      </c>
      <c r="B103" s="182"/>
      <c r="C103" s="112"/>
      <c r="D103" s="183"/>
      <c r="E103" s="236"/>
      <c r="F103" s="333" t="str">
        <f t="shared" si="11"/>
        <v/>
      </c>
      <c r="G103" s="163" t="str">
        <f t="shared" si="12"/>
        <v/>
      </c>
      <c r="H103" s="216" t="str">
        <f t="shared" si="18"/>
        <v/>
      </c>
      <c r="I103" s="163" t="str">
        <f t="shared" si="14"/>
        <v/>
      </c>
      <c r="J103" s="243" t="str">
        <f t="shared" si="19"/>
        <v/>
      </c>
      <c r="K103" s="163" t="str">
        <f t="shared" si="16"/>
        <v/>
      </c>
      <c r="L103" s="343" t="str">
        <f t="shared" si="20"/>
        <v/>
      </c>
      <c r="M103" s="304"/>
      <c r="S103" s="230"/>
      <c r="BO103" s="158"/>
      <c r="BP103" s="157"/>
    </row>
    <row r="104" spans="1:68" ht="12" customHeight="1" x14ac:dyDescent="0.7"/>
    <row r="105" spans="1:68" ht="12" customHeight="1" x14ac:dyDescent="0.7"/>
    <row r="106" spans="1:68" ht="12" customHeight="1" x14ac:dyDescent="0.7"/>
    <row r="107" spans="1:68" ht="12" customHeight="1" x14ac:dyDescent="0.7"/>
    <row r="108" spans="1:68" ht="12" customHeight="1" x14ac:dyDescent="0.7"/>
    <row r="109" spans="1:68" ht="12" customHeight="1" x14ac:dyDescent="0.7"/>
    <row r="110" spans="1:68" ht="12" customHeight="1" x14ac:dyDescent="0.7"/>
    <row r="111" spans="1:68" ht="12" customHeight="1" x14ac:dyDescent="0.7"/>
    <row r="112" spans="1:68" ht="12" customHeight="1" x14ac:dyDescent="0.7"/>
    <row r="113" spans="99:100" ht="12" customHeight="1" x14ac:dyDescent="0.7"/>
    <row r="114" spans="99:100" ht="12" customHeight="1" x14ac:dyDescent="0.7"/>
    <row r="115" spans="99:100" ht="12" customHeight="1" x14ac:dyDescent="0.7"/>
    <row r="116" spans="99:100" ht="12" customHeight="1" x14ac:dyDescent="0.7"/>
    <row r="117" spans="99:100" ht="12" customHeight="1" x14ac:dyDescent="0.7"/>
    <row r="118" spans="99:100" ht="12" customHeight="1" thickBot="1" x14ac:dyDescent="0.75">
      <c r="CV118" s="5" t="s">
        <v>536</v>
      </c>
    </row>
    <row r="119" spans="99:100" ht="12" customHeight="1" x14ac:dyDescent="0.7">
      <c r="CV119" s="29" t="s">
        <v>532</v>
      </c>
    </row>
    <row r="120" spans="99:100" ht="12" customHeight="1" x14ac:dyDescent="0.7">
      <c r="CV120" s="86" t="s">
        <v>534</v>
      </c>
    </row>
    <row r="121" spans="99:100" ht="12" customHeight="1" x14ac:dyDescent="0.7">
      <c r="CU121" s="88"/>
      <c r="CV121" s="86" t="s">
        <v>538</v>
      </c>
    </row>
    <row r="122" spans="99:100" ht="12" customHeight="1" x14ac:dyDescent="0.7">
      <c r="CU122" s="88"/>
      <c r="CV122" s="86" t="s">
        <v>535</v>
      </c>
    </row>
    <row r="123" spans="99:100" ht="12" customHeight="1" thickBot="1" x14ac:dyDescent="0.75">
      <c r="CU123" s="88"/>
      <c r="CV123" s="30" t="s">
        <v>533</v>
      </c>
    </row>
    <row r="124" spans="99:100" ht="12" customHeight="1" x14ac:dyDescent="0.7"/>
    <row r="125" spans="99:100" ht="12" customHeight="1" x14ac:dyDescent="0.7"/>
    <row r="126" spans="99:100" ht="12" customHeight="1" x14ac:dyDescent="0.7"/>
    <row r="127" spans="99:100" ht="12" customHeight="1" x14ac:dyDescent="0.7"/>
    <row r="128" spans="99:100"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row r="219" ht="12" customHeight="1" x14ac:dyDescent="0.7"/>
  </sheetData>
  <sheetProtection algorithmName="SHA-512" hashValue="eReQ8yuIbZkV6tGwjaTyy+havlIuKKXZ3ZjOEl0KrGf0xApy/TKizWfb+htntL62r9gaRW1DcFQLQOt8wSlhng==" saltValue="7e54y8jNvVCXbePPrkq/vA==" spinCount="100000" sheet="1" scenarios="1" formatRows="0" insertRows="0" delete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B7:M13 B14:G14 I14:M14 B15:M31 L32 B49:M103">
    <cfRule type="expression" dxfId="8" priority="1">
      <formula>$AZ$3=TRUE</formula>
    </cfRule>
  </conditionalFormatting>
  <conditionalFormatting sqref="H7:I13 I14 H15:I21">
    <cfRule type="expression" dxfId="7" priority="2">
      <formula>$A7=1</formula>
    </cfRule>
  </conditionalFormatting>
  <conditionalFormatting sqref="H7:I21 H49:I103">
    <cfRule type="expression" dxfId="6" priority="5">
      <formula>VLOOKUP($C7,モニタリングポイント,9,FALSE)="デフォルト値"</formula>
    </cfRule>
  </conditionalFormatting>
  <conditionalFormatting sqref="J7:K21 J48:K102">
    <cfRule type="expression" dxfId="5" priority="6">
      <formula>VLOOKUP($C7,モニタリングポイント,11,FALSE)="デフォルト値"</formula>
    </cfRule>
  </conditionalFormatting>
  <dataValidations count="1">
    <dataValidation type="list" allowBlank="1" showInputMessage="1" showErrorMessage="1" sqref="D7:D21 D49:D103"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53" fitToHeight="0" orientation="landscape" r:id="rId1"/>
  <rowBreaks count="3" manualBreakCount="3">
    <brk id="45" max="30" man="1"/>
    <brk id="88" max="30" man="1"/>
    <brk id="104" max="30" man="1"/>
  </rowBreaks>
  <ignoredErrors>
    <ignoredError sqref="F7:F31 F49:F10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866775</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O71"/>
  <sheetViews>
    <sheetView showGridLines="0" view="pageBreakPreview" zoomScale="80" zoomScaleNormal="100" zoomScaleSheetLayoutView="80" workbookViewId="0"/>
  </sheetViews>
  <sheetFormatPr defaultColWidth="8.6875" defaultRowHeight="12.75" x14ac:dyDescent="0.7"/>
  <cols>
    <col min="1" max="7" width="2.1875" style="50" customWidth="1"/>
    <col min="8" max="8" width="14.375" style="50" customWidth="1"/>
    <col min="9" max="9" width="2.1875" style="50" customWidth="1"/>
    <col min="10" max="10" width="6.1875" style="50" customWidth="1"/>
    <col min="11" max="11" width="11.5" style="50" customWidth="1"/>
    <col min="12" max="13" width="2.1875" style="50" customWidth="1"/>
    <col min="14" max="14" width="10" style="50" customWidth="1"/>
    <col min="15" max="15" width="5.125" style="50" customWidth="1"/>
    <col min="16" max="16" width="10.5" style="50" customWidth="1"/>
    <col min="17" max="17" width="42.1875" style="50" customWidth="1"/>
    <col min="18" max="19" width="2.1875" style="50" customWidth="1"/>
    <col min="20" max="20" width="3.1875" style="50" customWidth="1"/>
    <col min="21" max="34" width="2.1875" style="50" customWidth="1"/>
    <col min="35" max="39" width="8.6875" style="50"/>
    <col min="40" max="40" width="8.6875" style="50" customWidth="1"/>
    <col min="41" max="41" width="8.6875" style="50" hidden="1" customWidth="1"/>
    <col min="42" max="42" width="8.6875" style="50" customWidth="1"/>
    <col min="43" max="16384" width="8.6875" style="50"/>
  </cols>
  <sheetData>
    <row r="1" spans="1:41" ht="12" customHeight="1" x14ac:dyDescent="0.7"/>
    <row r="2" spans="1:41" ht="14.65" thickBot="1" x14ac:dyDescent="0.75">
      <c r="B2" s="61" t="str">
        <f ca="1">MID(CELL("filename",C2),FIND("]",CELL("filename",C2))+1,3)&amp;"．"</f>
        <v>6-2．</v>
      </c>
      <c r="C2" s="62"/>
      <c r="D2" s="62" t="s">
        <v>772</v>
      </c>
      <c r="E2" s="62"/>
      <c r="F2" s="23"/>
      <c r="G2" s="23"/>
      <c r="H2" s="23"/>
      <c r="I2" s="23"/>
      <c r="J2" s="5"/>
      <c r="K2" s="5"/>
      <c r="L2" s="5"/>
      <c r="M2" s="5"/>
      <c r="N2" s="5"/>
      <c r="O2" s="5"/>
      <c r="P2" s="5"/>
      <c r="Q2" s="5"/>
      <c r="R2" s="5"/>
      <c r="S2" s="5"/>
      <c r="T2" s="5"/>
      <c r="U2" s="5"/>
      <c r="AO2" s="5" t="s">
        <v>610</v>
      </c>
    </row>
    <row r="3" spans="1:41" ht="12" customHeight="1" thickBot="1" x14ac:dyDescent="0.75">
      <c r="AO3" s="27" t="b">
        <v>0</v>
      </c>
    </row>
    <row r="4" spans="1:41" ht="12" customHeight="1" thickBot="1" x14ac:dyDescent="0.75"/>
    <row r="5" spans="1:41" ht="12" customHeight="1" x14ac:dyDescent="0.7">
      <c r="B5" s="623" t="s">
        <v>609</v>
      </c>
      <c r="C5" s="487"/>
      <c r="D5" s="487"/>
      <c r="E5" s="487"/>
      <c r="F5" s="487"/>
      <c r="G5" s="488"/>
      <c r="H5" s="486" t="s">
        <v>678</v>
      </c>
      <c r="I5" s="487"/>
      <c r="J5" s="488"/>
      <c r="K5" s="465" t="s">
        <v>431</v>
      </c>
      <c r="L5" s="465"/>
      <c r="M5" s="465"/>
      <c r="N5" s="465"/>
      <c r="O5" s="465"/>
      <c r="P5" s="465"/>
      <c r="Q5" s="613"/>
    </row>
    <row r="6" spans="1:41" ht="17.75" customHeight="1" x14ac:dyDescent="0.7">
      <c r="B6" s="624"/>
      <c r="C6" s="619"/>
      <c r="D6" s="619"/>
      <c r="E6" s="619"/>
      <c r="F6" s="619"/>
      <c r="G6" s="620"/>
      <c r="H6" s="618"/>
      <c r="I6" s="619"/>
      <c r="J6" s="620"/>
      <c r="K6" s="614"/>
      <c r="L6" s="614"/>
      <c r="M6" s="614"/>
      <c r="N6" s="614"/>
      <c r="O6" s="614"/>
      <c r="P6" s="614"/>
      <c r="Q6" s="615"/>
    </row>
    <row r="7" spans="1:41" ht="24" customHeight="1" thickBot="1" x14ac:dyDescent="0.75">
      <c r="B7" s="625" t="str">
        <f>'4. 排出源リスト'!F2</f>
        <v>令和6年度</v>
      </c>
      <c r="C7" s="626"/>
      <c r="D7" s="626"/>
      <c r="E7" s="626"/>
      <c r="F7" s="626"/>
      <c r="G7" s="627"/>
      <c r="H7" s="346">
        <f>'6-1. CO2排出量（令和6年度）'!L32</f>
        <v>6216</v>
      </c>
      <c r="I7" s="621" t="s">
        <v>679</v>
      </c>
      <c r="J7" s="622"/>
      <c r="K7" s="616"/>
      <c r="L7" s="616"/>
      <c r="M7" s="616"/>
      <c r="N7" s="616"/>
      <c r="O7" s="616"/>
      <c r="P7" s="616"/>
      <c r="Q7" s="617"/>
    </row>
    <row r="8" spans="1:41" ht="12" customHeight="1" x14ac:dyDescent="0.7">
      <c r="B8" s="23"/>
      <c r="C8" s="23"/>
      <c r="D8" s="5"/>
    </row>
    <row r="9" spans="1:41" ht="12" customHeight="1" x14ac:dyDescent="0.7">
      <c r="B9" s="23"/>
      <c r="C9" s="347"/>
    </row>
    <row r="10" spans="1:41" ht="12" customHeight="1" x14ac:dyDescent="0.7">
      <c r="J10" s="5"/>
      <c r="K10" s="5"/>
      <c r="L10" s="5"/>
      <c r="M10" s="5"/>
      <c r="N10" s="5"/>
      <c r="O10" s="5"/>
      <c r="P10" s="5"/>
      <c r="Q10" s="5"/>
      <c r="R10" s="5"/>
      <c r="S10" s="5"/>
      <c r="T10" s="5"/>
      <c r="U10" s="5"/>
    </row>
    <row r="11" spans="1:41" ht="24" customHeight="1" x14ac:dyDescent="0.7">
      <c r="A11" s="348"/>
      <c r="B11" s="612"/>
      <c r="C11" s="612"/>
      <c r="D11" s="612"/>
      <c r="E11" s="612"/>
      <c r="F11" s="612"/>
      <c r="G11" s="612"/>
      <c r="H11" s="344"/>
      <c r="I11" s="349"/>
      <c r="J11" s="348"/>
      <c r="K11" s="350"/>
      <c r="L11" s="350"/>
      <c r="M11" s="350"/>
      <c r="N11" s="350"/>
      <c r="O11" s="350"/>
      <c r="P11" s="350"/>
      <c r="Q11" s="5"/>
      <c r="R11" s="28"/>
      <c r="S11" s="28"/>
      <c r="T11" s="5"/>
      <c r="U11" s="5"/>
    </row>
    <row r="12" spans="1:41" ht="12" customHeight="1" x14ac:dyDescent="0.7">
      <c r="A12" s="348"/>
      <c r="B12" s="349"/>
      <c r="C12" s="351"/>
      <c r="D12" s="349"/>
      <c r="E12" s="349"/>
      <c r="F12" s="352"/>
      <c r="G12" s="352"/>
      <c r="H12" s="352"/>
      <c r="I12" s="352"/>
      <c r="J12" s="350"/>
      <c r="K12" s="350"/>
      <c r="L12" s="350"/>
      <c r="M12" s="350"/>
      <c r="N12" s="350"/>
      <c r="O12" s="350"/>
      <c r="P12" s="350"/>
      <c r="Q12" s="5"/>
      <c r="R12" s="5"/>
      <c r="S12" s="5"/>
      <c r="T12" s="5"/>
      <c r="U12" s="5"/>
    </row>
    <row r="13" spans="1:41" ht="12" customHeight="1" x14ac:dyDescent="0.7">
      <c r="A13" s="348"/>
      <c r="B13" s="353"/>
      <c r="C13" s="354"/>
      <c r="D13" s="348"/>
      <c r="E13" s="349"/>
      <c r="F13" s="349"/>
      <c r="G13" s="349"/>
      <c r="H13" s="349"/>
      <c r="I13" s="349"/>
      <c r="J13" s="350"/>
      <c r="K13" s="350"/>
      <c r="L13" s="350"/>
      <c r="M13" s="350"/>
      <c r="N13" s="350"/>
      <c r="O13" s="350"/>
      <c r="P13" s="350"/>
      <c r="Q13" s="5"/>
      <c r="R13" s="5"/>
      <c r="S13" s="5"/>
      <c r="T13" s="5"/>
      <c r="U13" s="5"/>
    </row>
    <row r="14" spans="1:41" ht="12" customHeight="1" x14ac:dyDescent="0.7">
      <c r="A14" s="348"/>
      <c r="B14" s="349"/>
      <c r="C14" s="349"/>
      <c r="D14" s="349"/>
      <c r="E14" s="349"/>
      <c r="F14" s="349"/>
      <c r="G14" s="349"/>
      <c r="H14" s="349"/>
      <c r="I14" s="349"/>
      <c r="J14" s="350"/>
      <c r="K14" s="350"/>
      <c r="L14" s="350"/>
      <c r="M14" s="350"/>
      <c r="N14" s="350"/>
      <c r="O14" s="350"/>
      <c r="P14" s="350"/>
      <c r="Q14" s="5"/>
      <c r="R14" s="5"/>
      <c r="S14" s="5"/>
      <c r="T14" s="5"/>
      <c r="U14" s="5"/>
    </row>
    <row r="15" spans="1:41" ht="15" customHeight="1" x14ac:dyDescent="0.7">
      <c r="B15" s="355" t="s">
        <v>795</v>
      </c>
      <c r="C15" s="23"/>
      <c r="D15" s="23"/>
      <c r="E15" s="23"/>
      <c r="F15" s="23"/>
      <c r="G15" s="23"/>
      <c r="H15" s="194" t="s">
        <v>802</v>
      </c>
      <c r="I15" s="23"/>
      <c r="J15" s="5"/>
      <c r="K15" s="5"/>
      <c r="L15" s="5"/>
      <c r="M15" s="5"/>
      <c r="N15" s="5"/>
      <c r="O15" s="5"/>
      <c r="P15" s="5"/>
      <c r="Q15" s="5"/>
      <c r="R15" s="5"/>
      <c r="S15" s="5"/>
      <c r="T15" s="5"/>
      <c r="U15" s="5"/>
    </row>
    <row r="16" spans="1:41" ht="15" customHeight="1" thickBot="1" x14ac:dyDescent="0.75">
      <c r="C16" s="23"/>
      <c r="D16" s="23"/>
      <c r="E16" s="23"/>
      <c r="F16" s="23"/>
      <c r="G16" s="23"/>
      <c r="H16" s="194" t="s">
        <v>803</v>
      </c>
      <c r="I16" s="23"/>
      <c r="J16" s="5"/>
      <c r="K16" s="5"/>
      <c r="L16" s="5"/>
      <c r="M16" s="5"/>
      <c r="N16" s="5"/>
      <c r="O16" s="5"/>
      <c r="P16" s="5"/>
      <c r="Q16" s="5"/>
      <c r="R16" s="5"/>
      <c r="S16" s="5"/>
      <c r="T16" s="5"/>
      <c r="U16" s="5"/>
    </row>
    <row r="17" spans="2:21" ht="31.25" customHeight="1" x14ac:dyDescent="0.7">
      <c r="B17" s="610" t="s">
        <v>609</v>
      </c>
      <c r="C17" s="407"/>
      <c r="D17" s="407"/>
      <c r="E17" s="407"/>
      <c r="F17" s="407"/>
      <c r="G17" s="407"/>
      <c r="H17" s="611" t="s">
        <v>623</v>
      </c>
      <c r="I17" s="465"/>
      <c r="J17" s="466"/>
      <c r="K17" s="605" t="s">
        <v>680</v>
      </c>
      <c r="L17" s="606"/>
      <c r="M17" s="607"/>
      <c r="N17" s="608" t="s">
        <v>624</v>
      </c>
      <c r="O17" s="609"/>
      <c r="P17" s="5"/>
      <c r="Q17" s="5"/>
      <c r="R17" s="5"/>
      <c r="S17" s="5"/>
      <c r="T17" s="5"/>
      <c r="U17" s="5"/>
    </row>
    <row r="18" spans="2:21" ht="29" customHeight="1" thickBot="1" x14ac:dyDescent="0.75">
      <c r="B18" s="635" t="str">
        <f>'4. 排出源リスト'!F2</f>
        <v>令和6年度</v>
      </c>
      <c r="C18" s="636"/>
      <c r="D18" s="636"/>
      <c r="E18" s="636"/>
      <c r="F18" s="636"/>
      <c r="G18" s="637"/>
      <c r="H18" s="632">
        <v>2000</v>
      </c>
      <c r="I18" s="633"/>
      <c r="J18" s="634"/>
      <c r="K18" s="628" t="s">
        <v>753</v>
      </c>
      <c r="L18" s="630"/>
      <c r="M18" s="631"/>
      <c r="N18" s="628" t="s">
        <v>776</v>
      </c>
      <c r="O18" s="629"/>
      <c r="P18" s="5"/>
      <c r="Q18" s="5"/>
      <c r="R18" s="5"/>
      <c r="S18" s="5"/>
      <c r="T18" s="5"/>
      <c r="U18" s="5"/>
    </row>
    <row r="19" spans="2:21" ht="12" customHeight="1" x14ac:dyDescent="0.7">
      <c r="C19" s="23"/>
      <c r="D19" s="23"/>
      <c r="E19" s="23"/>
      <c r="F19" s="23"/>
      <c r="G19" s="23"/>
      <c r="H19" s="23"/>
      <c r="I19" s="23"/>
      <c r="J19" s="5"/>
      <c r="K19" s="5"/>
      <c r="L19" s="5"/>
      <c r="M19" s="5"/>
      <c r="N19" s="5"/>
      <c r="O19" s="5"/>
      <c r="P19" s="5"/>
      <c r="Q19" s="5"/>
      <c r="R19" s="5"/>
      <c r="S19" s="5"/>
      <c r="T19" s="5"/>
      <c r="U19" s="5"/>
    </row>
    <row r="20" spans="2:21" ht="12" customHeight="1" x14ac:dyDescent="0.7">
      <c r="D20" s="23"/>
      <c r="E20" s="23"/>
      <c r="F20" s="23"/>
      <c r="G20" s="23"/>
      <c r="H20" s="23"/>
      <c r="I20" s="23"/>
      <c r="J20" s="5"/>
      <c r="K20" s="5"/>
      <c r="L20" s="5"/>
      <c r="M20" s="5"/>
      <c r="N20" s="5"/>
      <c r="O20" s="5"/>
      <c r="P20" s="5"/>
      <c r="Q20" s="5"/>
      <c r="R20" s="5"/>
      <c r="S20" s="5"/>
      <c r="T20" s="5"/>
      <c r="U20" s="5"/>
    </row>
    <row r="21" spans="2:21" ht="12" customHeight="1" x14ac:dyDescent="0.7">
      <c r="B21" s="356" t="s">
        <v>773</v>
      </c>
      <c r="C21" s="8"/>
      <c r="D21" s="5"/>
    </row>
    <row r="22" spans="2:21" ht="12" customHeight="1" thickBot="1" x14ac:dyDescent="0.75">
      <c r="B22" s="5" t="s">
        <v>11</v>
      </c>
      <c r="C22" s="5" t="s">
        <v>697</v>
      </c>
    </row>
    <row r="23" spans="2:21" ht="28.25" customHeight="1" x14ac:dyDescent="0.7">
      <c r="B23" s="646" t="s">
        <v>774</v>
      </c>
      <c r="C23" s="647"/>
      <c r="D23" s="647"/>
      <c r="E23" s="647"/>
      <c r="F23" s="647"/>
      <c r="G23" s="648"/>
      <c r="H23" s="357" t="s">
        <v>760</v>
      </c>
      <c r="I23" s="608" t="s">
        <v>784</v>
      </c>
      <c r="J23" s="648"/>
      <c r="K23" s="358" t="str">
        <f>"排出量
（"&amp;'4. 排出源リスト'!F2&amp;"）"</f>
        <v>排出量
（令和6年度）</v>
      </c>
    </row>
    <row r="24" spans="2:21" ht="15.6" customHeight="1" x14ac:dyDescent="0.7">
      <c r="B24" s="638">
        <v>1</v>
      </c>
      <c r="C24" s="639"/>
      <c r="D24" s="639"/>
      <c r="E24" s="639"/>
      <c r="F24" s="639"/>
      <c r="G24" s="639"/>
      <c r="H24" s="359" t="str">
        <f>IF(VLOOKUP(B24,'1-2. 工場・事業場リスト'!$B$12:$C$16,2,0)&gt;0,VLOOKUP(B24,'1-2. 工場・事業場リスト'!$B$12:$C$16,2,0),"")</f>
        <v>本社ビル</v>
      </c>
      <c r="I24" s="640" t="str">
        <f>IF(VLOOKUP(B24,'1-2. 工場・事業場リスト'!$B$12:$D$16,3,0)&gt;0,VLOOKUP(B24,'1-2. 工場・事業場リスト'!$B$12:$D$16,3,0),"")</f>
        <v>事業場</v>
      </c>
      <c r="J24" s="641"/>
      <c r="K24" s="360">
        <f>IF(VLOOKUP(B24,'6-1. CO2排出量（令和6年度）'!$Q$7:$R$31,2,FALSE)&gt;0,INT(VLOOKUP(B24,'6-1. CO2排出量（令和6年度）'!$Q$7:$R$31,2,FALSE)),"")</f>
        <v>3309</v>
      </c>
    </row>
    <row r="25" spans="2:21" ht="15.6" customHeight="1" x14ac:dyDescent="0.7">
      <c r="B25" s="642">
        <v>2</v>
      </c>
      <c r="C25" s="643"/>
      <c r="D25" s="643"/>
      <c r="E25" s="643"/>
      <c r="F25" s="643"/>
      <c r="G25" s="643"/>
      <c r="H25" s="359" t="str">
        <f>IF(VLOOKUP(B25,'1-2. 工場・事業場リスト'!$B$12:$C$16,2,0)&gt;0,VLOOKUP(B25,'1-2. 工場・事業場リスト'!$B$12:$C$16,2,0),"")</f>
        <v>A支店</v>
      </c>
      <c r="I25" s="640" t="str">
        <f>IF(VLOOKUP(B25,'1-2. 工場・事業場リスト'!$B$12:$D$16,3,0)&gt;0,VLOOKUP(B25,'1-2. 工場・事業場リスト'!$B$12:$D$16,3,0),"")</f>
        <v>事業場</v>
      </c>
      <c r="J25" s="641"/>
      <c r="K25" s="360">
        <f>IF(VLOOKUP(B25,'6-1. CO2排出量（令和6年度）'!$Q$7:$R$31,2,FALSE)&gt;0,INT(VLOOKUP(B25,'6-1. CO2排出量（令和6年度）'!$Q$7:$R$31,2,FALSE)),"")</f>
        <v>1747</v>
      </c>
    </row>
    <row r="26" spans="2:21" ht="15.6" customHeight="1" x14ac:dyDescent="0.7">
      <c r="B26" s="638">
        <v>3</v>
      </c>
      <c r="C26" s="639"/>
      <c r="D26" s="639"/>
      <c r="E26" s="639"/>
      <c r="F26" s="639"/>
      <c r="G26" s="639"/>
      <c r="H26" s="359" t="str">
        <f>IF(VLOOKUP(B26,'1-2. 工場・事業場リスト'!$B$12:$C$16,2,0)&gt;0,VLOOKUP(B26,'1-2. 工場・事業場リスト'!$B$12:$C$16,2,0),"")</f>
        <v>B支店</v>
      </c>
      <c r="I26" s="640" t="str">
        <f>IF(VLOOKUP(B26,'1-2. 工場・事業場リスト'!$B$12:$D$16,3,0)&gt;0,VLOOKUP(B26,'1-2. 工場・事業場リスト'!$B$12:$D$16,3,0),"")</f>
        <v>事業場</v>
      </c>
      <c r="J26" s="641"/>
      <c r="K26" s="360">
        <f>IF(VLOOKUP(B26,'6-1. CO2排出量（令和6年度）'!$Q$7:$R$31,2,FALSE)&gt;0,INT(VLOOKUP(B26,'6-1. CO2排出量（令和6年度）'!$Q$7:$R$31,2,FALSE)),"")</f>
        <v>1159</v>
      </c>
    </row>
    <row r="27" spans="2:21" ht="15.6" customHeight="1" x14ac:dyDescent="0.7">
      <c r="B27" s="642">
        <v>4</v>
      </c>
      <c r="C27" s="643"/>
      <c r="D27" s="643"/>
      <c r="E27" s="643"/>
      <c r="F27" s="643"/>
      <c r="G27" s="643"/>
      <c r="H27" s="359" t="str">
        <f>IF(VLOOKUP(B27,'1-2. 工場・事業場リスト'!$B$12:$C$16,2,0)&gt;0,VLOOKUP(B27,'1-2. 工場・事業場リスト'!$B$12:$C$16,2,0),"")</f>
        <v/>
      </c>
      <c r="I27" s="640" t="str">
        <f>IF(VLOOKUP(B27,'1-2. 工場・事業場リスト'!$B$12:$D$16,3,0)&gt;0,VLOOKUP(B27,'1-2. 工場・事業場リスト'!$B$12:$D$16,3,0),"")</f>
        <v/>
      </c>
      <c r="J27" s="641"/>
      <c r="K27" s="360" t="str">
        <f>IF(VLOOKUP(B27,'6-1. CO2排出量（令和6年度）'!$Q$7:$R$31,2,FALSE)&gt;0,INT(VLOOKUP(B27,'6-1. CO2排出量（令和6年度）'!$Q$7:$R$31,2,FALSE)),"")</f>
        <v/>
      </c>
    </row>
    <row r="28" spans="2:21" ht="15.6" customHeight="1" thickBot="1" x14ac:dyDescent="0.75">
      <c r="B28" s="644">
        <v>5</v>
      </c>
      <c r="C28" s="645"/>
      <c r="D28" s="645"/>
      <c r="E28" s="645"/>
      <c r="F28" s="645"/>
      <c r="G28" s="645"/>
      <c r="H28" s="361" t="str">
        <f>IF(VLOOKUP(B28,'1-2. 工場・事業場リスト'!$B$12:$C$16,2,0)&gt;0,VLOOKUP(B28,'1-2. 工場・事業場リスト'!$B$12:$C$16,2,0),"")</f>
        <v/>
      </c>
      <c r="I28" s="649" t="str">
        <f>IF(VLOOKUP(B28,'1-2. 工場・事業場リスト'!$B$12:$D$16,3,0)&gt;0,VLOOKUP(B28,'1-2. 工場・事業場リスト'!$B$12:$D$16,3,0),"")</f>
        <v/>
      </c>
      <c r="J28" s="637"/>
      <c r="K28" s="362" t="str">
        <f>IF(VLOOKUP(B28,'6-1. CO2排出量（令和6年度）'!$Q$7:$R$31,2,FALSE)&gt;0,INT(VLOOKUP(B28,'6-1. CO2排出量（令和6年度）'!$Q$7:$R$31,2,FALSE)),"")</f>
        <v/>
      </c>
    </row>
    <row r="29" spans="2:21" ht="12" customHeight="1" x14ac:dyDescent="0.7"/>
    <row r="30" spans="2:21" ht="12" customHeight="1" x14ac:dyDescent="0.7"/>
    <row r="31" spans="2:21" ht="12" customHeight="1" x14ac:dyDescent="0.7"/>
    <row r="32" spans="2:21" ht="12" customHeight="1" x14ac:dyDescent="0.7"/>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sheetData>
  <sheetProtection algorithmName="SHA-512" hashValue="SkSIyF23exelgBQzwzxXo+YmMG9gSo7q7+8dNQw11MbA03bOllfRzxXzPfoaa3EI/aQvdeRa0iwxD10LSkqcig==" saltValue="mHNJdfnf9AD6gdikMuM3Tw==" spinCount="100000" sheet="1" scenarios="1" formatRows="0"/>
  <mergeCells count="27">
    <mergeCell ref="I27:J27"/>
    <mergeCell ref="I28:J28"/>
    <mergeCell ref="I23:J23"/>
    <mergeCell ref="I24:J24"/>
    <mergeCell ref="I25:J25"/>
    <mergeCell ref="B27:G27"/>
    <mergeCell ref="B28:G28"/>
    <mergeCell ref="B23:G23"/>
    <mergeCell ref="B24:G24"/>
    <mergeCell ref="B25:G25"/>
    <mergeCell ref="N18:O18"/>
    <mergeCell ref="K18:M18"/>
    <mergeCell ref="H18:J18"/>
    <mergeCell ref="B18:G18"/>
    <mergeCell ref="B26:G26"/>
    <mergeCell ref="I26:J26"/>
    <mergeCell ref="K5:Q6"/>
    <mergeCell ref="K7:Q7"/>
    <mergeCell ref="H5:J6"/>
    <mergeCell ref="I7:J7"/>
    <mergeCell ref="B5:G6"/>
    <mergeCell ref="B7:G7"/>
    <mergeCell ref="K17:M17"/>
    <mergeCell ref="N17:O17"/>
    <mergeCell ref="B17:G17"/>
    <mergeCell ref="H17:J17"/>
    <mergeCell ref="B11:G11"/>
  </mergeCells>
  <phoneticPr fontId="2"/>
  <conditionalFormatting sqref="B7:H7 B18:O18">
    <cfRule type="expression" dxfId="4" priority="5">
      <formula>$AO$3</formula>
    </cfRule>
  </conditionalFormatting>
  <conditionalFormatting sqref="H11">
    <cfRule type="expression" dxfId="3" priority="1">
      <formula>$AO$3</formula>
    </cfRule>
  </conditionalFormatting>
  <conditionalFormatting sqref="K7">
    <cfRule type="expression" dxfId="2" priority="4">
      <formula>$AO$3</formula>
    </cfRule>
  </conditionalFormatting>
  <conditionalFormatting sqref="K23:K28 H24:I28">
    <cfRule type="expression" dxfId="1" priority="2">
      <formula>$AO$3</formula>
    </cfRule>
  </conditionalFormatting>
  <dataValidations count="1">
    <dataValidation allowBlank="1" showErrorMessage="1" prompt="整数で記入してください。" sqref="H11" xr:uid="{AF9DF7AF-824C-42F4-9CD6-10D39C9B34F4}"/>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747713</xdr:colOff>
                    <xdr:row>0</xdr:row>
                    <xdr:rowOff>114300</xdr:rowOff>
                  </from>
                  <to>
                    <xdr:col>14</xdr:col>
                    <xdr:colOff>142875</xdr:colOff>
                    <xdr:row>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2021-11-24T00:51:32Z</cp:lastPrinted>
  <dcterms:created xsi:type="dcterms:W3CDTF">2021-03-12T03:18:20Z</dcterms:created>
  <dcterms:modified xsi:type="dcterms:W3CDTF">2025-04-21T04:09:10Z</dcterms:modified>
</cp:coreProperties>
</file>